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esquisa segurança 18-12-2009\1 IC\2025-2026\"/>
    </mc:Choice>
  </mc:AlternateContent>
  <xr:revisionPtr revIDLastSave="0" documentId="13_ncr:1_{8D68745E-F18D-4B50-844B-BD7ED96E8C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J18" i="1"/>
  <c r="I17" i="1"/>
  <c r="I16" i="1"/>
  <c r="I15" i="1"/>
  <c r="I14" i="1"/>
  <c r="I13" i="1"/>
  <c r="I12" i="1"/>
  <c r="I11" i="1"/>
  <c r="I10" i="1"/>
  <c r="I9" i="1"/>
  <c r="K18" i="1" l="1"/>
  <c r="M18" i="1" l="1"/>
  <c r="N24" i="1"/>
  <c r="D5" i="2"/>
  <c r="D4" i="2"/>
  <c r="D3" i="2"/>
  <c r="D14" i="2" l="1"/>
  <c r="D7" i="2"/>
  <c r="D12" i="2"/>
  <c r="D6" i="2"/>
  <c r="D13" i="2"/>
  <c r="D11" i="2"/>
  <c r="D2" i="2"/>
  <c r="D9" i="2"/>
  <c r="D10" i="2"/>
  <c r="D15" i="2"/>
  <c r="B16" i="2" l="1"/>
  <c r="H18" i="1" l="1"/>
  <c r="I18" i="1" l="1"/>
  <c r="L18" i="1" l="1"/>
  <c r="N23" i="1"/>
  <c r="N26" i="1" s="1"/>
  <c r="O18" i="1"/>
  <c r="C16" i="2"/>
  <c r="D16" i="2" l="1"/>
</calcChain>
</file>

<file path=xl/sharedStrings.xml><?xml version="1.0" encoding="utf-8"?>
<sst xmlns="http://schemas.openxmlformats.org/spreadsheetml/2006/main" count="46" uniqueCount="45">
  <si>
    <t>Qualis A1</t>
  </si>
  <si>
    <t>Qualis A2</t>
  </si>
  <si>
    <t>Qualis B1</t>
  </si>
  <si>
    <t>Qualis B2</t>
  </si>
  <si>
    <t>Qualis B3</t>
  </si>
  <si>
    <t>Qualis B4</t>
  </si>
  <si>
    <t>Qualis B5</t>
  </si>
  <si>
    <t>Artigo publicado em periódico indexado</t>
  </si>
  <si>
    <t>Trabalho completo publicado em anais de evento técnico-científico**</t>
  </si>
  <si>
    <t>Internacional</t>
  </si>
  <si>
    <t>Nacional</t>
  </si>
  <si>
    <t>Pontos</t>
  </si>
  <si>
    <t>Total</t>
  </si>
  <si>
    <t>Pontuação Sapi</t>
  </si>
  <si>
    <t>Pontução Final</t>
  </si>
  <si>
    <t>Total Pontos Reconsiderados Pontos Estrato - Pontuação SAPI</t>
  </si>
  <si>
    <t>Professor</t>
  </si>
  <si>
    <t>Nota SAPI</t>
  </si>
  <si>
    <t>Nota após Reconsideração</t>
  </si>
  <si>
    <t>ROBERTO SILVIO UBERTINO ROSSO JUNIOR</t>
  </si>
  <si>
    <t>ISABELA GASPARINI</t>
  </si>
  <si>
    <t>CHARLES CHRISTIAN MIERS</t>
  </si>
  <si>
    <t>CARLA DIACUI MEDEIROS BERKENBROCK</t>
  </si>
  <si>
    <t>ADRIANO FIORESE</t>
  </si>
  <si>
    <t>AVANILDE KEMCZINSKI</t>
  </si>
  <si>
    <t>MARCELO DA SILVA HOUNSELL</t>
  </si>
  <si>
    <t>MAURICIO ARONNE PILLON</t>
  </si>
  <si>
    <t>DANIELLE BOND</t>
  </si>
  <si>
    <t>MARIANA SANTOS MATOS CAVALCA</t>
  </si>
  <si>
    <t>REBECA SCHROEDER FREITAS</t>
  </si>
  <si>
    <t>Janine Kniess</t>
  </si>
  <si>
    <t>DEBORA CABRAL NAZARIO</t>
  </si>
  <si>
    <t>Guilherme Piegas Koslovski</t>
  </si>
  <si>
    <t>Rafael Stubs Parpinelli</t>
  </si>
  <si>
    <t>Nota após Reconsideração Com Trava</t>
  </si>
  <si>
    <t xml:space="preserve">Nº Publicações Reconsideradas </t>
  </si>
  <si>
    <t>Publicações Nacionais e Internacionais Descontadas</t>
  </si>
  <si>
    <t>Total Pontos Publicações Nacionais e Internacionais Descontadas</t>
  </si>
  <si>
    <t>Reconsideração</t>
  </si>
  <si>
    <t>1 artigos = 1X3 =&gt; reconsideração de 06 periódicos</t>
  </si>
  <si>
    <t>3 Internacional</t>
  </si>
  <si>
    <t>Sapi Reconsiderado</t>
  </si>
  <si>
    <t>Conforme definido pelo “Documento de Área” de Ciência da Computação da CAPES, observa-se o seguinte limite de saturação: o número total de publicações em conferências qualificadas que poderá ser reconsiderado está limitado a três (3) vezes o número total de publicações em periódicos qualificados no estrato restrito (A1, A2 ou B1)."</t>
  </si>
  <si>
    <t>Pontuação POWER BI</t>
  </si>
  <si>
    <t>Pontuação Power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</si>
</sst>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ont="1" applyFill="1" applyBorder="1"/>
    <xf numFmtId="0" fontId="0" fillId="3" borderId="0" xfId="0" applyFill="1"/>
    <xf numFmtId="0" fontId="1" fillId="2" borderId="1" xfId="0" applyFont="1" applyFill="1" applyBorder="1"/>
    <xf numFmtId="0" fontId="1" fillId="4" borderId="1" xfId="0" applyFont="1" applyFill="1" applyBorder="1"/>
    <xf numFmtId="0" fontId="3" fillId="5" borderId="1" xfId="0" applyFont="1" applyFill="1" applyBorder="1"/>
    <xf numFmtId="0" fontId="1" fillId="0" borderId="0" xfId="0" applyFont="1"/>
    <xf numFmtId="0" fontId="5" fillId="2" borderId="0" xfId="0" applyFont="1" applyFill="1"/>
    <xf numFmtId="0" fontId="5" fillId="0" borderId="0" xfId="0" applyFont="1"/>
    <xf numFmtId="0" fontId="6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0" fontId="4" fillId="0" borderId="0" xfId="0" applyFont="1"/>
    <xf numFmtId="0" fontId="7" fillId="6" borderId="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8" fillId="0" borderId="0" xfId="0" applyFont="1" applyAlignment="1">
      <alignment horizontal="center" vertical="justify"/>
    </xf>
    <xf numFmtId="0" fontId="6" fillId="2" borderId="0" xfId="0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73"/>
  <sheetViews>
    <sheetView tabSelected="1" topLeftCell="F1" workbookViewId="0">
      <selection activeCell="G16" sqref="G16"/>
    </sheetView>
  </sheetViews>
  <sheetFormatPr defaultRowHeight="15" x14ac:dyDescent="0.25"/>
  <cols>
    <col min="1" max="1" width="9.140625" hidden="1" customWidth="1"/>
    <col min="2" max="2" width="6.85546875" hidden="1" customWidth="1"/>
    <col min="3" max="4" width="9.140625" hidden="1" customWidth="1"/>
    <col min="5" max="5" width="21" customWidth="1"/>
    <col min="6" max="6" width="20.28515625" bestFit="1" customWidth="1"/>
    <col min="7" max="7" width="7.140625" bestFit="1" customWidth="1"/>
    <col min="8" max="8" width="16.7109375" customWidth="1"/>
    <col min="9" max="9" width="14.85546875" bestFit="1" customWidth="1"/>
    <col min="10" max="12" width="14.85546875" customWidth="1"/>
    <col min="13" max="13" width="16.7109375" customWidth="1"/>
    <col min="14" max="14" width="12.7109375" customWidth="1"/>
    <col min="15" max="15" width="12.5703125" customWidth="1"/>
  </cols>
  <sheetData>
    <row r="3" spans="5:20" ht="39" customHeight="1" x14ac:dyDescent="0.25">
      <c r="G3" s="28" t="s">
        <v>42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5:20" ht="21" customHeight="1" x14ac:dyDescent="0.25"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5:20" x14ac:dyDescent="0.25">
      <c r="G5" s="5"/>
    </row>
    <row r="6" spans="5:20" x14ac:dyDescent="0.25">
      <c r="H6" s="25" t="s">
        <v>39</v>
      </c>
      <c r="I6" s="25"/>
      <c r="J6" s="25"/>
    </row>
    <row r="8" spans="5:20" ht="75" x14ac:dyDescent="0.25">
      <c r="G8" s="1" t="s">
        <v>11</v>
      </c>
      <c r="H8" s="3" t="s">
        <v>35</v>
      </c>
      <c r="I8" s="3" t="s">
        <v>43</v>
      </c>
      <c r="J8" s="37" t="s">
        <v>36</v>
      </c>
      <c r="K8" s="38"/>
      <c r="L8" s="3" t="s">
        <v>15</v>
      </c>
      <c r="M8" s="3" t="s">
        <v>37</v>
      </c>
      <c r="N8" s="3" t="s">
        <v>13</v>
      </c>
      <c r="O8" s="3" t="s">
        <v>14</v>
      </c>
    </row>
    <row r="9" spans="5:20" x14ac:dyDescent="0.25">
      <c r="E9" s="34" t="s">
        <v>7</v>
      </c>
      <c r="F9" s="1" t="s">
        <v>0</v>
      </c>
      <c r="G9" s="1">
        <v>30</v>
      </c>
      <c r="H9" s="1"/>
      <c r="I9" s="1">
        <f t="shared" ref="I9:I17" si="0">H9*G9</f>
        <v>0</v>
      </c>
      <c r="J9" s="10"/>
      <c r="K9" s="11"/>
      <c r="L9" s="34"/>
      <c r="N9" s="34"/>
      <c r="O9" s="34"/>
    </row>
    <row r="10" spans="5:20" x14ac:dyDescent="0.25">
      <c r="E10" s="35"/>
      <c r="F10" s="1" t="s">
        <v>1</v>
      </c>
      <c r="G10" s="1">
        <v>26</v>
      </c>
      <c r="H10" s="1">
        <v>2</v>
      </c>
      <c r="I10" s="1">
        <f t="shared" si="0"/>
        <v>52</v>
      </c>
      <c r="J10" s="12"/>
      <c r="K10" s="13"/>
      <c r="L10" s="35"/>
      <c r="N10" s="35"/>
      <c r="O10" s="35"/>
    </row>
    <row r="11" spans="5:20" x14ac:dyDescent="0.25">
      <c r="E11" s="35"/>
      <c r="F11" s="1" t="s">
        <v>2</v>
      </c>
      <c r="G11" s="1">
        <v>21</v>
      </c>
      <c r="H11" s="1">
        <v>1</v>
      </c>
      <c r="I11" s="1">
        <f t="shared" si="0"/>
        <v>21</v>
      </c>
      <c r="J11" s="12"/>
      <c r="K11" s="13"/>
      <c r="L11" s="35"/>
      <c r="N11" s="35"/>
      <c r="O11" s="35"/>
    </row>
    <row r="12" spans="5:20" x14ac:dyDescent="0.25">
      <c r="E12" s="35"/>
      <c r="F12" s="1" t="s">
        <v>3</v>
      </c>
      <c r="G12" s="1">
        <v>15</v>
      </c>
      <c r="H12" s="1"/>
      <c r="I12" s="1">
        <f t="shared" si="0"/>
        <v>0</v>
      </c>
      <c r="J12" s="12"/>
      <c r="K12" s="13"/>
      <c r="L12" s="35"/>
      <c r="N12" s="35"/>
      <c r="O12" s="35"/>
    </row>
    <row r="13" spans="5:20" x14ac:dyDescent="0.25">
      <c r="E13" s="35"/>
      <c r="F13" s="1" t="s">
        <v>4</v>
      </c>
      <c r="G13" s="1">
        <v>10</v>
      </c>
      <c r="H13" s="1"/>
      <c r="I13" s="1">
        <f t="shared" si="0"/>
        <v>0</v>
      </c>
      <c r="J13" s="12"/>
      <c r="K13" s="13"/>
      <c r="L13" s="35"/>
      <c r="N13" s="35"/>
      <c r="O13" s="35"/>
    </row>
    <row r="14" spans="5:20" x14ac:dyDescent="0.25">
      <c r="E14" s="35"/>
      <c r="F14" s="1" t="s">
        <v>5</v>
      </c>
      <c r="G14" s="1">
        <v>6</v>
      </c>
      <c r="H14" s="1"/>
      <c r="I14" s="1">
        <f t="shared" si="0"/>
        <v>0</v>
      </c>
      <c r="J14" s="12"/>
      <c r="K14" s="13"/>
      <c r="L14" s="35"/>
      <c r="N14" s="35"/>
      <c r="O14" s="35"/>
    </row>
    <row r="15" spans="5:20" x14ac:dyDescent="0.25">
      <c r="E15" s="36"/>
      <c r="F15" s="1" t="s">
        <v>6</v>
      </c>
      <c r="G15" s="1">
        <v>2</v>
      </c>
      <c r="H15" s="1"/>
      <c r="I15" s="1">
        <f t="shared" si="0"/>
        <v>0</v>
      </c>
      <c r="J15" s="12"/>
      <c r="K15" s="13"/>
      <c r="L15" s="35"/>
      <c r="N15" s="35"/>
      <c r="O15" s="35"/>
    </row>
    <row r="16" spans="5:20" x14ac:dyDescent="0.25">
      <c r="E16" s="39" t="s">
        <v>8</v>
      </c>
      <c r="F16" s="1" t="s">
        <v>9</v>
      </c>
      <c r="G16" s="1">
        <v>8</v>
      </c>
      <c r="H16" s="1"/>
      <c r="I16" s="1">
        <f t="shared" si="0"/>
        <v>0</v>
      </c>
      <c r="J16" s="1">
        <v>3</v>
      </c>
      <c r="K16" s="1">
        <f>J16*G16</f>
        <v>24</v>
      </c>
      <c r="L16" s="35"/>
      <c r="N16" s="35"/>
      <c r="O16" s="35"/>
    </row>
    <row r="17" spans="5:18" x14ac:dyDescent="0.25">
      <c r="E17" s="39"/>
      <c r="F17" s="1" t="s">
        <v>10</v>
      </c>
      <c r="G17" s="1">
        <v>5</v>
      </c>
      <c r="H17" s="1"/>
      <c r="I17" s="1">
        <f t="shared" si="0"/>
        <v>0</v>
      </c>
      <c r="J17" s="1"/>
      <c r="K17" s="1">
        <f>J17*G17</f>
        <v>0</v>
      </c>
      <c r="L17" s="36"/>
      <c r="N17" s="36"/>
      <c r="O17" s="36"/>
    </row>
    <row r="18" spans="5:18" x14ac:dyDescent="0.25">
      <c r="F18" s="2" t="s">
        <v>12</v>
      </c>
      <c r="H18" s="2">
        <f>SUM(H9:H17)</f>
        <v>3</v>
      </c>
      <c r="I18" s="17">
        <f>SUM(I9:I17)</f>
        <v>73</v>
      </c>
      <c r="J18" s="2">
        <f>SUM(J9:J17)</f>
        <v>3</v>
      </c>
      <c r="K18" s="18">
        <f>SUM(K9:K17)</f>
        <v>24</v>
      </c>
      <c r="L18" s="2">
        <f>I18</f>
        <v>73</v>
      </c>
      <c r="M18" s="14">
        <f>K18</f>
        <v>24</v>
      </c>
      <c r="N18" s="16">
        <v>125</v>
      </c>
      <c r="O18" s="4">
        <f>N18+L18-M18</f>
        <v>174</v>
      </c>
    </row>
    <row r="21" spans="5:18" x14ac:dyDescent="0.25">
      <c r="R21" s="15"/>
    </row>
    <row r="22" spans="5:18" ht="18.75" x14ac:dyDescent="0.3">
      <c r="L22" s="29" t="s">
        <v>44</v>
      </c>
      <c r="M22" s="29"/>
      <c r="N22" s="20">
        <v>125</v>
      </c>
      <c r="O22" s="21"/>
    </row>
    <row r="23" spans="5:18" ht="18.75" x14ac:dyDescent="0.3">
      <c r="L23" s="30" t="s">
        <v>38</v>
      </c>
      <c r="M23" s="31"/>
      <c r="N23" s="22">
        <f>I18</f>
        <v>73</v>
      </c>
      <c r="O23" s="21"/>
      <c r="Q23" s="19"/>
    </row>
    <row r="24" spans="5:18" ht="18.75" x14ac:dyDescent="0.3">
      <c r="L24" s="32" t="s">
        <v>40</v>
      </c>
      <c r="M24" s="33"/>
      <c r="N24" s="23">
        <f>-K18</f>
        <v>-24</v>
      </c>
      <c r="O24" s="21"/>
    </row>
    <row r="26" spans="5:18" ht="18.75" x14ac:dyDescent="0.3">
      <c r="L26" s="26" t="s">
        <v>41</v>
      </c>
      <c r="M26" s="27"/>
      <c r="N26" s="24">
        <f>SUM(N22:N25)</f>
        <v>174</v>
      </c>
    </row>
    <row r="73" ht="26.25" customHeight="1" x14ac:dyDescent="0.25"/>
  </sheetData>
  <mergeCells count="11">
    <mergeCell ref="E16:E17"/>
    <mergeCell ref="E9:E15"/>
    <mergeCell ref="L26:M26"/>
    <mergeCell ref="G3:T4"/>
    <mergeCell ref="L22:M22"/>
    <mergeCell ref="L23:M23"/>
    <mergeCell ref="L24:M24"/>
    <mergeCell ref="O9:O17"/>
    <mergeCell ref="J8:K8"/>
    <mergeCell ref="L9:L17"/>
    <mergeCell ref="N9:N17"/>
  </mergeCells>
  <pageMargins left="0.25" right="0.25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6"/>
  <sheetViews>
    <sheetView workbookViewId="0">
      <selection activeCell="E4" sqref="E4"/>
    </sheetView>
  </sheetViews>
  <sheetFormatPr defaultRowHeight="15" x14ac:dyDescent="0.25"/>
  <cols>
    <col min="1" max="1" width="44.42578125" customWidth="1"/>
    <col min="2" max="2" width="12.7109375" customWidth="1"/>
    <col min="3" max="3" width="38.7109375" customWidth="1"/>
    <col min="4" max="8" width="36.28515625" customWidth="1"/>
  </cols>
  <sheetData>
    <row r="1" spans="1:5" ht="30" x14ac:dyDescent="0.25">
      <c r="A1" s="7" t="s">
        <v>16</v>
      </c>
      <c r="B1" s="7" t="s">
        <v>17</v>
      </c>
      <c r="C1" s="7" t="s">
        <v>15</v>
      </c>
      <c r="D1" s="7" t="s">
        <v>18</v>
      </c>
      <c r="E1" s="7" t="s">
        <v>34</v>
      </c>
    </row>
    <row r="2" spans="1:5" x14ac:dyDescent="0.25">
      <c r="A2" s="7" t="s">
        <v>23</v>
      </c>
      <c r="B2" s="6">
        <v>214</v>
      </c>
      <c r="C2" s="6">
        <v>100</v>
      </c>
      <c r="D2" s="6">
        <f t="shared" ref="D2:D16" si="0">B2+C2</f>
        <v>314</v>
      </c>
      <c r="E2" s="6">
        <v>286</v>
      </c>
    </row>
    <row r="3" spans="1:5" x14ac:dyDescent="0.25">
      <c r="A3" s="7" t="s">
        <v>24</v>
      </c>
      <c r="B3" s="6">
        <v>296</v>
      </c>
      <c r="C3" s="6">
        <v>43</v>
      </c>
      <c r="D3" s="6">
        <f t="shared" si="0"/>
        <v>339</v>
      </c>
      <c r="E3" s="6">
        <v>339</v>
      </c>
    </row>
    <row r="4" spans="1:5" x14ac:dyDescent="0.25">
      <c r="A4" s="7" t="s">
        <v>22</v>
      </c>
      <c r="B4" s="6">
        <v>145</v>
      </c>
      <c r="C4" s="6">
        <v>96</v>
      </c>
      <c r="D4" s="6">
        <f t="shared" si="0"/>
        <v>241</v>
      </c>
      <c r="E4" s="6">
        <v>247</v>
      </c>
    </row>
    <row r="5" spans="1:5" ht="17.25" customHeight="1" x14ac:dyDescent="0.25">
      <c r="A5" s="7" t="s">
        <v>21</v>
      </c>
      <c r="B5" s="6">
        <v>182</v>
      </c>
      <c r="C5" s="6">
        <v>65</v>
      </c>
      <c r="D5" s="6">
        <f t="shared" si="0"/>
        <v>247</v>
      </c>
      <c r="E5" s="6">
        <v>246</v>
      </c>
    </row>
    <row r="6" spans="1:5" x14ac:dyDescent="0.25">
      <c r="A6" s="7" t="s">
        <v>27</v>
      </c>
      <c r="B6" s="6">
        <v>79</v>
      </c>
      <c r="C6" s="6">
        <v>2</v>
      </c>
      <c r="D6" s="6">
        <f t="shared" si="0"/>
        <v>81</v>
      </c>
      <c r="E6" s="6"/>
    </row>
    <row r="7" spans="1:5" x14ac:dyDescent="0.25">
      <c r="A7" s="8" t="s">
        <v>31</v>
      </c>
      <c r="B7">
        <v>67</v>
      </c>
      <c r="C7">
        <v>47</v>
      </c>
      <c r="D7" s="6">
        <f t="shared" si="0"/>
        <v>114</v>
      </c>
      <c r="E7" s="6">
        <v>106</v>
      </c>
    </row>
    <row r="8" spans="1:5" x14ac:dyDescent="0.25">
      <c r="A8" s="8" t="s">
        <v>32</v>
      </c>
      <c r="B8">
        <v>118</v>
      </c>
      <c r="C8">
        <v>129</v>
      </c>
      <c r="D8" s="6">
        <v>244</v>
      </c>
      <c r="E8" s="6">
        <v>244</v>
      </c>
    </row>
    <row r="9" spans="1:5" x14ac:dyDescent="0.25">
      <c r="A9" s="7" t="s">
        <v>20</v>
      </c>
      <c r="B9" s="6">
        <v>468</v>
      </c>
      <c r="C9" s="6">
        <v>420</v>
      </c>
      <c r="D9" s="6">
        <f t="shared" si="0"/>
        <v>888</v>
      </c>
      <c r="E9" s="6">
        <v>888</v>
      </c>
    </row>
    <row r="10" spans="1:5" x14ac:dyDescent="0.25">
      <c r="A10" t="s">
        <v>30</v>
      </c>
      <c r="B10" s="6">
        <v>85</v>
      </c>
      <c r="C10" s="6">
        <v>19</v>
      </c>
      <c r="D10" s="6">
        <f t="shared" si="0"/>
        <v>104</v>
      </c>
      <c r="E10" s="6">
        <v>104</v>
      </c>
    </row>
    <row r="11" spans="1:5" x14ac:dyDescent="0.25">
      <c r="A11" s="7" t="s">
        <v>25</v>
      </c>
      <c r="B11" s="6">
        <v>326</v>
      </c>
      <c r="C11" s="6">
        <v>254</v>
      </c>
      <c r="D11" s="6">
        <f t="shared" si="0"/>
        <v>580</v>
      </c>
      <c r="E11" s="6">
        <v>551</v>
      </c>
    </row>
    <row r="12" spans="1:5" x14ac:dyDescent="0.25">
      <c r="A12" s="8" t="s">
        <v>28</v>
      </c>
      <c r="B12">
        <v>196</v>
      </c>
      <c r="C12">
        <v>36</v>
      </c>
      <c r="D12" s="6">
        <f t="shared" si="0"/>
        <v>232</v>
      </c>
      <c r="E12" s="6"/>
    </row>
    <row r="13" spans="1:5" x14ac:dyDescent="0.25">
      <c r="A13" s="8" t="s">
        <v>26</v>
      </c>
      <c r="B13" s="6">
        <v>53</v>
      </c>
      <c r="C13" s="6">
        <v>67</v>
      </c>
      <c r="D13" s="6">
        <f t="shared" si="0"/>
        <v>120</v>
      </c>
      <c r="E13" s="6">
        <v>118</v>
      </c>
    </row>
    <row r="14" spans="1:5" x14ac:dyDescent="0.25">
      <c r="A14" s="8" t="s">
        <v>33</v>
      </c>
      <c r="B14">
        <v>136</v>
      </c>
      <c r="C14">
        <v>140</v>
      </c>
      <c r="D14" s="6">
        <f t="shared" si="0"/>
        <v>276</v>
      </c>
      <c r="E14" s="6">
        <v>245</v>
      </c>
    </row>
    <row r="15" spans="1:5" x14ac:dyDescent="0.25">
      <c r="A15" s="9" t="s">
        <v>29</v>
      </c>
      <c r="B15" s="6">
        <v>39</v>
      </c>
      <c r="C15" s="6">
        <v>45</v>
      </c>
      <c r="D15" s="6">
        <f t="shared" si="0"/>
        <v>84</v>
      </c>
      <c r="E15" s="6">
        <v>84</v>
      </c>
    </row>
    <row r="16" spans="1:5" x14ac:dyDescent="0.25">
      <c r="A16" s="7" t="s">
        <v>19</v>
      </c>
      <c r="B16" s="6" t="e">
        <f>+Planilha1!#REF!</f>
        <v>#REF!</v>
      </c>
      <c r="C16" s="6" t="e">
        <f>Planilha1!#REF!</f>
        <v>#REF!</v>
      </c>
      <c r="D16" s="6" t="e">
        <f t="shared" si="0"/>
        <v>#REF!</v>
      </c>
      <c r="E16" s="6">
        <v>113</v>
      </c>
    </row>
  </sheetData>
  <sortState xmlns:xlrd2="http://schemas.microsoft.com/office/spreadsheetml/2017/richdata2" ref="A2:D17">
    <sortCondition ref="A2:A17"/>
  </sortState>
  <pageMargins left="0.511811024" right="0.511811024" top="0.78740157499999996" bottom="0.78740157499999996" header="0.31496062000000002" footer="0.3149606200000000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Scharf da Silva</dc:creator>
  <cp:lastModifiedBy>ANA CAROLINA SCHARF DA SILVA</cp:lastModifiedBy>
  <cp:lastPrinted>2022-05-05T15:07:58Z</cp:lastPrinted>
  <dcterms:created xsi:type="dcterms:W3CDTF">2018-05-17T10:42:40Z</dcterms:created>
  <dcterms:modified xsi:type="dcterms:W3CDTF">2025-03-28T13:05:03Z</dcterms:modified>
</cp:coreProperties>
</file>