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tores\Gestão de Contrato\Controle de Saldos\"/>
    </mc:Choice>
  </mc:AlternateContent>
  <xr:revisionPtr revIDLastSave="0" documentId="13_ncr:1_{3B2C868D-D46D-4363-8718-4BB39F401E57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CEART" sheetId="110" r:id="rId1"/>
    <sheet name="Planilha1" sheetId="111" r:id="rId2"/>
  </sheets>
  <definedNames>
    <definedName name="_xlnm._FilterDatabase" localSheetId="0" hidden="1">CEART!$A$3:$Y$134</definedName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10" l="1"/>
  <c r="I6" i="110"/>
  <c r="I7" i="110"/>
  <c r="I8" i="110"/>
  <c r="I9" i="110"/>
  <c r="I10" i="110"/>
  <c r="I11" i="110"/>
  <c r="I12" i="110"/>
  <c r="I13" i="110"/>
  <c r="I14" i="110"/>
  <c r="I15" i="110"/>
  <c r="I16" i="110"/>
  <c r="I17" i="110"/>
  <c r="I18" i="110"/>
  <c r="I19" i="110"/>
  <c r="I20" i="110"/>
  <c r="I21" i="110"/>
  <c r="I22" i="110"/>
  <c r="I23" i="110"/>
  <c r="I24" i="110"/>
  <c r="I25" i="110"/>
  <c r="I26" i="110"/>
  <c r="I27" i="110"/>
  <c r="I28" i="110"/>
  <c r="I29" i="110"/>
  <c r="I30" i="110"/>
  <c r="I31" i="110"/>
  <c r="I32" i="110"/>
  <c r="I33" i="110"/>
  <c r="I34" i="110"/>
  <c r="I35" i="110"/>
  <c r="I36" i="110"/>
  <c r="I37" i="110"/>
  <c r="I38" i="110"/>
  <c r="I39" i="110"/>
  <c r="I40" i="110"/>
  <c r="I41" i="110"/>
  <c r="I42" i="110"/>
  <c r="I43" i="110"/>
  <c r="I44" i="110"/>
  <c r="I45" i="110"/>
  <c r="I46" i="110"/>
  <c r="I47" i="110"/>
  <c r="I48" i="110"/>
  <c r="I49" i="110"/>
  <c r="I50" i="110"/>
  <c r="I51" i="110"/>
  <c r="I52" i="110"/>
  <c r="I53" i="110"/>
  <c r="I54" i="110"/>
  <c r="I55" i="110"/>
  <c r="I56" i="110"/>
  <c r="I57" i="110"/>
  <c r="I58" i="110"/>
  <c r="I59" i="110"/>
  <c r="I60" i="110"/>
  <c r="I61" i="110"/>
  <c r="I62" i="110"/>
  <c r="I63" i="110"/>
  <c r="I64" i="110"/>
  <c r="I65" i="110"/>
  <c r="I66" i="110"/>
  <c r="I67" i="110"/>
  <c r="I68" i="110"/>
  <c r="I69" i="110"/>
  <c r="I70" i="110"/>
  <c r="I71" i="110"/>
  <c r="I72" i="110"/>
  <c r="I73" i="110"/>
  <c r="I74" i="110"/>
  <c r="I75" i="110"/>
  <c r="I76" i="110"/>
  <c r="I77" i="110"/>
  <c r="I78" i="110"/>
  <c r="I79" i="110"/>
  <c r="I80" i="110"/>
  <c r="I81" i="110"/>
  <c r="I82" i="110"/>
  <c r="I83" i="110"/>
  <c r="I84" i="110"/>
  <c r="I85" i="110"/>
  <c r="I86" i="110"/>
  <c r="I87" i="110"/>
  <c r="I88" i="110"/>
  <c r="I89" i="110"/>
  <c r="I90" i="110"/>
  <c r="I91" i="110"/>
  <c r="I92" i="110"/>
  <c r="I93" i="110"/>
  <c r="I94" i="110"/>
  <c r="I95" i="110"/>
  <c r="I96" i="110"/>
  <c r="I97" i="110"/>
  <c r="I98" i="110"/>
  <c r="I99" i="110"/>
  <c r="I100" i="110"/>
  <c r="I101" i="110"/>
  <c r="I102" i="110"/>
  <c r="I103" i="110"/>
  <c r="I104" i="110"/>
  <c r="I105" i="110"/>
  <c r="I106" i="110"/>
  <c r="I107" i="110"/>
  <c r="I108" i="110"/>
  <c r="I109" i="110"/>
  <c r="I110" i="110"/>
  <c r="I111" i="110"/>
  <c r="I112" i="110"/>
  <c r="I113" i="110"/>
  <c r="I114" i="110"/>
  <c r="I115" i="110"/>
  <c r="I116" i="110"/>
  <c r="I117" i="110"/>
  <c r="I118" i="110"/>
  <c r="I119" i="110"/>
  <c r="I120" i="110"/>
  <c r="I121" i="110"/>
  <c r="I122" i="110"/>
  <c r="I123" i="110"/>
  <c r="I124" i="110"/>
  <c r="I125" i="110"/>
  <c r="I126" i="110"/>
  <c r="I127" i="110"/>
  <c r="I128" i="110"/>
  <c r="I129" i="110"/>
  <c r="I130" i="110"/>
  <c r="I131" i="110"/>
  <c r="I132" i="110"/>
  <c r="I4" i="110"/>
  <c r="C19" i="111"/>
  <c r="B19" i="111"/>
  <c r="D19" i="111" s="1"/>
  <c r="D6" i="111"/>
  <c r="D7" i="111"/>
  <c r="D8" i="111"/>
  <c r="D9" i="111"/>
  <c r="D11" i="111"/>
  <c r="D12" i="111"/>
  <c r="D13" i="111"/>
  <c r="D14" i="111"/>
  <c r="D15" i="111"/>
  <c r="D16" i="111"/>
  <c r="D17" i="111"/>
  <c r="D18" i="111"/>
  <c r="D5" i="111"/>
  <c r="O133" i="110" l="1"/>
  <c r="K134" i="110"/>
  <c r="L134" i="110"/>
  <c r="M134" i="110"/>
  <c r="N134" i="110"/>
  <c r="O134" i="110"/>
  <c r="Q134" i="110"/>
  <c r="R134" i="110"/>
  <c r="S134" i="110"/>
  <c r="T134" i="110"/>
  <c r="U134" i="110"/>
  <c r="V134" i="110"/>
  <c r="W134" i="110"/>
  <c r="X134" i="110"/>
  <c r="P134" i="110"/>
  <c r="Q133" i="110"/>
  <c r="R133" i="110"/>
  <c r="S133" i="110"/>
  <c r="T133" i="110"/>
  <c r="U133" i="110"/>
  <c r="V133" i="110"/>
  <c r="W133" i="110"/>
  <c r="X133" i="110"/>
  <c r="L133" i="110"/>
  <c r="M133" i="110"/>
  <c r="N133" i="110"/>
  <c r="P133" i="110"/>
  <c r="K133" i="110"/>
  <c r="J132" i="110"/>
  <c r="J131" i="110"/>
  <c r="J130" i="110"/>
  <c r="J129" i="110"/>
  <c r="J128" i="110"/>
  <c r="J127" i="110"/>
  <c r="J126" i="110"/>
  <c r="J125" i="110"/>
  <c r="J124" i="110"/>
  <c r="J123" i="110"/>
  <c r="J122" i="110"/>
  <c r="J121" i="110"/>
  <c r="J120" i="110"/>
  <c r="J119" i="110"/>
  <c r="J118" i="110"/>
  <c r="J117" i="110"/>
  <c r="J116" i="110"/>
  <c r="J115" i="110"/>
  <c r="J114" i="110"/>
  <c r="J113" i="110"/>
  <c r="J112" i="110"/>
  <c r="J111" i="110"/>
  <c r="J110" i="110"/>
  <c r="J109" i="110"/>
  <c r="J108" i="110"/>
  <c r="J107" i="110"/>
  <c r="J106" i="110"/>
  <c r="J105" i="110"/>
  <c r="J104" i="110"/>
  <c r="E104" i="110"/>
  <c r="J103" i="110"/>
  <c r="J102" i="110"/>
  <c r="J101" i="110"/>
  <c r="J100" i="110"/>
  <c r="J99" i="110"/>
  <c r="J98" i="110"/>
  <c r="J97" i="110"/>
  <c r="J96" i="110"/>
  <c r="J95" i="110"/>
  <c r="J94" i="110"/>
  <c r="J93" i="110"/>
  <c r="J92" i="110"/>
  <c r="J91" i="110"/>
  <c r="J90" i="110"/>
  <c r="J89" i="110"/>
  <c r="J88" i="110"/>
  <c r="J87" i="110"/>
  <c r="J86" i="110"/>
  <c r="J85" i="110"/>
  <c r="J84" i="110"/>
  <c r="J83" i="110"/>
  <c r="J82" i="110"/>
  <c r="J81" i="110"/>
  <c r="J80" i="110"/>
  <c r="J79" i="110"/>
  <c r="J78" i="110"/>
  <c r="J77" i="110"/>
  <c r="J76" i="110"/>
  <c r="J75" i="110"/>
  <c r="J74" i="110"/>
  <c r="J73" i="110"/>
  <c r="J72" i="110"/>
  <c r="J71" i="110"/>
  <c r="J70" i="110"/>
  <c r="J69" i="110"/>
  <c r="J68" i="110"/>
  <c r="J67" i="110"/>
  <c r="J66" i="110"/>
  <c r="J65" i="110"/>
  <c r="J64" i="110"/>
  <c r="J63" i="110"/>
  <c r="J62" i="110"/>
  <c r="J61" i="110"/>
  <c r="J60" i="110"/>
  <c r="J59" i="110"/>
  <c r="J58" i="110"/>
  <c r="J57" i="110"/>
  <c r="J56" i="110"/>
  <c r="J55" i="110"/>
  <c r="J54" i="110"/>
  <c r="J53" i="110"/>
  <c r="J52" i="110"/>
  <c r="J51" i="110"/>
  <c r="J50" i="110"/>
  <c r="J49" i="110"/>
  <c r="J48" i="110"/>
  <c r="J47" i="110"/>
  <c r="J46" i="110"/>
  <c r="J45" i="110"/>
  <c r="J44" i="110"/>
  <c r="J43" i="110"/>
  <c r="J42" i="110"/>
  <c r="J41" i="110"/>
  <c r="J40" i="110"/>
  <c r="J39" i="110"/>
  <c r="J38" i="110"/>
  <c r="J37" i="110"/>
  <c r="J36" i="110"/>
  <c r="J35" i="110"/>
  <c r="J34" i="110"/>
  <c r="J33" i="110"/>
  <c r="J32" i="110"/>
  <c r="J31" i="110"/>
  <c r="J30" i="110"/>
  <c r="J29" i="110"/>
  <c r="J28" i="110"/>
  <c r="J27" i="110"/>
  <c r="J26" i="110"/>
  <c r="J25" i="110"/>
  <c r="J24" i="110"/>
  <c r="J23" i="110"/>
  <c r="J22" i="110"/>
  <c r="J21" i="110"/>
  <c r="J20" i="110"/>
  <c r="J19" i="110"/>
  <c r="J18" i="110"/>
  <c r="J17" i="110"/>
  <c r="J16" i="110"/>
  <c r="J15" i="110"/>
  <c r="J14" i="110"/>
  <c r="J13" i="110"/>
  <c r="J12" i="110"/>
  <c r="J11" i="110"/>
  <c r="J10" i="110"/>
  <c r="J9" i="110"/>
  <c r="J8" i="110"/>
  <c r="J7" i="110"/>
  <c r="J6" i="110"/>
  <c r="J5" i="110"/>
  <c r="J4" i="110"/>
  <c r="K149" i="110" l="1"/>
  <c r="J152" i="110"/>
  <c r="J140" i="110"/>
  <c r="K150" i="110"/>
  <c r="K148" i="110"/>
  <c r="J150" i="110"/>
  <c r="K140" i="110"/>
  <c r="J151" i="110"/>
  <c r="J153" i="110"/>
  <c r="J149" i="110"/>
  <c r="J144" i="110"/>
  <c r="J148" i="110"/>
  <c r="J143" i="110"/>
  <c r="K146" i="110"/>
  <c r="J147" i="110"/>
  <c r="J142" i="110"/>
  <c r="K144" i="110"/>
  <c r="J146" i="110"/>
  <c r="K145" i="110"/>
  <c r="K143" i="110"/>
  <c r="K142" i="110"/>
  <c r="K147" i="110"/>
  <c r="J145" i="110"/>
  <c r="J141" i="110"/>
  <c r="K152" i="110"/>
  <c r="K141" i="110"/>
  <c r="K153" i="110"/>
  <c r="K151" i="110"/>
  <c r="K137" i="110"/>
  <c r="K136" i="110"/>
  <c r="J154" i="110" l="1"/>
  <c r="K154" i="110"/>
  <c r="K138" i="110"/>
</calcChain>
</file>

<file path=xl/sharedStrings.xml><?xml version="1.0" encoding="utf-8"?>
<sst xmlns="http://schemas.openxmlformats.org/spreadsheetml/2006/main" count="480" uniqueCount="269">
  <si>
    <t>Saldo / Automático</t>
  </si>
  <si>
    <t>Preço UNITÁRIO (R$)</t>
  </si>
  <si>
    <t>ALERTA</t>
  </si>
  <si>
    <t>Item</t>
  </si>
  <si>
    <t>Unidade</t>
  </si>
  <si>
    <t>Qtde Registrada</t>
  </si>
  <si>
    <t>CENTRO PARTICIPANTE:</t>
  </si>
  <si>
    <t>Peça</t>
  </si>
  <si>
    <t>Empresa</t>
  </si>
  <si>
    <t>Marca/Modelo</t>
  </si>
  <si>
    <t>peça</t>
  </si>
  <si>
    <t>PROCESSO: 582/2023/UDESC</t>
  </si>
  <si>
    <t>OBJETO: AQUISIÇÃO DE EPI's E EPC's</t>
  </si>
  <si>
    <t>VIGÊNCIA DA ATA: 14/07/2023 até 14/07/2024</t>
  </si>
  <si>
    <t>LOTE</t>
  </si>
  <si>
    <t>SUPERA BLOCOS LICITAÇÕES LTDA</t>
  </si>
  <si>
    <t>FRACASSADO</t>
  </si>
  <si>
    <t>GLOBAL MIX COMERCIAL LTDA ME</t>
  </si>
  <si>
    <t>CRH EQUIPAMENTOS DE SEGURANCA LTDA - EPP</t>
  </si>
  <si>
    <t>MGS BRASIL DISTRIBUIDORA EIRELI</t>
  </si>
  <si>
    <t>SEBMED PRODUTOS PARA A SAUDE LTDA</t>
  </si>
  <si>
    <t>COMERCIAL KS EIRELI</t>
  </si>
  <si>
    <t>JD ELETRO COMERCIAL LTDA</t>
  </si>
  <si>
    <t>FLORIPA INDUSTRIA DA MODA LTDA</t>
  </si>
  <si>
    <t>M. TESTA CONFECÇÃO - ME</t>
  </si>
  <si>
    <t>RBM DISTRIBUIDORA E COMÉRCIO LTDA</t>
  </si>
  <si>
    <t>DESERTO</t>
  </si>
  <si>
    <t>BMI PROSPER LTDA</t>
  </si>
  <si>
    <t>FGS COMERCIAL LTDA</t>
  </si>
  <si>
    <t>ELECTROINOX COMERCIO DE EQUIPAMENTOS DE ELETRONICOS EIRELI</t>
  </si>
  <si>
    <t>MWV WEB SITE COMÉRCIO DE PRODUTOS ELETROELETRÔNICOS LTDA ME</t>
  </si>
  <si>
    <t xml:space="preserve">FOR LIFE PRODUTOS DE SEGURANCA LTDA </t>
  </si>
  <si>
    <t>Capacete de segurança com aba total (Tipo I)</t>
  </si>
  <si>
    <t>Capacete de segurança com aba frontal (Tipo II)</t>
  </si>
  <si>
    <t>Capacete de segurança sem aba (Tipo III)</t>
  </si>
  <si>
    <t>Capuz/Balaclava de Segurança (agentes térmicos - calor)</t>
  </si>
  <si>
    <t>Capuz/Balaclava Tipo Boné Árabe (proteção sol)</t>
  </si>
  <si>
    <t>Touca Hospitalar com elástico / Descartável</t>
  </si>
  <si>
    <t xml:space="preserve">Óculos de Proteção - Modelo Haste regulável            </t>
  </si>
  <si>
    <r>
      <rPr>
        <b/>
        <sz val="11"/>
        <rFont val="Calibri"/>
        <family val="2"/>
        <scheme val="minor"/>
      </rPr>
      <t>Óculos de Proteção - Modelo Armação e Visor</t>
    </r>
    <r>
      <rPr>
        <sz val="11"/>
        <rFont val="Calibri"/>
        <family val="2"/>
        <scheme val="minor"/>
      </rPr>
      <t xml:space="preserve">                                                                 </t>
    </r>
  </si>
  <si>
    <r>
      <rPr>
        <b/>
        <sz val="11"/>
        <rFont val="Calibri"/>
        <family val="2"/>
        <scheme val="minor"/>
      </rPr>
      <t>Óculos de Proteção - Modelo Ampla Visão</t>
    </r>
    <r>
      <rPr>
        <sz val="11"/>
        <rFont val="Calibri"/>
        <family val="2"/>
        <scheme val="minor"/>
      </rPr>
      <t xml:space="preserve">                                                                          (Tirante de elástico para ajuste)</t>
    </r>
  </si>
  <si>
    <t xml:space="preserve">Óculos Plumbiferos com proteção lateral (para  Raio X diagnóstico) </t>
  </si>
  <si>
    <r>
      <rPr>
        <b/>
        <sz val="11"/>
        <rFont val="Calibri"/>
        <family val="2"/>
        <scheme val="minor"/>
      </rPr>
      <t>Protetor facial com viseira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(para proteção contra impacto de partículas volantes)</t>
    </r>
  </si>
  <si>
    <t xml:space="preserve">Máscara de solda  com catraca, visor articulável e filtro de luz </t>
  </si>
  <si>
    <t>Máscara de solda automática</t>
  </si>
  <si>
    <t>Protetor auditivo circum-auricular (Tipo Concha/Abafador)</t>
  </si>
  <si>
    <t xml:space="preserve">Protetor auditivo de Inserção descartável (Tipo Moldável) </t>
  </si>
  <si>
    <t xml:space="preserve">Protetor auditivo de Inserção reutilizável (Tipo Plugue/ Pré-moldado) </t>
  </si>
  <si>
    <r>
      <t xml:space="preserve">
</t>
    </r>
    <r>
      <rPr>
        <b/>
        <sz val="11"/>
        <rFont val="Calibri"/>
        <family val="2"/>
        <scheme val="minor"/>
      </rPr>
      <t xml:space="preserve">Respirador purificador de ar descartável - Peça Semifacial Filtrante (PFF1) </t>
    </r>
    <r>
      <rPr>
        <sz val="11"/>
        <rFont val="Calibri"/>
        <family val="2"/>
        <scheme val="minor"/>
      </rPr>
      <t xml:space="preserve">para proteção das vias respiratórias contra poeiras e névoas.                                </t>
    </r>
  </si>
  <si>
    <r>
      <rPr>
        <b/>
        <sz val="11"/>
        <rFont val="Calibri"/>
        <family val="2"/>
        <scheme val="minor"/>
      </rPr>
      <t xml:space="preserve">Respirador purificador de ar descartável  - Peça Semifacial Filtrante (PFF2) </t>
    </r>
    <r>
      <rPr>
        <sz val="11"/>
        <rFont val="Calibri"/>
        <family val="2"/>
        <scheme val="minor"/>
      </rPr>
      <t xml:space="preserve">para proteção das vias respiratórias contra poeiras, névoas e
fumos.                                                                                            </t>
    </r>
  </si>
  <si>
    <r>
      <rPr>
        <b/>
        <sz val="11"/>
        <rFont val="Calibri"/>
        <family val="2"/>
        <scheme val="minor"/>
      </rPr>
      <t xml:space="preserve">Respirador purificador de ar descartável - Peça Semifacial Filtrante (PFF3) </t>
    </r>
    <r>
      <rPr>
        <sz val="11"/>
        <rFont val="Calibri"/>
        <family val="2"/>
        <scheme val="minor"/>
      </rPr>
      <t xml:space="preserve"> para proteção das vias respiratórias contra poeiras, névoas,
fumos, radionuclídeos e contaminantes altamente tóxicos.                                                                                       </t>
    </r>
  </si>
  <si>
    <r>
      <rPr>
        <b/>
        <sz val="11"/>
        <rFont val="Calibri"/>
        <family val="2"/>
        <scheme val="minor"/>
      </rPr>
      <t xml:space="preserve">Máscara Cirúrgica Descartável </t>
    </r>
    <r>
      <rPr>
        <sz val="11"/>
        <rFont val="Calibri"/>
        <family val="2"/>
        <scheme val="minor"/>
      </rPr>
      <t xml:space="preserve">(Tripla Camada)    </t>
    </r>
  </si>
  <si>
    <r>
      <t xml:space="preserve">     </t>
    </r>
    <r>
      <rPr>
        <b/>
        <sz val="11"/>
        <rFont val="Calibri"/>
        <family val="2"/>
        <scheme val="minor"/>
      </rPr>
      <t>Respirador purificador de ar descartável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sem válvula de exaustão  - Peça Semifacial Filtrante Tipo PFF2 (S) /N95                                                                                           (</t>
    </r>
    <r>
      <rPr>
        <sz val="11"/>
        <rFont val="Calibri"/>
        <family val="2"/>
        <scheme val="minor"/>
      </rPr>
      <t xml:space="preserve">para proteção contra certos aerossóis de origem biológica)                                                         </t>
    </r>
  </si>
  <si>
    <r>
      <rPr>
        <b/>
        <sz val="11"/>
        <rFont val="Calibri"/>
        <family val="2"/>
        <scheme val="minor"/>
      </rPr>
      <t>Respirador Reutilizável (</t>
    </r>
    <r>
      <rPr>
        <sz val="11"/>
        <rFont val="Calibri"/>
        <family val="2"/>
        <scheme val="minor"/>
      </rPr>
      <t>para utilização com filtros químicos, mecânicos ou combinados)</t>
    </r>
  </si>
  <si>
    <t xml:space="preserve"> Filtro Mecânico</t>
  </si>
  <si>
    <t xml:space="preserve">Filtro Químico  (cartucho) </t>
  </si>
  <si>
    <r>
      <t xml:space="preserve">Retentor para filtros </t>
    </r>
    <r>
      <rPr>
        <sz val="11"/>
        <rFont val="Calibri"/>
        <family val="2"/>
        <scheme val="minor"/>
      </rPr>
      <t xml:space="preserve"> (uso combinado de filtros mecânicos e químicos)</t>
    </r>
  </si>
  <si>
    <r>
      <rPr>
        <b/>
        <sz val="11"/>
        <rFont val="Calibri"/>
        <family val="2"/>
        <scheme val="minor"/>
      </rPr>
      <t xml:space="preserve">Luva Nitrílica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(sem revestimento interno)/Descartável</t>
    </r>
  </si>
  <si>
    <r>
      <rPr>
        <b/>
        <sz val="11"/>
        <rFont val="Calibri"/>
        <family val="2"/>
        <scheme val="minor"/>
      </rPr>
      <t xml:space="preserve">Luva de Borracha Natural/Látex     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(sem revestimento interno)/Descartável</t>
    </r>
  </si>
  <si>
    <r>
      <rPr>
        <b/>
        <sz val="11"/>
        <rFont val="Calibri"/>
        <family val="2"/>
      </rPr>
      <t>Luva de Vinil/PVC</t>
    </r>
    <r>
      <rPr>
        <sz val="11"/>
        <rFont val="Calibri"/>
        <family val="2"/>
      </rPr>
      <t xml:space="preserve">  (sem revestimento interno)/Descartável</t>
    </r>
  </si>
  <si>
    <r>
      <rPr>
        <b/>
        <sz val="11"/>
        <rFont val="Calibri"/>
        <family val="2"/>
        <scheme val="minor"/>
      </rPr>
      <t>Luva Nitrílica para procedimentos não cirúrgicos/Não Ésteril</t>
    </r>
    <r>
      <rPr>
        <sz val="11"/>
        <rFont val="Calibri"/>
        <family val="2"/>
        <scheme val="minor"/>
      </rPr>
      <t xml:space="preserve">                                                                                           (com registro na Anvisa) / Descartável</t>
    </r>
  </si>
  <si>
    <r>
      <rPr>
        <b/>
        <sz val="11"/>
        <rFont val="Calibri"/>
        <family val="2"/>
        <scheme val="minor"/>
      </rPr>
      <t xml:space="preserve">Luva de Borracha Natural/Látex para procedimentos não cirúrgicos/Não Estéril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(com registro na Anvisa) /Descartável</t>
    </r>
  </si>
  <si>
    <r>
      <rPr>
        <b/>
        <sz val="11"/>
        <rFont val="Calibri"/>
        <family val="2"/>
        <scheme val="minor"/>
      </rPr>
      <t xml:space="preserve">Luva de Borracha Natural/Látex para procedimento  cirúrgicos/ Estéril        </t>
    </r>
    <r>
      <rPr>
        <sz val="11"/>
        <rFont val="Calibri"/>
        <family val="2"/>
        <scheme val="minor"/>
      </rPr>
      <t xml:space="preserve">                                                                                        (com registro na Anvisa) /Descartável</t>
    </r>
  </si>
  <si>
    <t>Luva de látex com forro de algodão / Reutilizável</t>
  </si>
  <si>
    <t>Luva em neoprene e látex (neolátex)/ Reutilizável</t>
  </si>
  <si>
    <t xml:space="preserve">Luva em couro especial tratado </t>
  </si>
  <si>
    <t>Luva de raspa de couro</t>
  </si>
  <si>
    <t xml:space="preserve">Luva de vaqueta </t>
  </si>
  <si>
    <t>Luva de vaqueta (para cobertura de luva isolante)</t>
  </si>
  <si>
    <t>Luva de algodão (malha tricotada) pigmentada</t>
  </si>
  <si>
    <t>Luva para Câmara Fria</t>
  </si>
  <si>
    <t>Luva de Segurança, Resistência Térmica</t>
  </si>
  <si>
    <t>Luva isolante de borracha</t>
  </si>
  <si>
    <t xml:space="preserve">Luva  de polietileno cano longo descartável </t>
  </si>
  <si>
    <t>Creme de Proteção para pele - Grupo 1 (Água-resistente)</t>
  </si>
  <si>
    <t>Creme de Proteção para pele - Grupo 2 (Óleo-resistente)</t>
  </si>
  <si>
    <t>Protetor Solar UVA/UVB, com repelente</t>
  </si>
  <si>
    <t>Repelente para insetos</t>
  </si>
  <si>
    <t>Bota de Segurança de  PVC (Cano alto com amarra)</t>
  </si>
  <si>
    <t>Bota de Segurança de  PVC (Cano médio)</t>
  </si>
  <si>
    <t>Botinas de Segurança (com biqueira de composite)</t>
  </si>
  <si>
    <t>Calçado ocupacional de uso profissional tipo sapato</t>
  </si>
  <si>
    <t xml:space="preserve">Propé/Sapatilha Descartável  (Gramatura mínima de 30 g/m2)                                                  </t>
  </si>
  <si>
    <t>Perneira de raspa de couro</t>
  </si>
  <si>
    <t>Mangote de raspa de couro</t>
  </si>
  <si>
    <t>Avental de raspa de couro sem mangote</t>
  </si>
  <si>
    <t>Avental de raspa de couro com mangote (tipo barbeiro)</t>
  </si>
  <si>
    <t xml:space="preserve">Avental de PVC </t>
  </si>
  <si>
    <t>Vestimenta de Laboratório Tipo Jaleco manga longa 100% algodão</t>
  </si>
  <si>
    <t xml:space="preserve">Vestimenta Industrial Tipo Jaleco manga curta </t>
  </si>
  <si>
    <t xml:space="preserve">Avental Plumbífero (para  Raio X diagnóstico) </t>
  </si>
  <si>
    <t xml:space="preserve">Protetor plumbífero de tireóide (para  Raio X diagnóstico) </t>
  </si>
  <si>
    <t xml:space="preserve">Avental  Para Procedimento Não Cirúrgicos (Não Estéril)                                  </t>
  </si>
  <si>
    <t>Calça de Chuva em PVC</t>
  </si>
  <si>
    <t>Vestimenta Tipo Capa de Chuva em PVC</t>
  </si>
  <si>
    <t>Calça Térmica Impermeável</t>
  </si>
  <si>
    <t>Japona Térmica Impermeável</t>
  </si>
  <si>
    <t>Vestimenta Tipo Macacão (para aplicação de herbicidas/pulverização) - Descartável</t>
  </si>
  <si>
    <t>Vestimenta Tipo Conjunto (para aplicação de herbicidas/ pulverização) - Reutilizável</t>
  </si>
  <si>
    <t>Macacão de segurança tipo jardineira confecionado em PVC</t>
  </si>
  <si>
    <t xml:space="preserve">Macacão de segurança para controle e retirada de abelhas e outros vetores biológicos </t>
  </si>
  <si>
    <t>Colete Sinalizador/ Reflexivo</t>
  </si>
  <si>
    <t>Cinturão de segurança tipo paraquedista, com 4 pontos de conexão + Talabarte Duplo em Y 1,35 metros com absorvedor de energia</t>
  </si>
  <si>
    <t>Talabarte Simples</t>
  </si>
  <si>
    <t>Corda Trançada</t>
  </si>
  <si>
    <t>Cabo de Aço</t>
  </si>
  <si>
    <t>Mosquetão</t>
  </si>
  <si>
    <t>Trava quedas para corda</t>
  </si>
  <si>
    <t>Pedestal para demarcação/isolamento  (para utilizar com fita zebrada ou corrente plástica)</t>
  </si>
  <si>
    <t xml:space="preserve">Fita zebrada para demarcação/isolamento  </t>
  </si>
  <si>
    <t>Corrente de plástico para demarcação/isolamento</t>
  </si>
  <si>
    <t xml:space="preserve">Pedestal organizador de filas/demarcação/isolamento </t>
  </si>
  <si>
    <t xml:space="preserve">Lixeira Hospitalar com Tampa e Pedal      </t>
  </si>
  <si>
    <t xml:space="preserve">Saco para Resíduo Hospitalar   Infectante      </t>
  </si>
  <si>
    <t>Tela de Proteção Guarda-Corpo</t>
  </si>
  <si>
    <t>Tela de Tapume</t>
  </si>
  <si>
    <t>Cavalete Cuidado Piso Escorregadio</t>
  </si>
  <si>
    <t xml:space="preserve">Cone de Sinalização laranja com faixas brancas - 50cm   </t>
  </si>
  <si>
    <t xml:space="preserve">Cone de Sinalização laranja com faixas brancas - 75cm </t>
  </si>
  <si>
    <t>Cone de Sinalização preto com faixas amarelas  - 50cm</t>
  </si>
  <si>
    <t xml:space="preserve">Cone de Sinalização laranja com faixas amarelas - 75cm  </t>
  </si>
  <si>
    <t>Fita adesiva antiderrapante</t>
  </si>
  <si>
    <t>Fita adesiva demarcação de solo</t>
  </si>
  <si>
    <t>Chuveiro de Emergência com lava-olhos</t>
  </si>
  <si>
    <t>Lava-olhos de Emergência</t>
  </si>
  <si>
    <t>Lava Olhos Ducha Oftalmológica com suporte de parede</t>
  </si>
  <si>
    <t>Apoio ergonômico para os pés</t>
  </si>
  <si>
    <t>Suporte para notebook</t>
  </si>
  <si>
    <t xml:space="preserve">Maleta com kit de primeiros socorros </t>
  </si>
  <si>
    <t>Kit Vias Aéreas</t>
  </si>
  <si>
    <t>Kit Monitor Glicose -</t>
  </si>
  <si>
    <t>Kit Cipa Completo</t>
  </si>
  <si>
    <t xml:space="preserve">Blusão e Calça de Aproximação </t>
  </si>
  <si>
    <t>Bota de Aproximação</t>
  </si>
  <si>
    <t>Vestimenta Tipo Conjunto (para atividades embarcadas de pesca) - Reutilizável</t>
  </si>
  <si>
    <t>EQUIPAMENTO</t>
  </si>
  <si>
    <t>PIER TELECOM / TIPO I ABA TOTAL</t>
  </si>
  <si>
    <t>CAMPER / TIPO II AVANT</t>
  </si>
  <si>
    <t>ULTRA SAFE / TIPO III P/ALTURA</t>
  </si>
  <si>
    <t>BRASCAMP / 1432</t>
  </si>
  <si>
    <t>Medix / 	Touca</t>
  </si>
  <si>
    <t>POLIFER / R JANEIRO</t>
  </si>
  <si>
    <t>CARBOGRAFITE / PROVISION</t>
  </si>
  <si>
    <t>NN EPI / HASTES PVC PERF.</t>
  </si>
  <si>
    <t>PASTCOR / 8" INCOLOR</t>
  </si>
  <si>
    <t>VONDER / VD 725</t>
  </si>
  <si>
    <t>VONDER / MSV 012</t>
  </si>
  <si>
    <t>CAMPER / 800204 CA 43.878</t>
  </si>
  <si>
    <t>3M / H0002053371 C.A. 5674</t>
  </si>
  <si>
    <t>3M / HB004270102 CA 5745</t>
  </si>
  <si>
    <t xml:space="preserve">DELTA PLUS / WPS1127 CA 38.501 	</t>
  </si>
  <si>
    <t>DELTA PLUS / WPS1027 CA 38502</t>
  </si>
  <si>
    <t>DELTA PLUS / WPS1327 CA 38503</t>
  </si>
  <si>
    <t>DELTA PLUS / WPS1227 CA 38504</t>
  </si>
  <si>
    <t>DELTA PLUS / WPS1527 CA 38505</t>
  </si>
  <si>
    <t xml:space="preserve">DELTA PLUS / WPS1427 CA 38506 	</t>
  </si>
  <si>
    <t>MEDIX / 6500 ANVISA 80495519035</t>
  </si>
  <si>
    <t>KSN / 10.02MH CA 8357 ANVISA 80425989001</t>
  </si>
  <si>
    <t>Sebold</t>
  </si>
  <si>
    <t>MEDIX / 603 CA 40093</t>
  </si>
  <si>
    <t>MEDIX / 609 CA 38930</t>
  </si>
  <si>
    <t>MEDIX / 862 CA 44561</t>
  </si>
  <si>
    <t>MEDIX / 863 CA 44652</t>
  </si>
  <si>
    <t xml:space="preserve">MEDIX / 	603 CA 40093 ANVISA 80495510020 </t>
  </si>
  <si>
    <t>MEDIX / 17 CA 38930 ANVISA 80495510011</t>
  </si>
  <si>
    <t>LEMGRUBER / 403 CA 40360 ANVISA 80256170022</t>
  </si>
  <si>
    <t>Volk</t>
  </si>
  <si>
    <t>PROTEPLUS / PPM10</t>
  </si>
  <si>
    <t>PROTEPLUS / RASPA</t>
  </si>
  <si>
    <t>PROTEPLUS / PPM11</t>
  </si>
  <si>
    <t>ZANEL / COBERTURA</t>
  </si>
  <si>
    <t>ELSA / CLASSE00</t>
  </si>
  <si>
    <t>ELSA / CLASSE0</t>
  </si>
  <si>
    <t>ORION / CLASSE 2</t>
  </si>
  <si>
    <t>PREVEMAX / LUVA LINGA POLITILRNO</t>
  </si>
  <si>
    <t>Nutriex</t>
  </si>
  <si>
    <t>Innpro / CA 36026</t>
  </si>
  <si>
    <t>Innpro / CA 36025</t>
  </si>
  <si>
    <t>Cartom / CA 38753</t>
  </si>
  <si>
    <t>Innpro / CA 45106</t>
  </si>
  <si>
    <t>DEJAMARO / PROPÉ</t>
  </si>
  <si>
    <t>Zanel / CA 13990</t>
  </si>
  <si>
    <t>Zanel / CA 16073</t>
  </si>
  <si>
    <t>Zanel / CA 13989</t>
  </si>
  <si>
    <t>Zanel / CA 16070</t>
  </si>
  <si>
    <t xml:space="preserve">PLASTCOR / 700.30373 CA 36254 	</t>
  </si>
  <si>
    <t>FLORIPA UNIFORMES / 1014BA</t>
  </si>
  <si>
    <t>INFINITI / JALECO UNISSEX M/C</t>
  </si>
  <si>
    <t xml:space="preserve">Brascamp / CA 28482 </t>
  </si>
  <si>
    <t xml:space="preserve">Brascamp / CA 28449 </t>
  </si>
  <si>
    <t>Maicol / Nylon</t>
  </si>
  <si>
    <t>Maicol / Poliamida</t>
  </si>
  <si>
    <t>Volk / CA 39182</t>
  </si>
  <si>
    <t>Brascamp / CA 40907</t>
  </si>
  <si>
    <t>Brascamp / CA 28440</t>
  </si>
  <si>
    <t>Descartes EPI / AI41 A</t>
  </si>
  <si>
    <t>Handex / Colete refletivo</t>
  </si>
  <si>
    <t>Camper / CP 1201 + CP 2102</t>
  </si>
  <si>
    <t>VONDER / PEDESTAL 90 CM PLASTICO</t>
  </si>
  <si>
    <t>NOVE 54 / 70MMX100M</t>
  </si>
  <si>
    <t>ZEUS / PEDESTAL METAL 90 CM ORGANIZDOR DE FILAS</t>
  </si>
  <si>
    <t>Nycol</t>
  </si>
  <si>
    <t>Zibag</t>
  </si>
  <si>
    <t>EPI360 / Tela cerquite</t>
  </si>
  <si>
    <t>Plastcor / Tela tapume</t>
  </si>
  <si>
    <t>PLASTCOR / CAVALETE SINALIZAÇÃO</t>
  </si>
  <si>
    <t>PLASTCOR / CONE</t>
  </si>
  <si>
    <t xml:space="preserve">WORKER / 928500 	</t>
  </si>
  <si>
    <t>WORKER / 692778</t>
  </si>
  <si>
    <t>PLASTCOR / 700.300</t>
  </si>
  <si>
    <t>PLASTCOR / 700.301</t>
  </si>
  <si>
    <t>HM CHUVEIROS / 	CHUVEIRO</t>
  </si>
  <si>
    <t>HM CHUVEIROS /	CHUVEIRO</t>
  </si>
  <si>
    <t>ERGOMAIS / VERSATILE</t>
  </si>
  <si>
    <t>REALIZA / 000026</t>
  </si>
  <si>
    <t>Jobe Luv / Defender NE</t>
  </si>
  <si>
    <t>Guartela / Fire 10</t>
  </si>
  <si>
    <t>Embalgem com 100 unidades</t>
  </si>
  <si>
    <t xml:space="preserve">Embalgem com 100 unidades </t>
  </si>
  <si>
    <t xml:space="preserve">Embalagem com 100 pares   </t>
  </si>
  <si>
    <t>Embalagem com 100 peças</t>
  </si>
  <si>
    <t>Embalagem com 50 unidades</t>
  </si>
  <si>
    <t xml:space="preserve"> Embalagem com 2 unidades</t>
  </si>
  <si>
    <t>Embalagem com 02 unidades</t>
  </si>
  <si>
    <t>Embalagem com 2 unidades</t>
  </si>
  <si>
    <t>Embalagem com 100 unidades</t>
  </si>
  <si>
    <t>Embalagem com 1 par</t>
  </si>
  <si>
    <t>Embalagem com 1 peça</t>
  </si>
  <si>
    <t>Embalagem com 100</t>
  </si>
  <si>
    <t xml:space="preserve"> Embalagem com 100 unidades</t>
  </si>
  <si>
    <t>Embalagem com 10 unidades</t>
  </si>
  <si>
    <t xml:space="preserve">Peça </t>
  </si>
  <si>
    <t>50 metros</t>
  </si>
  <si>
    <t>metro</t>
  </si>
  <si>
    <t>Peça (Rolo)</t>
  </si>
  <si>
    <t>Kit</t>
  </si>
  <si>
    <t>par</t>
  </si>
  <si>
    <t>CRH</t>
  </si>
  <si>
    <t>SUPERA</t>
  </si>
  <si>
    <t>MGS</t>
  </si>
  <si>
    <t>SEBMED</t>
  </si>
  <si>
    <t>COMERCIAL KS</t>
  </si>
  <si>
    <t>JD ELETRO</t>
  </si>
  <si>
    <t>FLORIPA</t>
  </si>
  <si>
    <t>M.TESTA</t>
  </si>
  <si>
    <t>GLOBAL</t>
  </si>
  <si>
    <t>RBM</t>
  </si>
  <si>
    <t>BMI</t>
  </si>
  <si>
    <t>FGS</t>
  </si>
  <si>
    <t>ELECTORINOX</t>
  </si>
  <si>
    <t>MWV</t>
  </si>
  <si>
    <t>design</t>
  </si>
  <si>
    <t>dav</t>
  </si>
  <si>
    <t xml:space="preserve"> AF/OS nº  2820/2023 DESIGN</t>
  </si>
  <si>
    <t xml:space="preserve"> AF/OS nº  2821/2023 DESIGN</t>
  </si>
  <si>
    <t xml:space="preserve"> AF/OS nº  2822/2023 DESIGN</t>
  </si>
  <si>
    <t xml:space="preserve"> AF/OS nº  2823/2023 DESIGN</t>
  </si>
  <si>
    <t xml:space="preserve"> AF/OS nº  2824/2023 DESIGN</t>
  </si>
  <si>
    <t xml:space="preserve"> AF/OS nº  2825/2023 DESIGN</t>
  </si>
  <si>
    <t xml:space="preserve"> AF/OS nº  2826/2023 DESIGN</t>
  </si>
  <si>
    <t xml:space="preserve"> AF/OS nº  2827/2023 DESIGN</t>
  </si>
  <si>
    <t xml:space="preserve"> AF/OS nº  2834/2023 DESIGN</t>
  </si>
  <si>
    <t xml:space="preserve"> AF/OS nº  2828/2023 DESIGN</t>
  </si>
  <si>
    <t xml:space="preserve"> AF/OS nº  2829/2023 Qtde. DAV</t>
  </si>
  <si>
    <t xml:space="preserve"> AF/OS nº  2830/2023 Qtde. DAV</t>
  </si>
  <si>
    <t xml:space="preserve"> AF/OS nº  2833/2023 Qtde. DAV</t>
  </si>
  <si>
    <t xml:space="preserve"> AF/OS nº  2831/2023 Qtde. DAV</t>
  </si>
  <si>
    <t>CEDIDO A REITORIA</t>
  </si>
  <si>
    <t>CEDIDO A 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</si>
</sst>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&quot;R$&quot;\ #,##0.00"/>
  </numFmts>
  <fonts count="18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 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5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86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44" fontId="3" fillId="2" borderId="1" xfId="5" applyFont="1" applyFill="1" applyBorder="1" applyAlignment="1" applyProtection="1">
      <alignment horizontal="center" vertical="center" wrapText="1"/>
    </xf>
    <xf numFmtId="44" fontId="3" fillId="0" borderId="0" xfId="5" applyFont="1" applyFill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textRotation="90" wrapText="1"/>
    </xf>
    <xf numFmtId="0" fontId="6" fillId="10" borderId="1" xfId="0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>
      <alignment horizontal="center" vertical="center" wrapText="1" inden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  <xf numFmtId="168" fontId="7" fillId="7" borderId="1" xfId="0" applyNumberFormat="1" applyFont="1" applyFill="1" applyBorder="1" applyAlignment="1">
      <alignment horizontal="center" vertical="center"/>
    </xf>
    <xf numFmtId="168" fontId="7" fillId="9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168" fontId="17" fillId="9" borderId="1" xfId="0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3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wrapText="1"/>
      <protection locked="0"/>
    </xf>
    <xf numFmtId="44" fontId="5" fillId="0" borderId="0" xfId="5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5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Moeda" xfId="5" builtinId="4"/>
    <cellStyle name="Moeda 2" xfId="6" xr:uid="{00000000-0005-0000-0000-000001000000}"/>
    <cellStyle name="Moeda 2 2" xfId="10" xr:uid="{00000000-0005-0000-0000-000002000000}"/>
    <cellStyle name="Moeda 3" xfId="9" xr:uid="{00000000-0005-0000-0000-000003000000}"/>
    <cellStyle name="Moeda 3 2" xfId="17" xr:uid="{00000000-0005-0000-0000-000004000000}"/>
    <cellStyle name="Moeda 3 2 2" xfId="29" xr:uid="{00000000-0005-0000-0000-000004000000}"/>
    <cellStyle name="Moeda 3 2 3" xfId="41" xr:uid="{00000000-0005-0000-0000-000004000000}"/>
    <cellStyle name="Moeda 3 2 4" xfId="53" xr:uid="{00000000-0005-0000-0000-000004000000}"/>
    <cellStyle name="Moeda 3 3" xfId="23" xr:uid="{00000000-0005-0000-0000-000003000000}"/>
    <cellStyle name="Moeda 3 4" xfId="35" xr:uid="{00000000-0005-0000-0000-000003000000}"/>
    <cellStyle name="Moeda 3 5" xfId="47" xr:uid="{00000000-0005-0000-0000-000003000000}"/>
    <cellStyle name="Moeda 4" xfId="14" xr:uid="{00000000-0005-0000-0000-000005000000}"/>
    <cellStyle name="Moeda 4 2" xfId="26" xr:uid="{00000000-0005-0000-0000-000005000000}"/>
    <cellStyle name="Moeda 4 3" xfId="38" xr:uid="{00000000-0005-0000-0000-000005000000}"/>
    <cellStyle name="Moeda 4 4" xfId="50" xr:uid="{00000000-0005-0000-0000-000005000000}"/>
    <cellStyle name="Moeda 5" xfId="20" xr:uid="{00000000-0005-0000-0000-000041000000}"/>
    <cellStyle name="Moeda 6" xfId="32" xr:uid="{00000000-0005-0000-0000-00004D000000}"/>
    <cellStyle name="Moeda 7" xfId="44" xr:uid="{00000000-0005-0000-0000-000059000000}"/>
    <cellStyle name="Normal" xfId="0" builtinId="0"/>
    <cellStyle name="Normal 2" xfId="1" xr:uid="{00000000-0005-0000-0000-000007000000}"/>
    <cellStyle name="Porcentagem 2" xfId="13" xr:uid="{00000000-0005-0000-0000-000008000000}"/>
    <cellStyle name="Separador de milhares 2" xfId="2" xr:uid="{00000000-0005-0000-0000-000009000000}"/>
    <cellStyle name="Separador de milhares 2 2" xfId="8" xr:uid="{00000000-0005-0000-0000-00000A000000}"/>
    <cellStyle name="Separador de milhares 2 2 2" xfId="12" xr:uid="{00000000-0005-0000-0000-00000B000000}"/>
    <cellStyle name="Separador de milhares 2 2 2 2" xfId="19" xr:uid="{00000000-0005-0000-0000-00000C000000}"/>
    <cellStyle name="Separador de milhares 2 2 2 2 2" xfId="31" xr:uid="{00000000-0005-0000-0000-00000C000000}"/>
    <cellStyle name="Separador de milhares 2 2 2 2 3" xfId="43" xr:uid="{00000000-0005-0000-0000-00000C000000}"/>
    <cellStyle name="Separador de milhares 2 2 2 2 4" xfId="55" xr:uid="{00000000-0005-0000-0000-00000C000000}"/>
    <cellStyle name="Separador de milhares 2 2 2 3" xfId="25" xr:uid="{00000000-0005-0000-0000-00000B000000}"/>
    <cellStyle name="Separador de milhares 2 2 2 4" xfId="37" xr:uid="{00000000-0005-0000-0000-00000B000000}"/>
    <cellStyle name="Separador de milhares 2 2 2 5" xfId="49" xr:uid="{00000000-0005-0000-0000-00000B000000}"/>
    <cellStyle name="Separador de milhares 2 2 3" xfId="16" xr:uid="{00000000-0005-0000-0000-00000D000000}"/>
    <cellStyle name="Separador de milhares 2 2 3 2" xfId="28" xr:uid="{00000000-0005-0000-0000-00000D000000}"/>
    <cellStyle name="Separador de milhares 2 2 3 3" xfId="40" xr:uid="{00000000-0005-0000-0000-00000D000000}"/>
    <cellStyle name="Separador de milhares 2 2 3 4" xfId="52" xr:uid="{00000000-0005-0000-0000-00000D000000}"/>
    <cellStyle name="Separador de milhares 2 2 4" xfId="22" xr:uid="{00000000-0005-0000-0000-00000A000000}"/>
    <cellStyle name="Separador de milhares 2 2 5" xfId="34" xr:uid="{00000000-0005-0000-0000-00000A000000}"/>
    <cellStyle name="Separador de milhares 2 2 6" xfId="46" xr:uid="{00000000-0005-0000-0000-00000A000000}"/>
    <cellStyle name="Separador de milhares 2 3" xfId="7" xr:uid="{00000000-0005-0000-0000-00000E000000}"/>
    <cellStyle name="Separador de milhares 2 3 2" xfId="11" xr:uid="{00000000-0005-0000-0000-00000F000000}"/>
    <cellStyle name="Separador de milhares 2 3 2 2" xfId="18" xr:uid="{00000000-0005-0000-0000-000010000000}"/>
    <cellStyle name="Separador de milhares 2 3 2 2 2" xfId="30" xr:uid="{00000000-0005-0000-0000-000010000000}"/>
    <cellStyle name="Separador de milhares 2 3 2 2 3" xfId="42" xr:uid="{00000000-0005-0000-0000-000010000000}"/>
    <cellStyle name="Separador de milhares 2 3 2 2 4" xfId="54" xr:uid="{00000000-0005-0000-0000-000010000000}"/>
    <cellStyle name="Separador de milhares 2 3 2 3" xfId="24" xr:uid="{00000000-0005-0000-0000-00000F000000}"/>
    <cellStyle name="Separador de milhares 2 3 2 4" xfId="36" xr:uid="{00000000-0005-0000-0000-00000F000000}"/>
    <cellStyle name="Separador de milhares 2 3 2 5" xfId="48" xr:uid="{00000000-0005-0000-0000-00000F000000}"/>
    <cellStyle name="Separador de milhares 2 3 3" xfId="15" xr:uid="{00000000-0005-0000-0000-000011000000}"/>
    <cellStyle name="Separador de milhares 2 3 3 2" xfId="27" xr:uid="{00000000-0005-0000-0000-000011000000}"/>
    <cellStyle name="Separador de milhares 2 3 3 3" xfId="39" xr:uid="{00000000-0005-0000-0000-000011000000}"/>
    <cellStyle name="Separador de milhares 2 3 3 4" xfId="51" xr:uid="{00000000-0005-0000-0000-000011000000}"/>
    <cellStyle name="Separador de milhares 2 3 4" xfId="21" xr:uid="{00000000-0005-0000-0000-00000E000000}"/>
    <cellStyle name="Separador de milhares 2 3 5" xfId="33" xr:uid="{00000000-0005-0000-0000-00000E000000}"/>
    <cellStyle name="Separador de milhares 2 3 6" xfId="45" xr:uid="{00000000-0005-0000-0000-00000E000000}"/>
    <cellStyle name="Separador de milhares 3" xfId="3" xr:uid="{00000000-0005-0000-0000-000012000000}"/>
    <cellStyle name="Título 5" xfId="4" xr:uid="{00000000-0005-0000-0000-000013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FC3DC7F2-BD41-4DBE-A62F-0166A959B6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31" Type="http://schemas.openxmlformats.org/officeDocument/2006/relationships/customXml" Target="../ink/ink32.xml"/><Relationship Id="rId252" Type="http://schemas.openxmlformats.org/officeDocument/2006/relationships/customXml" Target="../ink/ink53.xml"/><Relationship Id="rId260" Type="http://schemas.openxmlformats.org/officeDocument/2006/relationships/customXml" Target="../ink/ink61.xml"/><Relationship Id="rId120" Type="http://schemas.openxmlformats.org/officeDocument/2006/relationships/customXml" Target="../ink/ink2.xml"/><Relationship Id="rId125" Type="http://schemas.openxmlformats.org/officeDocument/2006/relationships/customXml" Target="../ink/ink7.xml"/><Relationship Id="rId133" Type="http://schemas.openxmlformats.org/officeDocument/2006/relationships/customXml" Target="../ink/ink15.xml"/><Relationship Id="rId89" Type="http://schemas.openxmlformats.org/officeDocument/2006/relationships/image" Target="../media/image110.png"/><Relationship Id="rId213" Type="http://schemas.openxmlformats.org/officeDocument/2006/relationships/customXml" Target="../ink/ink18.xml"/><Relationship Id="rId218" Type="http://schemas.openxmlformats.org/officeDocument/2006/relationships/image" Target="../media/image1100.png"/><Relationship Id="rId226" Type="http://schemas.openxmlformats.org/officeDocument/2006/relationships/customXml" Target="../ink/ink27.xml"/><Relationship Id="rId234" Type="http://schemas.openxmlformats.org/officeDocument/2006/relationships/customXml" Target="../ink/ink35.xml"/><Relationship Id="rId239" Type="http://schemas.openxmlformats.org/officeDocument/2006/relationships/customXml" Target="../ink/ink40.xml"/><Relationship Id="rId247" Type="http://schemas.openxmlformats.org/officeDocument/2006/relationships/customXml" Target="../ink/ink48.xml"/><Relationship Id="rId2" Type="http://schemas.openxmlformats.org/officeDocument/2006/relationships/image" Target="../media/image1.png"/><Relationship Id="rId221" Type="http://schemas.openxmlformats.org/officeDocument/2006/relationships/customXml" Target="../ink/ink22.xml"/><Relationship Id="rId242" Type="http://schemas.openxmlformats.org/officeDocument/2006/relationships/customXml" Target="../ink/ink43.xml"/><Relationship Id="rId250" Type="http://schemas.openxmlformats.org/officeDocument/2006/relationships/customXml" Target="../ink/ink51.xml"/><Relationship Id="rId255" Type="http://schemas.openxmlformats.org/officeDocument/2006/relationships/customXml" Target="../ink/ink56.xml"/><Relationship Id="rId263" Type="http://schemas.openxmlformats.org/officeDocument/2006/relationships/customXml" Target="../ink/ink64.xml"/><Relationship Id="rId1" Type="http://schemas.openxmlformats.org/officeDocument/2006/relationships/customXml" Target="../ink/ink1.xml"/><Relationship Id="rId123" Type="http://schemas.openxmlformats.org/officeDocument/2006/relationships/customXml" Target="../ink/ink5.xml"/><Relationship Id="rId128" Type="http://schemas.openxmlformats.org/officeDocument/2006/relationships/customXml" Target="../ink/ink10.xml"/><Relationship Id="rId131" Type="http://schemas.openxmlformats.org/officeDocument/2006/relationships/customXml" Target="../ink/ink13.xml"/><Relationship Id="rId212" Type="http://schemas.openxmlformats.org/officeDocument/2006/relationships/image" Target="../media/image1120.png"/><Relationship Id="rId220" Type="http://schemas.openxmlformats.org/officeDocument/2006/relationships/customXml" Target="../ink/ink21.xml"/><Relationship Id="rId225" Type="http://schemas.openxmlformats.org/officeDocument/2006/relationships/customXml" Target="../ink/ink26.xml"/><Relationship Id="rId233" Type="http://schemas.openxmlformats.org/officeDocument/2006/relationships/customXml" Target="../ink/ink34.xml"/><Relationship Id="rId238" Type="http://schemas.openxmlformats.org/officeDocument/2006/relationships/customXml" Target="../ink/ink39.xml"/><Relationship Id="rId241" Type="http://schemas.openxmlformats.org/officeDocument/2006/relationships/customXml" Target="../ink/ink42.xml"/><Relationship Id="rId246" Type="http://schemas.openxmlformats.org/officeDocument/2006/relationships/customXml" Target="../ink/ink47.xml"/><Relationship Id="rId254" Type="http://schemas.openxmlformats.org/officeDocument/2006/relationships/customXml" Target="../ink/ink55.xml"/><Relationship Id="rId259" Type="http://schemas.openxmlformats.org/officeDocument/2006/relationships/customXml" Target="../ink/ink60.xml"/><Relationship Id="rId119" Type="http://schemas.openxmlformats.org/officeDocument/2006/relationships/image" Target="../media/image110.png"/><Relationship Id="rId127" Type="http://schemas.openxmlformats.org/officeDocument/2006/relationships/customXml" Target="../ink/ink9.xml"/><Relationship Id="rId216" Type="http://schemas.openxmlformats.org/officeDocument/2006/relationships/customXml" Target="../ink/ink19.xml"/><Relationship Id="rId229" Type="http://schemas.openxmlformats.org/officeDocument/2006/relationships/customXml" Target="../ink/ink30.xml"/><Relationship Id="rId237" Type="http://schemas.openxmlformats.org/officeDocument/2006/relationships/customXml" Target="../ink/ink38.xml"/><Relationship Id="rId262" Type="http://schemas.openxmlformats.org/officeDocument/2006/relationships/customXml" Target="../ink/ink63.xml"/><Relationship Id="rId122" Type="http://schemas.openxmlformats.org/officeDocument/2006/relationships/customXml" Target="../ink/ink4.xml"/><Relationship Id="rId130" Type="http://schemas.openxmlformats.org/officeDocument/2006/relationships/customXml" Target="../ink/ink12.xml"/><Relationship Id="rId135" Type="http://schemas.openxmlformats.org/officeDocument/2006/relationships/customXml" Target="../ink/ink17.xml"/><Relationship Id="rId224" Type="http://schemas.openxmlformats.org/officeDocument/2006/relationships/customXml" Target="../ink/ink25.xml"/><Relationship Id="rId232" Type="http://schemas.openxmlformats.org/officeDocument/2006/relationships/customXml" Target="../ink/ink33.xml"/><Relationship Id="rId240" Type="http://schemas.openxmlformats.org/officeDocument/2006/relationships/customXml" Target="../ink/ink41.xml"/><Relationship Id="rId245" Type="http://schemas.openxmlformats.org/officeDocument/2006/relationships/customXml" Target="../ink/ink46.xml"/><Relationship Id="rId253" Type="http://schemas.openxmlformats.org/officeDocument/2006/relationships/customXml" Target="../ink/ink54.xml"/><Relationship Id="rId258" Type="http://schemas.openxmlformats.org/officeDocument/2006/relationships/customXml" Target="../ink/ink59.xml"/><Relationship Id="rId261" Type="http://schemas.openxmlformats.org/officeDocument/2006/relationships/customXml" Target="../ink/ink62.xml"/><Relationship Id="rId126" Type="http://schemas.openxmlformats.org/officeDocument/2006/relationships/customXml" Target="../ink/ink8.xml"/><Relationship Id="rId134" Type="http://schemas.openxmlformats.org/officeDocument/2006/relationships/customXml" Target="../ink/ink16.xml"/><Relationship Id="rId215" Type="http://schemas.openxmlformats.org/officeDocument/2006/relationships/image" Target="../media/image1100.png"/><Relationship Id="rId223" Type="http://schemas.openxmlformats.org/officeDocument/2006/relationships/customXml" Target="../ink/ink24.xml"/><Relationship Id="rId228" Type="http://schemas.openxmlformats.org/officeDocument/2006/relationships/customXml" Target="../ink/ink29.xml"/><Relationship Id="rId236" Type="http://schemas.openxmlformats.org/officeDocument/2006/relationships/customXml" Target="../ink/ink37.xml"/><Relationship Id="rId244" Type="http://schemas.openxmlformats.org/officeDocument/2006/relationships/customXml" Target="../ink/ink45.xml"/><Relationship Id="rId249" Type="http://schemas.openxmlformats.org/officeDocument/2006/relationships/customXml" Target="../ink/ink50.xml"/><Relationship Id="rId257" Type="http://schemas.openxmlformats.org/officeDocument/2006/relationships/customXml" Target="../ink/ink58.xml"/><Relationship Id="rId121" Type="http://schemas.openxmlformats.org/officeDocument/2006/relationships/customXml" Target="../ink/ink3.xml"/><Relationship Id="rId219" Type="http://schemas.openxmlformats.org/officeDocument/2006/relationships/customXml" Target="../ink/ink20.xml"/><Relationship Id="rId227" Type="http://schemas.openxmlformats.org/officeDocument/2006/relationships/customXml" Target="../ink/ink28.xml"/><Relationship Id="rId222" Type="http://schemas.openxmlformats.org/officeDocument/2006/relationships/customXml" Target="../ink/ink23.xml"/><Relationship Id="rId230" Type="http://schemas.openxmlformats.org/officeDocument/2006/relationships/customXml" Target="../ink/ink31.xml"/><Relationship Id="rId235" Type="http://schemas.openxmlformats.org/officeDocument/2006/relationships/customXml" Target="../ink/ink36.xml"/><Relationship Id="rId243" Type="http://schemas.openxmlformats.org/officeDocument/2006/relationships/customXml" Target="../ink/ink44.xml"/><Relationship Id="rId248" Type="http://schemas.openxmlformats.org/officeDocument/2006/relationships/customXml" Target="../ink/ink49.xml"/><Relationship Id="rId251" Type="http://schemas.openxmlformats.org/officeDocument/2006/relationships/customXml" Target="../ink/ink52.xml"/><Relationship Id="rId256" Type="http://schemas.openxmlformats.org/officeDocument/2006/relationships/customXml" Target="../ink/ink57.xml"/><Relationship Id="rId124" Type="http://schemas.openxmlformats.org/officeDocument/2006/relationships/customXml" Target="../ink/ink6.xml"/><Relationship Id="rId129" Type="http://schemas.openxmlformats.org/officeDocument/2006/relationships/customXml" Target="../ink/ink11.xml"/><Relationship Id="rId132" Type="http://schemas.openxmlformats.org/officeDocument/2006/relationships/customXml" Target="../ink/ink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Tinta 1">
              <a:extLst>
                <a:ext uri="{FF2B5EF4-FFF2-40B4-BE49-F238E27FC236}">
                  <a16:creationId xmlns:a16="http://schemas.microsoft.com/office/drawing/2014/main" id="{D9A0A8CC-EB44-4600-87A3-9AEAC2EE06F3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3" name="Tinta 2">
              <a:extLst>
                <a:ext uri="{FF2B5EF4-FFF2-40B4-BE49-F238E27FC236}">
                  <a16:creationId xmlns:a16="http://schemas.microsoft.com/office/drawing/2014/main" id="{709A8EFE-B735-4BA3-8108-E28387199ACC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4" name="Tinta 3">
              <a:extLst>
                <a:ext uri="{FF2B5EF4-FFF2-40B4-BE49-F238E27FC236}">
                  <a16:creationId xmlns:a16="http://schemas.microsoft.com/office/drawing/2014/main" id="{7F5EAAED-E0C8-4110-A77E-DF533847BCFB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5" name="Tinta 4">
              <a:extLst>
                <a:ext uri="{FF2B5EF4-FFF2-40B4-BE49-F238E27FC236}">
                  <a16:creationId xmlns:a16="http://schemas.microsoft.com/office/drawing/2014/main" id="{F30B0E5E-C027-44B1-A5DC-A3F5A17C61FD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6" name="Tinta 5">
              <a:extLst>
                <a:ext uri="{FF2B5EF4-FFF2-40B4-BE49-F238E27FC236}">
                  <a16:creationId xmlns:a16="http://schemas.microsoft.com/office/drawing/2014/main" id="{BA0CAD1D-B7DC-4EC8-8E40-64EB8FBC2F1B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7" name="Tinta 6">
              <a:extLst>
                <a:ext uri="{FF2B5EF4-FFF2-40B4-BE49-F238E27FC236}">
                  <a16:creationId xmlns:a16="http://schemas.microsoft.com/office/drawing/2014/main" id="{4FB4A3BB-8D13-44BE-B04B-9FE4D8F1AFDB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8" name="Tinta 7">
              <a:extLst>
                <a:ext uri="{FF2B5EF4-FFF2-40B4-BE49-F238E27FC236}">
                  <a16:creationId xmlns:a16="http://schemas.microsoft.com/office/drawing/2014/main" id="{B9028A4C-78B2-478A-AD7D-8159C74E26D9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9" name="Tinta 8">
              <a:extLst>
                <a:ext uri="{FF2B5EF4-FFF2-40B4-BE49-F238E27FC236}">
                  <a16:creationId xmlns:a16="http://schemas.microsoft.com/office/drawing/2014/main" id="{3376D19B-1109-4319-927B-4D1E66377B22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0" name="Tinta 9">
              <a:extLst>
                <a:ext uri="{FF2B5EF4-FFF2-40B4-BE49-F238E27FC236}">
                  <a16:creationId xmlns:a16="http://schemas.microsoft.com/office/drawing/2014/main" id="{7C972395-0BBA-4507-AA0D-1FFA48983CFC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1" name="Tinta 10">
              <a:extLst>
                <a:ext uri="{FF2B5EF4-FFF2-40B4-BE49-F238E27FC236}">
                  <a16:creationId xmlns:a16="http://schemas.microsoft.com/office/drawing/2014/main" id="{F3FB8C66-5C5D-4C9A-83B9-8F7F43915726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2" name="Tinta 11">
              <a:extLst>
                <a:ext uri="{FF2B5EF4-FFF2-40B4-BE49-F238E27FC236}">
                  <a16:creationId xmlns:a16="http://schemas.microsoft.com/office/drawing/2014/main" id="{0F0896FD-62E5-4F70-819F-0FF09D8CEDD3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3" name="Tinta 12">
              <a:extLst>
                <a:ext uri="{FF2B5EF4-FFF2-40B4-BE49-F238E27FC236}">
                  <a16:creationId xmlns:a16="http://schemas.microsoft.com/office/drawing/2014/main" id="{A5F53308-9755-4C5E-8C2E-E4ACAC78453F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4" name="Tinta 13">
              <a:extLst>
                <a:ext uri="{FF2B5EF4-FFF2-40B4-BE49-F238E27FC236}">
                  <a16:creationId xmlns:a16="http://schemas.microsoft.com/office/drawing/2014/main" id="{0C228DBB-02E6-438D-9226-AA351ACA9774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5" name="Tinta 14">
              <a:extLst>
                <a:ext uri="{FF2B5EF4-FFF2-40B4-BE49-F238E27FC236}">
                  <a16:creationId xmlns:a16="http://schemas.microsoft.com/office/drawing/2014/main" id="{B6B329D6-C76C-4923-B03F-92DB82B0BCE8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6" name="Tinta 15">
              <a:extLst>
                <a:ext uri="{FF2B5EF4-FFF2-40B4-BE49-F238E27FC236}">
                  <a16:creationId xmlns:a16="http://schemas.microsoft.com/office/drawing/2014/main" id="{3A6EFD13-DD73-42AB-AA5E-ADCB25F30141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89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7" name="Tinta 16">
              <a:extLst>
                <a:ext uri="{FF2B5EF4-FFF2-40B4-BE49-F238E27FC236}">
                  <a16:creationId xmlns:a16="http://schemas.microsoft.com/office/drawing/2014/main" id="{00796AEF-7442-44C3-A6C7-517B70C2CC63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8" name="Tinta 17">
              <a:extLst>
                <a:ext uri="{FF2B5EF4-FFF2-40B4-BE49-F238E27FC236}">
                  <a16:creationId xmlns:a16="http://schemas.microsoft.com/office/drawing/2014/main" id="{34FF4216-560F-4E09-B394-6FA5C37E4264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12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3">
          <xdr14:nvContentPartPr>
            <xdr14:cNvPr id="19" name="Tinta 18">
              <a:extLst>
                <a:ext uri="{FF2B5EF4-FFF2-40B4-BE49-F238E27FC236}">
                  <a16:creationId xmlns:a16="http://schemas.microsoft.com/office/drawing/2014/main" id="{B3AC83C0-6A06-4AE0-939A-2D1A5062EBF8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15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20" name="Tinta 19">
              <a:extLst>
                <a:ext uri="{FF2B5EF4-FFF2-40B4-BE49-F238E27FC236}">
                  <a16:creationId xmlns:a16="http://schemas.microsoft.com/office/drawing/2014/main" id="{C558F44F-8F21-4169-86D1-3E6471D9AB44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18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3</xdr:col>
      <xdr:colOff>1610590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9">
          <xdr14:nvContentPartPr>
            <xdr14:cNvPr id="21" name="Tinta 20">
              <a:extLst>
                <a:ext uri="{FF2B5EF4-FFF2-40B4-BE49-F238E27FC236}">
                  <a16:creationId xmlns:a16="http://schemas.microsoft.com/office/drawing/2014/main" id="{2EFCB7E4-55D5-46E7-A617-106EED997C6A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22" name="Tinta 21">
              <a:extLst>
                <a:ext uri="{FF2B5EF4-FFF2-40B4-BE49-F238E27FC236}">
                  <a16:creationId xmlns:a16="http://schemas.microsoft.com/office/drawing/2014/main" id="{68ABFD9F-A9D3-4A4E-953B-29C066B6E893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1">
          <xdr14:nvContentPartPr>
            <xdr14:cNvPr id="23" name="Tinta 22">
              <a:extLst>
                <a:ext uri="{FF2B5EF4-FFF2-40B4-BE49-F238E27FC236}">
                  <a16:creationId xmlns:a16="http://schemas.microsoft.com/office/drawing/2014/main" id="{C9037200-E18B-484B-AF7D-09910B9749CC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24" name="Tinta 23">
              <a:extLst>
                <a:ext uri="{FF2B5EF4-FFF2-40B4-BE49-F238E27FC236}">
                  <a16:creationId xmlns:a16="http://schemas.microsoft.com/office/drawing/2014/main" id="{16CB1743-34BA-47F4-AA0B-B18F81F400FE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3">
          <xdr14:nvContentPartPr>
            <xdr14:cNvPr id="25" name="Tinta 24">
              <a:extLst>
                <a:ext uri="{FF2B5EF4-FFF2-40B4-BE49-F238E27FC236}">
                  <a16:creationId xmlns:a16="http://schemas.microsoft.com/office/drawing/2014/main" id="{33C9A3FC-621C-4E55-ACFB-7CE44470789E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26" name="Tinta 25">
              <a:extLst>
                <a:ext uri="{FF2B5EF4-FFF2-40B4-BE49-F238E27FC236}">
                  <a16:creationId xmlns:a16="http://schemas.microsoft.com/office/drawing/2014/main" id="{3B3B0012-B088-407E-91CE-A06F51467905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5">
          <xdr14:nvContentPartPr>
            <xdr14:cNvPr id="27" name="Tinta 26">
              <a:extLst>
                <a:ext uri="{FF2B5EF4-FFF2-40B4-BE49-F238E27FC236}">
                  <a16:creationId xmlns:a16="http://schemas.microsoft.com/office/drawing/2014/main" id="{C8AE5A36-98DA-4881-92FB-C07AEBB3BE8E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28" name="Tinta 27">
              <a:extLst>
                <a:ext uri="{FF2B5EF4-FFF2-40B4-BE49-F238E27FC236}">
                  <a16:creationId xmlns:a16="http://schemas.microsoft.com/office/drawing/2014/main" id="{163C812D-4F52-477E-A8C7-136C57790DEF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7">
          <xdr14:nvContentPartPr>
            <xdr14:cNvPr id="29" name="Tinta 28">
              <a:extLst>
                <a:ext uri="{FF2B5EF4-FFF2-40B4-BE49-F238E27FC236}">
                  <a16:creationId xmlns:a16="http://schemas.microsoft.com/office/drawing/2014/main" id="{FE28DF6F-8DA4-48F4-B019-DDEC0220D254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30" name="Tinta 29">
              <a:extLst>
                <a:ext uri="{FF2B5EF4-FFF2-40B4-BE49-F238E27FC236}">
                  <a16:creationId xmlns:a16="http://schemas.microsoft.com/office/drawing/2014/main" id="{ABDC92D0-2C30-4B4B-AE05-0D768F44BA0E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9">
          <xdr14:nvContentPartPr>
            <xdr14:cNvPr id="31" name="Tinta 30">
              <a:extLst>
                <a:ext uri="{FF2B5EF4-FFF2-40B4-BE49-F238E27FC236}">
                  <a16:creationId xmlns:a16="http://schemas.microsoft.com/office/drawing/2014/main" id="{46978E9F-350C-44E3-9204-DF98EB8D7D72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32" name="Tinta 31">
              <a:extLst>
                <a:ext uri="{FF2B5EF4-FFF2-40B4-BE49-F238E27FC236}">
                  <a16:creationId xmlns:a16="http://schemas.microsoft.com/office/drawing/2014/main" id="{251F5F8F-2555-4AC3-A8EE-1DDC0C34E6B8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1">
          <xdr14:nvContentPartPr>
            <xdr14:cNvPr id="33" name="Tinta 32">
              <a:extLst>
                <a:ext uri="{FF2B5EF4-FFF2-40B4-BE49-F238E27FC236}">
                  <a16:creationId xmlns:a16="http://schemas.microsoft.com/office/drawing/2014/main" id="{4B0CB624-0505-4964-B104-A28751D8D014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2">
          <xdr14:nvContentPartPr>
            <xdr14:cNvPr id="34" name="Tinta 33">
              <a:extLst>
                <a:ext uri="{FF2B5EF4-FFF2-40B4-BE49-F238E27FC236}">
                  <a16:creationId xmlns:a16="http://schemas.microsoft.com/office/drawing/2014/main" id="{18447466-DEE3-4AEC-A887-1BC1E1D4CC51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3">
          <xdr14:nvContentPartPr>
            <xdr14:cNvPr id="35" name="Tinta 34">
              <a:extLst>
                <a:ext uri="{FF2B5EF4-FFF2-40B4-BE49-F238E27FC236}">
                  <a16:creationId xmlns:a16="http://schemas.microsoft.com/office/drawing/2014/main" id="{99767CF8-187C-452F-BE0D-23FAC522668D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4">
          <xdr14:nvContentPartPr>
            <xdr14:cNvPr id="36" name="Tinta 35">
              <a:extLst>
                <a:ext uri="{FF2B5EF4-FFF2-40B4-BE49-F238E27FC236}">
                  <a16:creationId xmlns:a16="http://schemas.microsoft.com/office/drawing/2014/main" id="{96C67C08-7A31-4F06-A8DD-5B4C36D1D1F8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5">
          <xdr14:nvContentPartPr>
            <xdr14:cNvPr id="37" name="Tinta 36">
              <a:extLst>
                <a:ext uri="{FF2B5EF4-FFF2-40B4-BE49-F238E27FC236}">
                  <a16:creationId xmlns:a16="http://schemas.microsoft.com/office/drawing/2014/main" id="{2F9AF86D-8DC5-4AB4-AC4B-3D002AE2492F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6">
          <xdr14:nvContentPartPr>
            <xdr14:cNvPr id="38" name="Tinta 37">
              <a:extLst>
                <a:ext uri="{FF2B5EF4-FFF2-40B4-BE49-F238E27FC236}">
                  <a16:creationId xmlns:a16="http://schemas.microsoft.com/office/drawing/2014/main" id="{06BD6530-FE73-4CCD-A9C7-9186AB00A1BE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7">
          <xdr14:nvContentPartPr>
            <xdr14:cNvPr id="39" name="Tinta 38">
              <a:extLst>
                <a:ext uri="{FF2B5EF4-FFF2-40B4-BE49-F238E27FC236}">
                  <a16:creationId xmlns:a16="http://schemas.microsoft.com/office/drawing/2014/main" id="{1FA21FCD-961E-4306-8DD6-B81741DF6287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8">
          <xdr14:nvContentPartPr>
            <xdr14:cNvPr id="40" name="Tinta 39">
              <a:extLst>
                <a:ext uri="{FF2B5EF4-FFF2-40B4-BE49-F238E27FC236}">
                  <a16:creationId xmlns:a16="http://schemas.microsoft.com/office/drawing/2014/main" id="{E6603F3D-76C9-4EDA-8F79-21F1A86BDF29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9">
          <xdr14:nvContentPartPr>
            <xdr14:cNvPr id="41" name="Tinta 40">
              <a:extLst>
                <a:ext uri="{FF2B5EF4-FFF2-40B4-BE49-F238E27FC236}">
                  <a16:creationId xmlns:a16="http://schemas.microsoft.com/office/drawing/2014/main" id="{2F1EB35F-ADB0-4187-BED0-C285DEA8B9A4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0">
          <xdr14:nvContentPartPr>
            <xdr14:cNvPr id="42" name="Tinta 41">
              <a:extLst>
                <a:ext uri="{FF2B5EF4-FFF2-40B4-BE49-F238E27FC236}">
                  <a16:creationId xmlns:a16="http://schemas.microsoft.com/office/drawing/2014/main" id="{6B74A8B8-E384-48D7-91CB-B936EF5DBF1C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1">
          <xdr14:nvContentPartPr>
            <xdr14:cNvPr id="43" name="Tinta 42">
              <a:extLst>
                <a:ext uri="{FF2B5EF4-FFF2-40B4-BE49-F238E27FC236}">
                  <a16:creationId xmlns:a16="http://schemas.microsoft.com/office/drawing/2014/main" id="{B61336F3-A266-40FE-914E-6C416B06148B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2">
          <xdr14:nvContentPartPr>
            <xdr14:cNvPr id="44" name="Tinta 43">
              <a:extLst>
                <a:ext uri="{FF2B5EF4-FFF2-40B4-BE49-F238E27FC236}">
                  <a16:creationId xmlns:a16="http://schemas.microsoft.com/office/drawing/2014/main" id="{20DF882A-58B9-4329-8D32-FDE0740F699A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3">
          <xdr14:nvContentPartPr>
            <xdr14:cNvPr id="45" name="Tinta 44">
              <a:extLst>
                <a:ext uri="{FF2B5EF4-FFF2-40B4-BE49-F238E27FC236}">
                  <a16:creationId xmlns:a16="http://schemas.microsoft.com/office/drawing/2014/main" id="{E49ED524-A32A-428C-83B9-3E192235D2D2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4">
          <xdr14:nvContentPartPr>
            <xdr14:cNvPr id="46" name="Tinta 45">
              <a:extLst>
                <a:ext uri="{FF2B5EF4-FFF2-40B4-BE49-F238E27FC236}">
                  <a16:creationId xmlns:a16="http://schemas.microsoft.com/office/drawing/2014/main" id="{62C5B64C-AE70-4C24-A7B8-85220E6FC6EB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5">
          <xdr14:nvContentPartPr>
            <xdr14:cNvPr id="47" name="Tinta 46">
              <a:extLst>
                <a:ext uri="{FF2B5EF4-FFF2-40B4-BE49-F238E27FC236}">
                  <a16:creationId xmlns:a16="http://schemas.microsoft.com/office/drawing/2014/main" id="{15B35F4C-5B5F-4092-8741-066D9823021A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6">
          <xdr14:nvContentPartPr>
            <xdr14:cNvPr id="48" name="Tinta 47">
              <a:extLst>
                <a:ext uri="{FF2B5EF4-FFF2-40B4-BE49-F238E27FC236}">
                  <a16:creationId xmlns:a16="http://schemas.microsoft.com/office/drawing/2014/main" id="{3DCB2627-61C3-473F-89B5-2286ABAAD511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89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7">
          <xdr14:nvContentPartPr>
            <xdr14:cNvPr id="49" name="Tinta 48">
              <a:extLst>
                <a:ext uri="{FF2B5EF4-FFF2-40B4-BE49-F238E27FC236}">
                  <a16:creationId xmlns:a16="http://schemas.microsoft.com/office/drawing/2014/main" id="{7D6FBEEC-3868-466D-9F94-435586FF6D35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8">
          <xdr14:nvContentPartPr>
            <xdr14:cNvPr id="50" name="Tinta 49">
              <a:extLst>
                <a:ext uri="{FF2B5EF4-FFF2-40B4-BE49-F238E27FC236}">
                  <a16:creationId xmlns:a16="http://schemas.microsoft.com/office/drawing/2014/main" id="{BCC32044-9760-4312-B059-B049537DE171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12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9">
          <xdr14:nvContentPartPr>
            <xdr14:cNvPr id="51" name="Tinta 50">
              <a:extLst>
                <a:ext uri="{FF2B5EF4-FFF2-40B4-BE49-F238E27FC236}">
                  <a16:creationId xmlns:a16="http://schemas.microsoft.com/office/drawing/2014/main" id="{65B9A4C1-640C-488B-A6C6-0D7D884BBEEF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15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0</xdr:colOff>
      <xdr:row>3</xdr:row>
      <xdr:rowOff>1751089</xdr:rowOff>
    </xdr:from>
    <xdr:to>
      <xdr:col>5</xdr:col>
      <xdr:colOff>0</xdr:colOff>
      <xdr:row>4</xdr:row>
      <xdr:rowOff>1211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0">
          <xdr14:nvContentPartPr>
            <xdr14:cNvPr id="52" name="Tinta 51">
              <a:extLst>
                <a:ext uri="{FF2B5EF4-FFF2-40B4-BE49-F238E27FC236}">
                  <a16:creationId xmlns:a16="http://schemas.microsoft.com/office/drawing/2014/main" id="{EB160B33-F172-4B5F-9765-7265CE27A8D3}"/>
                </a:ext>
              </a:extLst>
            </xdr14:cNvPr>
            <xdr14:cNvContentPartPr/>
          </xdr14:nvContentPartPr>
          <xdr14:nvPr macro=""/>
          <xdr14:xfrm>
            <a:off x="6853145" y="2668953"/>
            <a:ext cx="360" cy="36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FDECF7A9-0529-4DC6-8595-9BDC4661FB17}"/>
                </a:ext>
              </a:extLst>
            </xdr:cNvPr>
            <xdr:cNvPicPr/>
          </xdr:nvPicPr>
          <xdr:blipFill>
            <a:blip xmlns:r="http://schemas.openxmlformats.org/officeDocument/2006/relationships" r:embed="rId218"/>
            <a:stretch>
              <a:fillRect/>
            </a:stretch>
          </xdr:blipFill>
          <xdr:spPr>
            <a:xfrm>
              <a:off x="7086960" y="2210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3</xdr:col>
      <xdr:colOff>1610590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1">
          <xdr14:nvContentPartPr>
            <xdr14:cNvPr id="53" name="Tinta 52">
              <a:extLst>
                <a:ext uri="{FF2B5EF4-FFF2-40B4-BE49-F238E27FC236}">
                  <a16:creationId xmlns:a16="http://schemas.microsoft.com/office/drawing/2014/main" id="{2B5AD169-3E5C-465D-8453-747E1A73D692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86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2">
          <xdr14:nvContentPartPr>
            <xdr14:cNvPr id="54" name="Tinta 53">
              <a:extLst>
                <a:ext uri="{FF2B5EF4-FFF2-40B4-BE49-F238E27FC236}">
                  <a16:creationId xmlns:a16="http://schemas.microsoft.com/office/drawing/2014/main" id="{A1171C59-2B9D-4650-ACAB-87F836CE7416}"/>
                </a:ext>
              </a:extLst>
            </xdr14:cNvPr>
            <xdr14:cNvContentPartPr/>
          </xdr14:nvContentPartPr>
          <xdr14:nvPr macro=""/>
          <xdr14:xfrm>
            <a:off x="9888681" y="20684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3">
          <xdr14:nvContentPartPr>
            <xdr14:cNvPr id="55" name="Tinta 54">
              <a:extLst>
                <a:ext uri="{FF2B5EF4-FFF2-40B4-BE49-F238E27FC236}">
                  <a16:creationId xmlns:a16="http://schemas.microsoft.com/office/drawing/2014/main" id="{1B30F5AA-FBFD-4AB3-BB06-6D3E9C5F05A8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4">
          <xdr14:nvContentPartPr>
            <xdr14:cNvPr id="56" name="Tinta 55">
              <a:extLst>
                <a:ext uri="{FF2B5EF4-FFF2-40B4-BE49-F238E27FC236}">
                  <a16:creationId xmlns:a16="http://schemas.microsoft.com/office/drawing/2014/main" id="{E0A8D59B-454E-4453-8120-1E37B7A04933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5">
          <xdr14:nvContentPartPr>
            <xdr14:cNvPr id="57" name="Tinta 56">
              <a:extLst>
                <a:ext uri="{FF2B5EF4-FFF2-40B4-BE49-F238E27FC236}">
                  <a16:creationId xmlns:a16="http://schemas.microsoft.com/office/drawing/2014/main" id="{4954EEFF-2A9F-4D0A-B72D-607F3100EB7D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6">
          <xdr14:nvContentPartPr>
            <xdr14:cNvPr id="58" name="Tinta 57">
              <a:extLst>
                <a:ext uri="{FF2B5EF4-FFF2-40B4-BE49-F238E27FC236}">
                  <a16:creationId xmlns:a16="http://schemas.microsoft.com/office/drawing/2014/main" id="{CCC97C21-BE3F-4012-AD20-A99E1FAB04C2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104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7">
          <xdr14:nvContentPartPr>
            <xdr14:cNvPr id="59" name="Tinta 58">
              <a:extLst>
                <a:ext uri="{FF2B5EF4-FFF2-40B4-BE49-F238E27FC236}">
                  <a16:creationId xmlns:a16="http://schemas.microsoft.com/office/drawing/2014/main" id="{98C0930D-C48C-4854-B423-9757266A1E48}"/>
                </a:ext>
              </a:extLst>
            </xdr14:cNvPr>
            <xdr14:cNvContentPartPr/>
          </xdr14:nvContentPartPr>
          <xdr14:nvPr macro=""/>
          <xdr14:xfrm>
            <a:off x="9888681" y="247996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8">
          <xdr14:nvContentPartPr>
            <xdr14:cNvPr id="60" name="Tinta 59">
              <a:extLst>
                <a:ext uri="{FF2B5EF4-FFF2-40B4-BE49-F238E27FC236}">
                  <a16:creationId xmlns:a16="http://schemas.microsoft.com/office/drawing/2014/main" id="{D0695BDF-668B-442B-82F4-8427AAC7BE1C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9">
          <xdr14:nvContentPartPr>
            <xdr14:cNvPr id="61" name="Tinta 60">
              <a:extLst>
                <a:ext uri="{FF2B5EF4-FFF2-40B4-BE49-F238E27FC236}">
                  <a16:creationId xmlns:a16="http://schemas.microsoft.com/office/drawing/2014/main" id="{72D74021-1CC6-4F80-A8B4-21C3E152D758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105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0">
          <xdr14:nvContentPartPr>
            <xdr14:cNvPr id="62" name="Tinta 61">
              <a:extLst>
                <a:ext uri="{FF2B5EF4-FFF2-40B4-BE49-F238E27FC236}">
                  <a16:creationId xmlns:a16="http://schemas.microsoft.com/office/drawing/2014/main" id="{1AE1D6F9-8CD6-4749-A90D-ACB8CDD67836}"/>
                </a:ext>
              </a:extLst>
            </xdr14:cNvPr>
            <xdr14:cNvContentPartPr/>
          </xdr14:nvContentPartPr>
          <xdr14:nvPr macro=""/>
          <xdr14:xfrm>
            <a:off x="9888681" y="250282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1">
          <xdr14:nvContentPartPr>
            <xdr14:cNvPr id="63" name="Tinta 62">
              <a:extLst>
                <a:ext uri="{FF2B5EF4-FFF2-40B4-BE49-F238E27FC236}">
                  <a16:creationId xmlns:a16="http://schemas.microsoft.com/office/drawing/2014/main" id="{C68BCB32-8E10-4574-BB9E-AC660F73A557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2" name="Tinta 1">
              <a:extLst>
                <a:ext uri="{FF2B5EF4-FFF2-40B4-BE49-F238E27FC236}">
                  <a16:creationId xmlns:a16="http://schemas.microsoft.com/office/drawing/2014/main" id="{75A15299-5687-435E-8E9C-02F3947A141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39320" y="3857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2">
          <xdr14:nvContentPartPr>
            <xdr14:cNvPr id="64" name="Tinta 63">
              <a:extLst>
                <a:ext uri="{FF2B5EF4-FFF2-40B4-BE49-F238E27FC236}">
                  <a16:creationId xmlns:a16="http://schemas.microsoft.com/office/drawing/2014/main" id="{5B8243AC-6134-4401-AEA9-0F5B56FD53FC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3" name="Tinta 2">
              <a:extLst>
                <a:ext uri="{FF2B5EF4-FFF2-40B4-BE49-F238E27FC236}">
                  <a16:creationId xmlns:a16="http://schemas.microsoft.com/office/drawing/2014/main" id="{DEF2F61F-C107-46C5-9C65-F0314172C03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77640" y="3886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1610590</xdr:colOff>
      <xdr:row>106</xdr:row>
      <xdr:rowOff>450273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3">
          <xdr14:nvContentPartPr>
            <xdr14:cNvPr id="65" name="Tinta 64">
              <a:extLst>
                <a:ext uri="{FF2B5EF4-FFF2-40B4-BE49-F238E27FC236}">
                  <a16:creationId xmlns:a16="http://schemas.microsoft.com/office/drawing/2014/main" id="{7825176A-BF73-46F3-BE5B-94AD9A6EDD2E}"/>
                </a:ext>
              </a:extLst>
            </xdr14:cNvPr>
            <xdr14:cNvContentPartPr/>
          </xdr14:nvContentPartPr>
          <xdr14:nvPr macro=""/>
          <xdr14:xfrm>
            <a:off x="9888681" y="252568364"/>
            <a:ext cx="360" cy="360"/>
          </xdr14:xfrm>
        </xdr:contentPart>
      </mc:Choice>
      <mc:Fallback xmlns="">
        <xdr:pic>
          <xdr:nvPicPr>
            <xdr:cNvPr id="10" name="Tinta 9">
              <a:extLst>
                <a:ext uri="{FF2B5EF4-FFF2-40B4-BE49-F238E27FC236}">
                  <a16:creationId xmlns:a16="http://schemas.microsoft.com/office/drawing/2014/main" id="{4115F444-FCD0-4E6D-BEC4-20F5431E3F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72240" y="838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7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7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9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7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0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7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1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7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-2147483648 0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2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3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3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7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3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3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3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3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20.03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7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7-14T20:34:19.98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1,'0'0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54"/>
  <sheetViews>
    <sheetView tabSelected="1" topLeftCell="G1" zoomScale="70" zoomScaleNormal="70" workbookViewId="0">
      <selection activeCell="Z1" sqref="Z1:Z2"/>
    </sheetView>
  </sheetViews>
  <sheetFormatPr defaultColWidth="9.7109375" defaultRowHeight="15"/>
  <cols>
    <col min="1" max="1" width="7.140625" style="1" customWidth="1"/>
    <col min="2" max="2" width="33.28515625" style="1" customWidth="1"/>
    <col min="3" max="3" width="10.42578125" style="12" customWidth="1"/>
    <col min="4" max="4" width="36" style="1" customWidth="1"/>
    <col min="5" max="5" width="19" style="1" customWidth="1"/>
    <col min="6" max="6" width="8.85546875" style="1" customWidth="1"/>
    <col min="7" max="7" width="13.42578125" style="15" customWidth="1"/>
    <col min="8" max="8" width="12.7109375" style="4" customWidth="1"/>
    <col min="9" max="9" width="13.28515625" style="13" customWidth="1"/>
    <col min="10" max="10" width="12.5703125" style="5" customWidth="1"/>
    <col min="11" max="11" width="16.85546875" style="4" customWidth="1"/>
    <col min="12" max="12" width="12.7109375" style="4" customWidth="1"/>
    <col min="13" max="13" width="14.85546875" style="4" customWidth="1"/>
    <col min="14" max="15" width="14.140625" style="4" customWidth="1"/>
    <col min="16" max="16" width="15.28515625" style="4" customWidth="1"/>
    <col min="17" max="17" width="15.42578125" style="4" customWidth="1"/>
    <col min="18" max="18" width="10.42578125" style="4" customWidth="1"/>
    <col min="19" max="19" width="14" style="4" customWidth="1"/>
    <col min="20" max="20" width="14" style="54" customWidth="1"/>
    <col min="21" max="22" width="12.7109375" style="2" customWidth="1"/>
    <col min="23" max="24" width="9.7109375" style="2"/>
    <col min="25" max="25" width="18.140625" style="2" bestFit="1" customWidth="1"/>
    <col min="26" max="26" width="19.85546875" style="2" customWidth="1"/>
    <col min="27" max="16384" width="9.7109375" style="2"/>
  </cols>
  <sheetData>
    <row r="1" spans="1:26" ht="31.5" customHeight="1">
      <c r="A1" s="84" t="s">
        <v>11</v>
      </c>
      <c r="B1" s="84"/>
      <c r="C1" s="84"/>
      <c r="D1" s="84" t="s">
        <v>12</v>
      </c>
      <c r="E1" s="84"/>
      <c r="F1" s="84"/>
      <c r="G1" s="84"/>
      <c r="H1" s="84" t="s">
        <v>13</v>
      </c>
      <c r="I1" s="84"/>
      <c r="J1" s="84"/>
      <c r="K1" s="59" t="s">
        <v>253</v>
      </c>
      <c r="L1" s="59" t="s">
        <v>254</v>
      </c>
      <c r="M1" s="59" t="s">
        <v>255</v>
      </c>
      <c r="N1" s="59" t="s">
        <v>256</v>
      </c>
      <c r="O1" s="59" t="s">
        <v>257</v>
      </c>
      <c r="P1" s="59" t="s">
        <v>258</v>
      </c>
      <c r="Q1" s="59" t="s">
        <v>259</v>
      </c>
      <c r="R1" s="59" t="s">
        <v>260</v>
      </c>
      <c r="S1" s="59" t="s">
        <v>261</v>
      </c>
      <c r="T1" s="85" t="s">
        <v>262</v>
      </c>
      <c r="U1" s="58" t="s">
        <v>263</v>
      </c>
      <c r="V1" s="58" t="s">
        <v>264</v>
      </c>
      <c r="W1" s="58" t="s">
        <v>265</v>
      </c>
      <c r="X1" s="58" t="s">
        <v>266</v>
      </c>
      <c r="Y1" s="59" t="s">
        <v>267</v>
      </c>
      <c r="Z1" s="59" t="s">
        <v>268</v>
      </c>
    </row>
    <row r="2" spans="1:26" ht="24" customHeight="1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59"/>
      <c r="L2" s="59"/>
      <c r="M2" s="59"/>
      <c r="N2" s="59"/>
      <c r="O2" s="59"/>
      <c r="P2" s="59"/>
      <c r="Q2" s="59"/>
      <c r="R2" s="59"/>
      <c r="S2" s="59"/>
      <c r="T2" s="85"/>
      <c r="U2" s="58"/>
      <c r="V2" s="58"/>
      <c r="W2" s="58"/>
      <c r="X2" s="58"/>
      <c r="Y2" s="59"/>
      <c r="Z2" s="59"/>
    </row>
    <row r="3" spans="1:26" s="3" customFormat="1" ht="47.25" customHeight="1">
      <c r="A3" s="17" t="s">
        <v>14</v>
      </c>
      <c r="B3" s="20" t="s">
        <v>8</v>
      </c>
      <c r="C3" s="17" t="s">
        <v>3</v>
      </c>
      <c r="D3" s="20" t="s">
        <v>135</v>
      </c>
      <c r="E3" s="18" t="s">
        <v>9</v>
      </c>
      <c r="F3" s="17" t="s">
        <v>4</v>
      </c>
      <c r="G3" s="14" t="s">
        <v>1</v>
      </c>
      <c r="H3" s="8" t="s">
        <v>5</v>
      </c>
      <c r="I3" s="9" t="s">
        <v>0</v>
      </c>
      <c r="J3" s="7" t="s">
        <v>2</v>
      </c>
      <c r="K3" s="7" t="s">
        <v>237</v>
      </c>
      <c r="L3" s="7" t="s">
        <v>238</v>
      </c>
      <c r="M3" s="7" t="s">
        <v>239</v>
      </c>
      <c r="N3" s="7" t="s">
        <v>240</v>
      </c>
      <c r="O3" s="7" t="s">
        <v>245</v>
      </c>
      <c r="P3" s="7" t="s">
        <v>241</v>
      </c>
      <c r="Q3" s="7" t="s">
        <v>242</v>
      </c>
      <c r="R3" s="7" t="s">
        <v>243</v>
      </c>
      <c r="S3" s="7" t="s">
        <v>244</v>
      </c>
      <c r="T3" s="52" t="s">
        <v>246</v>
      </c>
      <c r="U3" s="7" t="s">
        <v>247</v>
      </c>
      <c r="V3" s="7" t="s">
        <v>248</v>
      </c>
      <c r="W3" s="7" t="s">
        <v>249</v>
      </c>
      <c r="X3" s="7" t="s">
        <v>250</v>
      </c>
      <c r="Y3" s="57">
        <v>45253</v>
      </c>
      <c r="Z3" s="57">
        <v>45338</v>
      </c>
    </row>
    <row r="4" spans="1:26" ht="50.1" customHeight="1">
      <c r="A4" s="72">
        <v>1</v>
      </c>
      <c r="B4" s="61" t="s">
        <v>15</v>
      </c>
      <c r="C4" s="31">
        <v>1</v>
      </c>
      <c r="D4" s="38" t="s">
        <v>32</v>
      </c>
      <c r="E4" s="23" t="s">
        <v>136</v>
      </c>
      <c r="F4" s="23" t="s">
        <v>7</v>
      </c>
      <c r="G4" s="47">
        <v>62.41</v>
      </c>
      <c r="H4" s="6">
        <v>5</v>
      </c>
      <c r="I4" s="10">
        <f>H4-(SUM(K4:AN4))</f>
        <v>5</v>
      </c>
      <c r="J4" s="11" t="str">
        <f>IF(I4&lt;0,"ATENÇÃO","OK")</f>
        <v>OK</v>
      </c>
      <c r="K4" s="19"/>
      <c r="L4" s="19"/>
      <c r="M4" s="19"/>
      <c r="N4" s="19"/>
      <c r="O4" s="19"/>
      <c r="P4" s="19"/>
      <c r="Q4" s="19"/>
      <c r="R4" s="19"/>
      <c r="S4" s="19"/>
      <c r="T4" s="53"/>
      <c r="U4" s="19"/>
      <c r="V4" s="19"/>
      <c r="W4" s="19"/>
      <c r="X4" s="19"/>
      <c r="Y4" s="19"/>
      <c r="Z4" s="19"/>
    </row>
    <row r="5" spans="1:26" ht="27" customHeight="1">
      <c r="A5" s="72"/>
      <c r="B5" s="62"/>
      <c r="C5" s="31">
        <v>2</v>
      </c>
      <c r="D5" s="38" t="s">
        <v>33</v>
      </c>
      <c r="E5" s="23" t="s">
        <v>137</v>
      </c>
      <c r="F5" s="23" t="s">
        <v>7</v>
      </c>
      <c r="G5" s="47">
        <v>58.41</v>
      </c>
      <c r="H5" s="6">
        <v>12</v>
      </c>
      <c r="I5" s="10">
        <f t="shared" ref="I5:I68" si="0">H5-(SUM(K5:AN5))</f>
        <v>12</v>
      </c>
      <c r="J5" s="11" t="str">
        <f t="shared" ref="J5:J68" si="1">IF(I5&lt;0,"ATENÇÃO","OK")</f>
        <v>OK</v>
      </c>
      <c r="K5" s="19"/>
      <c r="L5" s="19"/>
      <c r="M5" s="19"/>
      <c r="N5" s="19"/>
      <c r="O5" s="19"/>
      <c r="P5" s="19"/>
      <c r="Q5" s="19"/>
      <c r="R5" s="19"/>
      <c r="S5" s="19"/>
      <c r="T5" s="53"/>
      <c r="U5" s="19"/>
      <c r="V5" s="19"/>
      <c r="W5" s="19"/>
      <c r="X5" s="19"/>
      <c r="Y5" s="19"/>
      <c r="Z5" s="19"/>
    </row>
    <row r="6" spans="1:26" ht="50.1" customHeight="1">
      <c r="A6" s="72"/>
      <c r="B6" s="63"/>
      <c r="C6" s="31">
        <v>3</v>
      </c>
      <c r="D6" s="38" t="s">
        <v>34</v>
      </c>
      <c r="E6" s="22" t="s">
        <v>138</v>
      </c>
      <c r="F6" s="23" t="s">
        <v>7</v>
      </c>
      <c r="G6" s="47">
        <v>181.86</v>
      </c>
      <c r="H6" s="6">
        <v>14</v>
      </c>
      <c r="I6" s="10">
        <f t="shared" si="0"/>
        <v>14</v>
      </c>
      <c r="J6" s="11" t="str">
        <f t="shared" si="1"/>
        <v>OK</v>
      </c>
      <c r="K6" s="19"/>
      <c r="L6" s="19"/>
      <c r="M6" s="19"/>
      <c r="N6" s="19"/>
      <c r="O6" s="19"/>
      <c r="P6" s="19"/>
      <c r="Q6" s="19"/>
      <c r="R6" s="19"/>
      <c r="S6" s="19"/>
      <c r="T6" s="53"/>
      <c r="U6" s="19"/>
      <c r="V6" s="19"/>
      <c r="W6" s="19"/>
      <c r="X6" s="19"/>
      <c r="Y6" s="19"/>
      <c r="Z6" s="19"/>
    </row>
    <row r="7" spans="1:26" ht="50.1" customHeight="1">
      <c r="A7" s="26">
        <v>2</v>
      </c>
      <c r="B7" s="32" t="s">
        <v>16</v>
      </c>
      <c r="C7" s="28">
        <v>4</v>
      </c>
      <c r="D7" s="39" t="s">
        <v>35</v>
      </c>
      <c r="E7" s="6"/>
      <c r="F7" s="6" t="s">
        <v>7</v>
      </c>
      <c r="G7" s="48"/>
      <c r="H7" s="6"/>
      <c r="I7" s="10">
        <f t="shared" si="0"/>
        <v>0</v>
      </c>
      <c r="J7" s="11" t="str">
        <f t="shared" si="1"/>
        <v>OK</v>
      </c>
      <c r="K7" s="19"/>
      <c r="L7" s="19"/>
      <c r="M7" s="19"/>
      <c r="N7" s="19"/>
      <c r="O7" s="19"/>
      <c r="P7" s="19"/>
      <c r="Q7" s="19"/>
      <c r="R7" s="19"/>
      <c r="S7" s="19"/>
      <c r="T7" s="53"/>
      <c r="U7" s="19"/>
      <c r="V7" s="19"/>
      <c r="W7" s="19"/>
      <c r="X7" s="19"/>
      <c r="Y7" s="19"/>
      <c r="Z7" s="19"/>
    </row>
    <row r="8" spans="1:26" ht="50.1" customHeight="1">
      <c r="A8" s="25">
        <v>3</v>
      </c>
      <c r="B8" s="33" t="s">
        <v>17</v>
      </c>
      <c r="C8" s="31">
        <v>5</v>
      </c>
      <c r="D8" s="38" t="s">
        <v>36</v>
      </c>
      <c r="E8" s="23" t="s">
        <v>139</v>
      </c>
      <c r="F8" s="23" t="s">
        <v>7</v>
      </c>
      <c r="G8" s="47">
        <v>30.46</v>
      </c>
      <c r="H8" s="6">
        <v>9</v>
      </c>
      <c r="I8" s="10">
        <f t="shared" si="0"/>
        <v>9</v>
      </c>
      <c r="J8" s="11" t="str">
        <f t="shared" si="1"/>
        <v>OK</v>
      </c>
      <c r="K8" s="19"/>
      <c r="L8" s="19"/>
      <c r="M8" s="19"/>
      <c r="N8" s="19"/>
      <c r="O8" s="19"/>
      <c r="P8" s="19"/>
      <c r="Q8" s="19"/>
      <c r="R8" s="19"/>
      <c r="S8" s="19"/>
      <c r="T8" s="53"/>
      <c r="U8" s="19"/>
      <c r="V8" s="19"/>
      <c r="W8" s="19"/>
      <c r="X8" s="19"/>
      <c r="Y8" s="19"/>
      <c r="Z8" s="19"/>
    </row>
    <row r="9" spans="1:26" ht="50.1" customHeight="1">
      <c r="A9" s="64">
        <v>4</v>
      </c>
      <c r="B9" s="77" t="s">
        <v>16</v>
      </c>
      <c r="C9" s="28">
        <v>6</v>
      </c>
      <c r="D9" s="39" t="s">
        <v>37</v>
      </c>
      <c r="E9" s="6" t="s">
        <v>140</v>
      </c>
      <c r="F9" s="6" t="s">
        <v>217</v>
      </c>
      <c r="G9" s="48"/>
      <c r="H9" s="6">
        <v>1</v>
      </c>
      <c r="I9" s="10">
        <f t="shared" si="0"/>
        <v>1</v>
      </c>
      <c r="J9" s="11" t="str">
        <f t="shared" si="1"/>
        <v>OK</v>
      </c>
      <c r="K9" s="19"/>
      <c r="L9" s="19"/>
      <c r="M9" s="19"/>
      <c r="N9" s="19"/>
      <c r="O9" s="19"/>
      <c r="P9" s="19"/>
      <c r="Q9" s="19"/>
      <c r="R9" s="19"/>
      <c r="S9" s="19"/>
      <c r="T9" s="53"/>
      <c r="U9" s="19"/>
      <c r="V9" s="19"/>
      <c r="W9" s="19"/>
      <c r="X9" s="19"/>
      <c r="Y9" s="19"/>
      <c r="Z9" s="19"/>
    </row>
    <row r="10" spans="1:26" ht="50.1" customHeight="1">
      <c r="A10" s="64"/>
      <c r="B10" s="78"/>
      <c r="C10" s="28">
        <v>7</v>
      </c>
      <c r="D10" s="39" t="s">
        <v>37</v>
      </c>
      <c r="E10" s="6" t="s">
        <v>140</v>
      </c>
      <c r="F10" s="6" t="s">
        <v>218</v>
      </c>
      <c r="G10" s="48"/>
      <c r="H10" s="6"/>
      <c r="I10" s="10">
        <f t="shared" si="0"/>
        <v>0</v>
      </c>
      <c r="J10" s="11" t="str">
        <f t="shared" si="1"/>
        <v>OK</v>
      </c>
      <c r="K10" s="19"/>
      <c r="L10" s="19"/>
      <c r="M10" s="19"/>
      <c r="N10" s="19"/>
      <c r="O10" s="19"/>
      <c r="P10" s="19"/>
      <c r="Q10" s="19"/>
      <c r="R10" s="19"/>
      <c r="S10" s="19"/>
      <c r="T10" s="53"/>
      <c r="U10" s="19"/>
      <c r="V10" s="19"/>
      <c r="W10" s="19"/>
      <c r="X10" s="19"/>
      <c r="Y10" s="19"/>
      <c r="Z10" s="19"/>
    </row>
    <row r="11" spans="1:26" ht="50.1" customHeight="1">
      <c r="A11" s="72">
        <v>5</v>
      </c>
      <c r="B11" s="61" t="s">
        <v>18</v>
      </c>
      <c r="C11" s="31">
        <v>8</v>
      </c>
      <c r="D11" s="38" t="s">
        <v>38</v>
      </c>
      <c r="E11" s="23" t="s">
        <v>141</v>
      </c>
      <c r="F11" s="23" t="s">
        <v>7</v>
      </c>
      <c r="G11" s="47">
        <v>4</v>
      </c>
      <c r="H11" s="6">
        <v>30</v>
      </c>
      <c r="I11" s="10">
        <f t="shared" si="0"/>
        <v>0</v>
      </c>
      <c r="J11" s="11" t="str">
        <f t="shared" si="1"/>
        <v>OK</v>
      </c>
      <c r="K11" s="19">
        <v>30</v>
      </c>
      <c r="L11" s="19"/>
      <c r="M11" s="19"/>
      <c r="N11" s="19"/>
      <c r="O11" s="19"/>
      <c r="P11" s="19"/>
      <c r="Q11" s="19"/>
      <c r="R11" s="19"/>
      <c r="S11" s="19"/>
      <c r="T11" s="53"/>
      <c r="U11" s="19"/>
      <c r="V11" s="19"/>
      <c r="W11" s="19"/>
      <c r="X11" s="19"/>
      <c r="Y11" s="19"/>
      <c r="Z11" s="19"/>
    </row>
    <row r="12" spans="1:26" ht="50.1" customHeight="1">
      <c r="A12" s="72"/>
      <c r="B12" s="62"/>
      <c r="C12" s="31">
        <v>9</v>
      </c>
      <c r="D12" s="38" t="s">
        <v>38</v>
      </c>
      <c r="E12" s="23" t="s">
        <v>141</v>
      </c>
      <c r="F12" s="23" t="s">
        <v>7</v>
      </c>
      <c r="G12" s="47">
        <v>4</v>
      </c>
      <c r="H12" s="6">
        <v>2</v>
      </c>
      <c r="I12" s="10">
        <f t="shared" si="0"/>
        <v>0</v>
      </c>
      <c r="J12" s="11" t="str">
        <f t="shared" si="1"/>
        <v>OK</v>
      </c>
      <c r="K12" s="19">
        <v>2</v>
      </c>
      <c r="L12" s="19"/>
      <c r="M12" s="19"/>
      <c r="N12" s="19"/>
      <c r="O12" s="19"/>
      <c r="P12" s="19"/>
      <c r="Q12" s="19"/>
      <c r="R12" s="19"/>
      <c r="S12" s="19"/>
      <c r="T12" s="53"/>
      <c r="U12" s="19"/>
      <c r="V12" s="19"/>
      <c r="W12" s="19"/>
      <c r="X12" s="19"/>
      <c r="Y12" s="19"/>
      <c r="Z12" s="19"/>
    </row>
    <row r="13" spans="1:26" ht="34.5" customHeight="1">
      <c r="A13" s="72"/>
      <c r="B13" s="62"/>
      <c r="C13" s="31">
        <v>10</v>
      </c>
      <c r="D13" s="38" t="s">
        <v>38</v>
      </c>
      <c r="E13" s="23" t="s">
        <v>141</v>
      </c>
      <c r="F13" s="23" t="s">
        <v>7</v>
      </c>
      <c r="G13" s="47">
        <v>4</v>
      </c>
      <c r="H13" s="6"/>
      <c r="I13" s="10">
        <f t="shared" si="0"/>
        <v>0</v>
      </c>
      <c r="J13" s="11" t="str">
        <f t="shared" si="1"/>
        <v>OK</v>
      </c>
      <c r="K13" s="19"/>
      <c r="L13" s="19"/>
      <c r="M13" s="19"/>
      <c r="N13" s="19"/>
      <c r="O13" s="19"/>
      <c r="P13" s="19"/>
      <c r="Q13" s="19"/>
      <c r="R13" s="19"/>
      <c r="S13" s="19"/>
      <c r="T13" s="53"/>
      <c r="U13" s="19"/>
      <c r="V13" s="19"/>
      <c r="W13" s="19"/>
      <c r="X13" s="19"/>
      <c r="Y13" s="19"/>
      <c r="Z13" s="19"/>
    </row>
    <row r="14" spans="1:26" ht="39.75" customHeight="1">
      <c r="A14" s="72"/>
      <c r="B14" s="62"/>
      <c r="C14" s="31">
        <v>11</v>
      </c>
      <c r="D14" s="38" t="s">
        <v>38</v>
      </c>
      <c r="E14" s="23" t="s">
        <v>141</v>
      </c>
      <c r="F14" s="23" t="s">
        <v>7</v>
      </c>
      <c r="G14" s="47">
        <v>6</v>
      </c>
      <c r="H14" s="6"/>
      <c r="I14" s="10">
        <f t="shared" si="0"/>
        <v>0</v>
      </c>
      <c r="J14" s="11" t="str">
        <f t="shared" si="1"/>
        <v>OK</v>
      </c>
      <c r="K14" s="19"/>
      <c r="L14" s="19"/>
      <c r="M14" s="19"/>
      <c r="N14" s="19"/>
      <c r="O14" s="19"/>
      <c r="P14" s="19"/>
      <c r="Q14" s="19"/>
      <c r="R14" s="19"/>
      <c r="S14" s="19"/>
      <c r="T14" s="53"/>
      <c r="U14" s="19"/>
      <c r="V14" s="19"/>
      <c r="W14" s="19"/>
      <c r="X14" s="19"/>
      <c r="Y14" s="19"/>
      <c r="Z14" s="19"/>
    </row>
    <row r="15" spans="1:26" ht="50.1" customHeight="1">
      <c r="A15" s="72"/>
      <c r="B15" s="62"/>
      <c r="C15" s="31">
        <v>12</v>
      </c>
      <c r="D15" s="23" t="s">
        <v>39</v>
      </c>
      <c r="E15" s="23" t="s">
        <v>142</v>
      </c>
      <c r="F15" s="23" t="s">
        <v>7</v>
      </c>
      <c r="G15" s="47">
        <v>8</v>
      </c>
      <c r="H15" s="6">
        <v>25</v>
      </c>
      <c r="I15" s="10">
        <f t="shared" si="0"/>
        <v>7</v>
      </c>
      <c r="J15" s="11" t="str">
        <f t="shared" si="1"/>
        <v>OK</v>
      </c>
      <c r="K15" s="19">
        <v>18</v>
      </c>
      <c r="L15" s="19"/>
      <c r="M15" s="19"/>
      <c r="N15" s="19"/>
      <c r="O15" s="19"/>
      <c r="P15" s="19"/>
      <c r="Q15" s="19"/>
      <c r="R15" s="19"/>
      <c r="S15" s="19"/>
      <c r="T15" s="53"/>
      <c r="U15" s="19"/>
      <c r="V15" s="19"/>
      <c r="W15" s="19"/>
      <c r="X15" s="19"/>
      <c r="Y15" s="19"/>
      <c r="Z15" s="19"/>
    </row>
    <row r="16" spans="1:26" ht="50.1" customHeight="1">
      <c r="A16" s="72"/>
      <c r="B16" s="62"/>
      <c r="C16" s="31">
        <v>13</v>
      </c>
      <c r="D16" s="23" t="s">
        <v>39</v>
      </c>
      <c r="E16" s="23" t="s">
        <v>142</v>
      </c>
      <c r="F16" s="23" t="s">
        <v>7</v>
      </c>
      <c r="G16" s="47">
        <v>8</v>
      </c>
      <c r="H16" s="6">
        <v>2</v>
      </c>
      <c r="I16" s="10">
        <f t="shared" si="0"/>
        <v>2</v>
      </c>
      <c r="J16" s="11" t="str">
        <f t="shared" si="1"/>
        <v>OK</v>
      </c>
      <c r="K16" s="19"/>
      <c r="L16" s="19"/>
      <c r="M16" s="19"/>
      <c r="N16" s="19"/>
      <c r="O16" s="19"/>
      <c r="P16" s="19"/>
      <c r="Q16" s="19"/>
      <c r="R16" s="19"/>
      <c r="S16" s="19"/>
      <c r="T16" s="53"/>
      <c r="U16" s="19"/>
      <c r="V16" s="19"/>
      <c r="W16" s="19"/>
      <c r="X16" s="19"/>
      <c r="Y16" s="19"/>
      <c r="Z16" s="19"/>
    </row>
    <row r="17" spans="1:26" ht="50.1" customHeight="1">
      <c r="A17" s="72"/>
      <c r="B17" s="63"/>
      <c r="C17" s="31">
        <v>14</v>
      </c>
      <c r="D17" s="23" t="s">
        <v>40</v>
      </c>
      <c r="E17" s="23" t="s">
        <v>143</v>
      </c>
      <c r="F17" s="23" t="s">
        <v>7</v>
      </c>
      <c r="G17" s="47">
        <v>14</v>
      </c>
      <c r="H17" s="6"/>
      <c r="I17" s="10">
        <f t="shared" si="0"/>
        <v>0</v>
      </c>
      <c r="J17" s="11" t="str">
        <f t="shared" si="1"/>
        <v>OK</v>
      </c>
      <c r="K17" s="19"/>
      <c r="L17" s="19"/>
      <c r="M17" s="19"/>
      <c r="N17" s="19"/>
      <c r="O17" s="19"/>
      <c r="P17" s="19"/>
      <c r="Q17" s="19"/>
      <c r="R17" s="19"/>
      <c r="S17" s="19"/>
      <c r="T17" s="53"/>
      <c r="U17" s="19"/>
      <c r="V17" s="19"/>
      <c r="W17" s="19"/>
      <c r="X17" s="19"/>
      <c r="Y17" s="19"/>
      <c r="Z17" s="19"/>
    </row>
    <row r="18" spans="1:26" ht="30">
      <c r="A18" s="26">
        <v>6</v>
      </c>
      <c r="B18" s="34" t="s">
        <v>16</v>
      </c>
      <c r="C18" s="28">
        <v>15</v>
      </c>
      <c r="D18" s="39" t="s">
        <v>41</v>
      </c>
      <c r="E18" s="45"/>
      <c r="F18" s="6" t="s">
        <v>7</v>
      </c>
      <c r="G18" s="48"/>
      <c r="H18" s="6">
        <v>10</v>
      </c>
      <c r="I18" s="10">
        <f t="shared" si="0"/>
        <v>10</v>
      </c>
      <c r="J18" s="11" t="str">
        <f t="shared" si="1"/>
        <v>OK</v>
      </c>
      <c r="K18" s="19"/>
      <c r="L18" s="19"/>
      <c r="M18" s="19"/>
      <c r="N18" s="19"/>
      <c r="O18" s="19"/>
      <c r="P18" s="19"/>
      <c r="Q18" s="19"/>
      <c r="R18" s="19"/>
      <c r="S18" s="19"/>
      <c r="T18" s="53"/>
      <c r="U18" s="19"/>
      <c r="V18" s="19"/>
      <c r="W18" s="19"/>
      <c r="X18" s="19"/>
      <c r="Y18" s="19"/>
      <c r="Z18" s="19"/>
    </row>
    <row r="19" spans="1:26" ht="50.1" customHeight="1">
      <c r="A19" s="72">
        <v>7</v>
      </c>
      <c r="B19" s="61" t="s">
        <v>15</v>
      </c>
      <c r="C19" s="31">
        <v>16</v>
      </c>
      <c r="D19" s="23" t="s">
        <v>42</v>
      </c>
      <c r="E19" s="23" t="s">
        <v>144</v>
      </c>
      <c r="F19" s="23" t="s">
        <v>7</v>
      </c>
      <c r="G19" s="47">
        <v>30.24</v>
      </c>
      <c r="H19" s="6">
        <v>5</v>
      </c>
      <c r="I19" s="10">
        <f t="shared" si="0"/>
        <v>0</v>
      </c>
      <c r="J19" s="11" t="str">
        <f t="shared" si="1"/>
        <v>OK</v>
      </c>
      <c r="K19" s="19"/>
      <c r="L19" s="19">
        <v>5</v>
      </c>
      <c r="M19" s="19"/>
      <c r="N19" s="19"/>
      <c r="O19" s="19"/>
      <c r="P19" s="19"/>
      <c r="Q19" s="19"/>
      <c r="R19" s="19"/>
      <c r="S19" s="19"/>
      <c r="T19" s="53"/>
      <c r="U19" s="19"/>
      <c r="V19" s="19"/>
      <c r="W19" s="19"/>
      <c r="X19" s="19"/>
      <c r="Y19" s="19"/>
      <c r="Z19" s="19"/>
    </row>
    <row r="20" spans="1:26" ht="50.1" customHeight="1">
      <c r="A20" s="72"/>
      <c r="B20" s="62"/>
      <c r="C20" s="31">
        <v>17</v>
      </c>
      <c r="D20" s="38" t="s">
        <v>43</v>
      </c>
      <c r="E20" s="23" t="s">
        <v>145</v>
      </c>
      <c r="F20" s="23" t="s">
        <v>7</v>
      </c>
      <c r="G20" s="47">
        <v>88.38</v>
      </c>
      <c r="H20" s="6">
        <v>8</v>
      </c>
      <c r="I20" s="10">
        <f t="shared" si="0"/>
        <v>6</v>
      </c>
      <c r="J20" s="11" t="str">
        <f t="shared" si="1"/>
        <v>OK</v>
      </c>
      <c r="K20" s="19"/>
      <c r="L20" s="19">
        <v>2</v>
      </c>
      <c r="M20" s="19"/>
      <c r="N20" s="19"/>
      <c r="O20" s="19"/>
      <c r="P20" s="19"/>
      <c r="Q20" s="19"/>
      <c r="R20" s="19"/>
      <c r="S20" s="19"/>
      <c r="T20" s="53"/>
      <c r="U20" s="19"/>
      <c r="V20" s="19"/>
      <c r="W20" s="19"/>
      <c r="X20" s="19"/>
      <c r="Y20" s="19"/>
      <c r="Z20" s="19"/>
    </row>
    <row r="21" spans="1:26" ht="50.1" customHeight="1">
      <c r="A21" s="72"/>
      <c r="B21" s="63"/>
      <c r="C21" s="31">
        <v>18</v>
      </c>
      <c r="D21" s="38" t="s">
        <v>44</v>
      </c>
      <c r="E21" s="22" t="s">
        <v>146</v>
      </c>
      <c r="F21" s="23" t="s">
        <v>7</v>
      </c>
      <c r="G21" s="47">
        <v>159.52000000000001</v>
      </c>
      <c r="H21" s="6">
        <v>7</v>
      </c>
      <c r="I21" s="10">
        <f t="shared" si="0"/>
        <v>2</v>
      </c>
      <c r="J21" s="11" t="str">
        <f t="shared" si="1"/>
        <v>OK</v>
      </c>
      <c r="K21" s="19"/>
      <c r="L21" s="19">
        <v>5</v>
      </c>
      <c r="M21" s="19"/>
      <c r="N21" s="19"/>
      <c r="O21" s="19"/>
      <c r="P21" s="19"/>
      <c r="Q21" s="19"/>
      <c r="R21" s="19"/>
      <c r="S21" s="19"/>
      <c r="T21" s="53"/>
      <c r="U21" s="19"/>
      <c r="V21" s="19"/>
      <c r="W21" s="19"/>
      <c r="X21" s="19"/>
      <c r="Y21" s="19"/>
      <c r="Z21" s="19"/>
    </row>
    <row r="22" spans="1:26" ht="56.25" customHeight="1">
      <c r="A22" s="66">
        <v>8</v>
      </c>
      <c r="B22" s="70" t="s">
        <v>19</v>
      </c>
      <c r="C22" s="30">
        <v>19</v>
      </c>
      <c r="D22" s="16" t="s">
        <v>45</v>
      </c>
      <c r="E22" s="24" t="s">
        <v>147</v>
      </c>
      <c r="F22" s="40" t="s">
        <v>7</v>
      </c>
      <c r="G22" s="49">
        <v>32.39</v>
      </c>
      <c r="H22" s="6">
        <v>18</v>
      </c>
      <c r="I22" s="10">
        <f t="shared" si="0"/>
        <v>1</v>
      </c>
      <c r="J22" s="11" t="str">
        <f t="shared" si="1"/>
        <v>OK</v>
      </c>
      <c r="K22" s="19"/>
      <c r="L22" s="19"/>
      <c r="M22" s="19">
        <v>17</v>
      </c>
      <c r="N22" s="19"/>
      <c r="O22" s="19"/>
      <c r="P22" s="19"/>
      <c r="Q22" s="19"/>
      <c r="R22" s="19"/>
      <c r="S22" s="19"/>
      <c r="T22" s="53"/>
      <c r="U22" s="19"/>
      <c r="V22" s="19"/>
      <c r="W22" s="19"/>
      <c r="X22" s="19"/>
      <c r="Y22" s="19"/>
      <c r="Z22" s="19"/>
    </row>
    <row r="23" spans="1:26" ht="50.1" customHeight="1">
      <c r="A23" s="66"/>
      <c r="B23" s="74"/>
      <c r="C23" s="30">
        <v>20</v>
      </c>
      <c r="D23" s="16" t="s">
        <v>46</v>
      </c>
      <c r="E23" s="24" t="s">
        <v>148</v>
      </c>
      <c r="F23" s="24" t="s">
        <v>219</v>
      </c>
      <c r="G23" s="49">
        <v>199.81</v>
      </c>
      <c r="H23" s="6">
        <v>2</v>
      </c>
      <c r="I23" s="10">
        <f t="shared" si="0"/>
        <v>2</v>
      </c>
      <c r="J23" s="11" t="str">
        <f t="shared" si="1"/>
        <v>OK</v>
      </c>
      <c r="K23" s="19"/>
      <c r="L23" s="19"/>
      <c r="M23" s="19"/>
      <c r="N23" s="19"/>
      <c r="O23" s="19"/>
      <c r="P23" s="19"/>
      <c r="Q23" s="19"/>
      <c r="R23" s="19"/>
      <c r="S23" s="19"/>
      <c r="T23" s="53"/>
      <c r="U23" s="19"/>
      <c r="V23" s="19"/>
      <c r="W23" s="19"/>
      <c r="X23" s="19"/>
      <c r="Y23" s="19"/>
      <c r="Z23" s="19"/>
    </row>
    <row r="24" spans="1:26" ht="50.1" customHeight="1">
      <c r="A24" s="66"/>
      <c r="B24" s="71"/>
      <c r="C24" s="30">
        <v>21</v>
      </c>
      <c r="D24" s="16" t="s">
        <v>47</v>
      </c>
      <c r="E24" s="24" t="s">
        <v>149</v>
      </c>
      <c r="F24" s="24" t="s">
        <v>220</v>
      </c>
      <c r="G24" s="49">
        <v>310.83999999999997</v>
      </c>
      <c r="H24" s="6">
        <v>10</v>
      </c>
      <c r="I24" s="10">
        <f t="shared" si="0"/>
        <v>5</v>
      </c>
      <c r="J24" s="11" t="str">
        <f t="shared" si="1"/>
        <v>OK</v>
      </c>
      <c r="K24" s="19"/>
      <c r="L24" s="19"/>
      <c r="M24" s="19">
        <v>5</v>
      </c>
      <c r="N24" s="19"/>
      <c r="O24" s="19"/>
      <c r="P24" s="19"/>
      <c r="Q24" s="19"/>
      <c r="R24" s="19"/>
      <c r="S24" s="19"/>
      <c r="T24" s="53"/>
      <c r="U24" s="19"/>
      <c r="V24" s="19"/>
      <c r="W24" s="19"/>
      <c r="X24" s="19"/>
      <c r="Y24" s="19"/>
      <c r="Z24" s="19"/>
    </row>
    <row r="25" spans="1:26" ht="50.1" customHeight="1">
      <c r="A25" s="72">
        <v>9</v>
      </c>
      <c r="B25" s="61" t="s">
        <v>19</v>
      </c>
      <c r="C25" s="31">
        <v>22</v>
      </c>
      <c r="D25" s="23" t="s">
        <v>48</v>
      </c>
      <c r="E25" s="23" t="s">
        <v>150</v>
      </c>
      <c r="F25" s="23" t="s">
        <v>7</v>
      </c>
      <c r="G25" s="47">
        <v>2.25</v>
      </c>
      <c r="H25" s="6">
        <v>50</v>
      </c>
      <c r="I25" s="10">
        <f t="shared" si="0"/>
        <v>0</v>
      </c>
      <c r="J25" s="11" t="str">
        <f t="shared" si="1"/>
        <v>OK</v>
      </c>
      <c r="K25" s="19"/>
      <c r="L25" s="19"/>
      <c r="M25" s="19">
        <v>50</v>
      </c>
      <c r="N25" s="19"/>
      <c r="O25" s="19"/>
      <c r="P25" s="19"/>
      <c r="Q25" s="19"/>
      <c r="R25" s="19"/>
      <c r="S25" s="19"/>
      <c r="T25" s="53"/>
      <c r="U25" s="19"/>
      <c r="V25" s="19"/>
      <c r="W25" s="19"/>
      <c r="X25" s="19"/>
      <c r="Y25" s="19"/>
      <c r="Z25" s="19"/>
    </row>
    <row r="26" spans="1:26" ht="75">
      <c r="A26" s="72"/>
      <c r="B26" s="62"/>
      <c r="C26" s="31">
        <v>23</v>
      </c>
      <c r="D26" s="23" t="s">
        <v>48</v>
      </c>
      <c r="E26" s="23" t="s">
        <v>151</v>
      </c>
      <c r="F26" s="23" t="s">
        <v>7</v>
      </c>
      <c r="G26" s="47">
        <v>1.68</v>
      </c>
      <c r="H26" s="6"/>
      <c r="I26" s="10">
        <f t="shared" si="0"/>
        <v>0</v>
      </c>
      <c r="J26" s="11" t="str">
        <f t="shared" si="1"/>
        <v>OK</v>
      </c>
      <c r="K26" s="19"/>
      <c r="L26" s="19"/>
      <c r="M26" s="19"/>
      <c r="N26" s="19"/>
      <c r="O26" s="19"/>
      <c r="P26" s="19"/>
      <c r="Q26" s="19"/>
      <c r="R26" s="19"/>
      <c r="S26" s="19"/>
      <c r="T26" s="53"/>
      <c r="U26" s="19"/>
      <c r="V26" s="19"/>
      <c r="W26" s="19"/>
      <c r="X26" s="19"/>
      <c r="Y26" s="19"/>
      <c r="Z26" s="19"/>
    </row>
    <row r="27" spans="1:26" ht="75">
      <c r="A27" s="72"/>
      <c r="B27" s="62"/>
      <c r="C27" s="31">
        <v>24</v>
      </c>
      <c r="D27" s="23" t="s">
        <v>49</v>
      </c>
      <c r="E27" s="23" t="s">
        <v>152</v>
      </c>
      <c r="F27" s="23" t="s">
        <v>7</v>
      </c>
      <c r="G27" s="47">
        <v>2.4900000000000002</v>
      </c>
      <c r="H27" s="6">
        <v>55</v>
      </c>
      <c r="I27" s="10">
        <f t="shared" si="0"/>
        <v>0</v>
      </c>
      <c r="J27" s="11" t="str">
        <f t="shared" si="1"/>
        <v>OK</v>
      </c>
      <c r="K27" s="19"/>
      <c r="L27" s="19"/>
      <c r="M27" s="19">
        <v>55</v>
      </c>
      <c r="N27" s="19"/>
      <c r="O27" s="19"/>
      <c r="P27" s="19"/>
      <c r="Q27" s="19"/>
      <c r="R27" s="19"/>
      <c r="S27" s="19"/>
      <c r="T27" s="53"/>
      <c r="U27" s="19"/>
      <c r="V27" s="19"/>
      <c r="W27" s="19"/>
      <c r="X27" s="19"/>
      <c r="Y27" s="19"/>
      <c r="Z27" s="19"/>
    </row>
    <row r="28" spans="1:26" ht="75">
      <c r="A28" s="72"/>
      <c r="B28" s="62"/>
      <c r="C28" s="31">
        <v>25</v>
      </c>
      <c r="D28" s="23" t="s">
        <v>49</v>
      </c>
      <c r="E28" s="23" t="s">
        <v>153</v>
      </c>
      <c r="F28" s="23" t="s">
        <v>7</v>
      </c>
      <c r="G28" s="47">
        <v>1.57</v>
      </c>
      <c r="H28" s="6">
        <v>200</v>
      </c>
      <c r="I28" s="10">
        <f t="shared" si="0"/>
        <v>95</v>
      </c>
      <c r="J28" s="11" t="str">
        <f t="shared" si="1"/>
        <v>OK</v>
      </c>
      <c r="K28" s="19"/>
      <c r="L28" s="19"/>
      <c r="M28" s="19">
        <v>105</v>
      </c>
      <c r="N28" s="19"/>
      <c r="O28" s="19"/>
      <c r="P28" s="19"/>
      <c r="Q28" s="19"/>
      <c r="R28" s="19"/>
      <c r="S28" s="19"/>
      <c r="T28" s="53"/>
      <c r="U28" s="19"/>
      <c r="V28" s="19"/>
      <c r="W28" s="19"/>
      <c r="X28" s="19"/>
      <c r="Y28" s="19"/>
      <c r="Z28" s="19"/>
    </row>
    <row r="29" spans="1:26" ht="90">
      <c r="A29" s="72"/>
      <c r="B29" s="62"/>
      <c r="C29" s="31">
        <v>26</v>
      </c>
      <c r="D29" s="23" t="s">
        <v>50</v>
      </c>
      <c r="E29" s="22" t="s">
        <v>154</v>
      </c>
      <c r="F29" s="23" t="s">
        <v>7</v>
      </c>
      <c r="G29" s="47">
        <v>5.37</v>
      </c>
      <c r="H29" s="6"/>
      <c r="I29" s="10">
        <f t="shared" si="0"/>
        <v>0</v>
      </c>
      <c r="J29" s="11" t="str">
        <f t="shared" si="1"/>
        <v>OK</v>
      </c>
      <c r="K29" s="19"/>
      <c r="L29" s="19"/>
      <c r="M29" s="19"/>
      <c r="N29" s="19"/>
      <c r="O29" s="19"/>
      <c r="P29" s="19"/>
      <c r="Q29" s="19"/>
      <c r="R29" s="19"/>
      <c r="S29" s="19"/>
      <c r="T29" s="53"/>
      <c r="U29" s="19"/>
      <c r="V29" s="19"/>
      <c r="W29" s="19"/>
      <c r="X29" s="19"/>
      <c r="Y29" s="19"/>
      <c r="Z29" s="19"/>
    </row>
    <row r="30" spans="1:26" ht="90">
      <c r="A30" s="72"/>
      <c r="B30" s="62"/>
      <c r="C30" s="31">
        <v>27</v>
      </c>
      <c r="D30" s="23" t="s">
        <v>50</v>
      </c>
      <c r="E30" s="22" t="s">
        <v>155</v>
      </c>
      <c r="F30" s="23" t="s">
        <v>7</v>
      </c>
      <c r="G30" s="47">
        <v>2.6</v>
      </c>
      <c r="H30" s="6"/>
      <c r="I30" s="10">
        <f t="shared" si="0"/>
        <v>0</v>
      </c>
      <c r="J30" s="11" t="str">
        <f t="shared" si="1"/>
        <v>OK</v>
      </c>
      <c r="K30" s="19"/>
      <c r="L30" s="19"/>
      <c r="M30" s="19"/>
      <c r="N30" s="19"/>
      <c r="O30" s="19"/>
      <c r="P30" s="19"/>
      <c r="Q30" s="19"/>
      <c r="R30" s="19"/>
      <c r="S30" s="19"/>
      <c r="T30" s="53"/>
      <c r="U30" s="19"/>
      <c r="V30" s="19"/>
      <c r="W30" s="19"/>
      <c r="X30" s="19"/>
      <c r="Y30" s="19"/>
      <c r="Z30" s="19"/>
    </row>
    <row r="31" spans="1:26" ht="75">
      <c r="A31" s="72"/>
      <c r="B31" s="62"/>
      <c r="C31" s="31">
        <v>28</v>
      </c>
      <c r="D31" s="23" t="s">
        <v>51</v>
      </c>
      <c r="E31" s="22" t="s">
        <v>156</v>
      </c>
      <c r="F31" s="23" t="s">
        <v>221</v>
      </c>
      <c r="G31" s="47">
        <v>15.99</v>
      </c>
      <c r="H31" s="6"/>
      <c r="I31" s="10">
        <f t="shared" si="0"/>
        <v>0</v>
      </c>
      <c r="J31" s="11" t="str">
        <f t="shared" si="1"/>
        <v>OK</v>
      </c>
      <c r="K31" s="19"/>
      <c r="L31" s="19"/>
      <c r="M31" s="19"/>
      <c r="N31" s="19"/>
      <c r="O31" s="19"/>
      <c r="P31" s="19"/>
      <c r="Q31" s="19"/>
      <c r="R31" s="19"/>
      <c r="S31" s="19"/>
      <c r="T31" s="53"/>
      <c r="U31" s="19"/>
      <c r="V31" s="19"/>
      <c r="W31" s="19"/>
      <c r="X31" s="19"/>
      <c r="Y31" s="19"/>
      <c r="Z31" s="19"/>
    </row>
    <row r="32" spans="1:26" ht="90">
      <c r="A32" s="72"/>
      <c r="B32" s="63"/>
      <c r="C32" s="31">
        <v>29</v>
      </c>
      <c r="D32" s="23" t="s">
        <v>52</v>
      </c>
      <c r="E32" s="23" t="s">
        <v>157</v>
      </c>
      <c r="F32" s="23" t="s">
        <v>7</v>
      </c>
      <c r="G32" s="47">
        <v>4.9000000000000004</v>
      </c>
      <c r="H32" s="6">
        <v>51</v>
      </c>
      <c r="I32" s="10">
        <f t="shared" si="0"/>
        <v>0</v>
      </c>
      <c r="J32" s="11" t="str">
        <f t="shared" si="1"/>
        <v>OK</v>
      </c>
      <c r="K32" s="19"/>
      <c r="L32" s="19"/>
      <c r="M32" s="19">
        <v>51</v>
      </c>
      <c r="N32" s="19"/>
      <c r="O32" s="19"/>
      <c r="P32" s="19"/>
      <c r="Q32" s="19"/>
      <c r="R32" s="19"/>
      <c r="S32" s="19"/>
      <c r="T32" s="53"/>
      <c r="U32" s="19"/>
      <c r="V32" s="19"/>
      <c r="W32" s="19"/>
      <c r="X32" s="19"/>
      <c r="Y32" s="19"/>
      <c r="Z32" s="19"/>
    </row>
    <row r="33" spans="1:26" ht="75">
      <c r="A33" s="27">
        <v>10</v>
      </c>
      <c r="B33" s="35" t="s">
        <v>20</v>
      </c>
      <c r="C33" s="30">
        <v>30</v>
      </c>
      <c r="D33" s="24" t="s">
        <v>51</v>
      </c>
      <c r="E33" s="21" t="s">
        <v>158</v>
      </c>
      <c r="F33" s="24" t="s">
        <v>221</v>
      </c>
      <c r="G33" s="49">
        <v>5.64</v>
      </c>
      <c r="H33" s="6">
        <v>50</v>
      </c>
      <c r="I33" s="10">
        <f t="shared" si="0"/>
        <v>20</v>
      </c>
      <c r="J33" s="11" t="str">
        <f t="shared" si="1"/>
        <v>OK</v>
      </c>
      <c r="K33" s="19"/>
      <c r="L33" s="19"/>
      <c r="M33" s="19"/>
      <c r="N33" s="19">
        <v>30</v>
      </c>
      <c r="O33" s="19"/>
      <c r="P33" s="19"/>
      <c r="Q33" s="19"/>
      <c r="R33" s="19"/>
      <c r="S33" s="19"/>
      <c r="T33" s="53"/>
      <c r="U33" s="19"/>
      <c r="V33" s="19"/>
      <c r="W33" s="19"/>
      <c r="X33" s="19"/>
      <c r="Y33" s="19"/>
      <c r="Z33" s="19"/>
    </row>
    <row r="34" spans="1:26" ht="45">
      <c r="A34" s="64">
        <v>11</v>
      </c>
      <c r="B34" s="77" t="s">
        <v>16</v>
      </c>
      <c r="C34" s="28">
        <v>31</v>
      </c>
      <c r="D34" s="6" t="s">
        <v>53</v>
      </c>
      <c r="E34" s="6"/>
      <c r="F34" s="6" t="s">
        <v>7</v>
      </c>
      <c r="G34" s="48"/>
      <c r="H34" s="6">
        <v>5</v>
      </c>
      <c r="I34" s="10">
        <f t="shared" si="0"/>
        <v>5</v>
      </c>
      <c r="J34" s="11" t="str">
        <f t="shared" si="1"/>
        <v>OK</v>
      </c>
      <c r="K34" s="19"/>
      <c r="L34" s="19"/>
      <c r="M34" s="19"/>
      <c r="N34" s="19"/>
      <c r="O34" s="19"/>
      <c r="P34" s="19"/>
      <c r="Q34" s="19"/>
      <c r="R34" s="19"/>
      <c r="S34" s="19"/>
      <c r="T34" s="53"/>
      <c r="U34" s="19"/>
      <c r="V34" s="19"/>
      <c r="W34" s="19"/>
      <c r="X34" s="19"/>
      <c r="Y34" s="19"/>
      <c r="Z34" s="19"/>
    </row>
    <row r="35" spans="1:26" ht="23.25">
      <c r="A35" s="64"/>
      <c r="B35" s="80"/>
      <c r="C35" s="28">
        <v>32</v>
      </c>
      <c r="D35" s="6"/>
      <c r="E35" s="45"/>
      <c r="F35" s="6" t="s">
        <v>7</v>
      </c>
      <c r="G35" s="48"/>
      <c r="H35" s="6">
        <v>10</v>
      </c>
      <c r="I35" s="10">
        <f t="shared" si="0"/>
        <v>10</v>
      </c>
      <c r="J35" s="11" t="str">
        <f t="shared" si="1"/>
        <v>OK</v>
      </c>
      <c r="K35" s="19"/>
      <c r="L35" s="19"/>
      <c r="M35" s="19"/>
      <c r="N35" s="19"/>
      <c r="O35" s="19"/>
      <c r="P35" s="19"/>
      <c r="Q35" s="19"/>
      <c r="R35" s="19"/>
      <c r="S35" s="19"/>
      <c r="T35" s="53"/>
      <c r="U35" s="19"/>
      <c r="V35" s="19"/>
      <c r="W35" s="19"/>
      <c r="X35" s="19"/>
      <c r="Y35" s="19"/>
      <c r="Z35" s="19"/>
    </row>
    <row r="36" spans="1:26" ht="90">
      <c r="A36" s="64"/>
      <c r="B36" s="80"/>
      <c r="C36" s="28">
        <v>33</v>
      </c>
      <c r="D36" s="39" t="s">
        <v>54</v>
      </c>
      <c r="E36" s="45"/>
      <c r="F36" s="6" t="s">
        <v>222</v>
      </c>
      <c r="G36" s="48"/>
      <c r="H36" s="6">
        <v>10</v>
      </c>
      <c r="I36" s="10">
        <f t="shared" si="0"/>
        <v>10</v>
      </c>
      <c r="J36" s="11" t="str">
        <f t="shared" si="1"/>
        <v>OK</v>
      </c>
      <c r="K36" s="19"/>
      <c r="L36" s="19"/>
      <c r="M36" s="19"/>
      <c r="N36" s="19"/>
      <c r="O36" s="19"/>
      <c r="P36" s="19"/>
      <c r="Q36" s="19"/>
      <c r="R36" s="19"/>
      <c r="S36" s="19"/>
      <c r="T36" s="53"/>
      <c r="U36" s="19"/>
      <c r="V36" s="19"/>
      <c r="W36" s="19"/>
      <c r="X36" s="19"/>
      <c r="Y36" s="19"/>
      <c r="Z36" s="19"/>
    </row>
    <row r="37" spans="1:26" ht="90">
      <c r="A37" s="64"/>
      <c r="B37" s="80"/>
      <c r="C37" s="28">
        <v>34</v>
      </c>
      <c r="D37" s="39" t="s">
        <v>54</v>
      </c>
      <c r="E37" s="45"/>
      <c r="F37" s="6" t="s">
        <v>222</v>
      </c>
      <c r="G37" s="48"/>
      <c r="H37" s="6">
        <v>10</v>
      </c>
      <c r="I37" s="10">
        <f t="shared" si="0"/>
        <v>10</v>
      </c>
      <c r="J37" s="11" t="str">
        <f t="shared" si="1"/>
        <v>OK</v>
      </c>
      <c r="K37" s="19"/>
      <c r="L37" s="19"/>
      <c r="M37" s="19"/>
      <c r="N37" s="19"/>
      <c r="O37" s="19"/>
      <c r="P37" s="19"/>
      <c r="Q37" s="19"/>
      <c r="R37" s="19"/>
      <c r="S37" s="19"/>
      <c r="T37" s="53"/>
      <c r="U37" s="19"/>
      <c r="V37" s="19"/>
      <c r="W37" s="19"/>
      <c r="X37" s="19"/>
      <c r="Y37" s="19"/>
      <c r="Z37" s="19"/>
    </row>
    <row r="38" spans="1:26" ht="75">
      <c r="A38" s="64"/>
      <c r="B38" s="80"/>
      <c r="C38" s="28">
        <v>35</v>
      </c>
      <c r="D38" s="39" t="s">
        <v>54</v>
      </c>
      <c r="E38" s="45"/>
      <c r="F38" s="6" t="s">
        <v>223</v>
      </c>
      <c r="G38" s="48"/>
      <c r="H38" s="6">
        <v>10</v>
      </c>
      <c r="I38" s="10">
        <f t="shared" si="0"/>
        <v>10</v>
      </c>
      <c r="J38" s="11" t="str">
        <f t="shared" si="1"/>
        <v>OK</v>
      </c>
      <c r="K38" s="19"/>
      <c r="L38" s="19"/>
      <c r="M38" s="19"/>
      <c r="N38" s="19"/>
      <c r="O38" s="19"/>
      <c r="P38" s="19"/>
      <c r="Q38" s="19"/>
      <c r="R38" s="19"/>
      <c r="S38" s="19"/>
      <c r="T38" s="53"/>
      <c r="U38" s="19"/>
      <c r="V38" s="19"/>
      <c r="W38" s="19"/>
      <c r="X38" s="19"/>
      <c r="Y38" s="19"/>
      <c r="Z38" s="19"/>
    </row>
    <row r="39" spans="1:26" ht="75">
      <c r="A39" s="64"/>
      <c r="B39" s="80"/>
      <c r="C39" s="28">
        <v>36</v>
      </c>
      <c r="D39" s="39" t="s">
        <v>55</v>
      </c>
      <c r="E39" s="6"/>
      <c r="F39" s="6" t="s">
        <v>223</v>
      </c>
      <c r="G39" s="48"/>
      <c r="H39" s="6">
        <v>10</v>
      </c>
      <c r="I39" s="10">
        <f t="shared" si="0"/>
        <v>10</v>
      </c>
      <c r="J39" s="11" t="str">
        <f t="shared" si="1"/>
        <v>OK</v>
      </c>
      <c r="K39" s="19"/>
      <c r="L39" s="19"/>
      <c r="M39" s="19"/>
      <c r="N39" s="19"/>
      <c r="O39" s="19"/>
      <c r="P39" s="19"/>
      <c r="Q39" s="19"/>
      <c r="R39" s="19"/>
      <c r="S39" s="19"/>
      <c r="T39" s="53"/>
      <c r="U39" s="19"/>
      <c r="V39" s="19"/>
      <c r="W39" s="19"/>
      <c r="X39" s="19"/>
      <c r="Y39" s="19"/>
      <c r="Z39" s="19"/>
    </row>
    <row r="40" spans="1:26" ht="75">
      <c r="A40" s="64"/>
      <c r="B40" s="80"/>
      <c r="C40" s="28">
        <v>37</v>
      </c>
      <c r="D40" s="39" t="s">
        <v>55</v>
      </c>
      <c r="E40" s="6"/>
      <c r="F40" s="6" t="s">
        <v>223</v>
      </c>
      <c r="G40" s="48"/>
      <c r="H40" s="6">
        <v>10</v>
      </c>
      <c r="I40" s="10">
        <f t="shared" si="0"/>
        <v>10</v>
      </c>
      <c r="J40" s="11" t="str">
        <f t="shared" si="1"/>
        <v>OK</v>
      </c>
      <c r="K40" s="19"/>
      <c r="L40" s="19"/>
      <c r="M40" s="19"/>
      <c r="N40" s="19"/>
      <c r="O40" s="19"/>
      <c r="P40" s="19"/>
      <c r="Q40" s="19"/>
      <c r="R40" s="19"/>
      <c r="S40" s="19"/>
      <c r="T40" s="53"/>
      <c r="U40" s="19"/>
      <c r="V40" s="19"/>
      <c r="W40" s="19"/>
      <c r="X40" s="19"/>
      <c r="Y40" s="19"/>
      <c r="Z40" s="19"/>
    </row>
    <row r="41" spans="1:26" ht="75">
      <c r="A41" s="64"/>
      <c r="B41" s="80"/>
      <c r="C41" s="28">
        <v>38</v>
      </c>
      <c r="D41" s="39" t="s">
        <v>55</v>
      </c>
      <c r="E41" s="6"/>
      <c r="F41" s="6" t="s">
        <v>223</v>
      </c>
      <c r="G41" s="48"/>
      <c r="H41" s="6">
        <v>10</v>
      </c>
      <c r="I41" s="10">
        <f t="shared" si="0"/>
        <v>10</v>
      </c>
      <c r="J41" s="11" t="str">
        <f t="shared" si="1"/>
        <v>OK</v>
      </c>
      <c r="K41" s="19"/>
      <c r="L41" s="19"/>
      <c r="M41" s="19"/>
      <c r="N41" s="19"/>
      <c r="O41" s="19"/>
      <c r="P41" s="19"/>
      <c r="Q41" s="19"/>
      <c r="R41" s="19"/>
      <c r="S41" s="19"/>
      <c r="T41" s="53"/>
      <c r="U41" s="19"/>
      <c r="V41" s="19"/>
      <c r="W41" s="19"/>
      <c r="X41" s="19"/>
      <c r="Y41" s="19"/>
      <c r="Z41" s="19"/>
    </row>
    <row r="42" spans="1:26" ht="75">
      <c r="A42" s="64"/>
      <c r="B42" s="80"/>
      <c r="C42" s="28">
        <v>39</v>
      </c>
      <c r="D42" s="39" t="s">
        <v>55</v>
      </c>
      <c r="E42" s="6"/>
      <c r="F42" s="6" t="s">
        <v>223</v>
      </c>
      <c r="G42" s="48"/>
      <c r="H42" s="6">
        <v>10</v>
      </c>
      <c r="I42" s="10">
        <f t="shared" si="0"/>
        <v>10</v>
      </c>
      <c r="J42" s="11" t="str">
        <f t="shared" si="1"/>
        <v>OK</v>
      </c>
      <c r="K42" s="19"/>
      <c r="L42" s="19"/>
      <c r="M42" s="19"/>
      <c r="N42" s="19"/>
      <c r="O42" s="19"/>
      <c r="P42" s="19"/>
      <c r="Q42" s="19"/>
      <c r="R42" s="19"/>
      <c r="S42" s="19"/>
      <c r="T42" s="53"/>
      <c r="U42" s="19"/>
      <c r="V42" s="19"/>
      <c r="W42" s="19"/>
      <c r="X42" s="19"/>
      <c r="Y42" s="19"/>
      <c r="Z42" s="19"/>
    </row>
    <row r="43" spans="1:26" ht="75">
      <c r="A43" s="64"/>
      <c r="B43" s="80"/>
      <c r="C43" s="28">
        <v>40</v>
      </c>
      <c r="D43" s="39" t="s">
        <v>55</v>
      </c>
      <c r="E43" s="6"/>
      <c r="F43" s="6" t="s">
        <v>223</v>
      </c>
      <c r="G43" s="48"/>
      <c r="H43" s="6">
        <v>10</v>
      </c>
      <c r="I43" s="10">
        <f t="shared" si="0"/>
        <v>10</v>
      </c>
      <c r="J43" s="11" t="str">
        <f t="shared" si="1"/>
        <v>OK</v>
      </c>
      <c r="K43" s="19"/>
      <c r="L43" s="19"/>
      <c r="M43" s="19"/>
      <c r="N43" s="19"/>
      <c r="O43" s="19"/>
      <c r="P43" s="19"/>
      <c r="Q43" s="19"/>
      <c r="R43" s="19"/>
      <c r="S43" s="19"/>
      <c r="T43" s="53"/>
      <c r="U43" s="19"/>
      <c r="V43" s="19"/>
      <c r="W43" s="19"/>
      <c r="X43" s="19"/>
      <c r="Y43" s="19"/>
      <c r="Z43" s="19"/>
    </row>
    <row r="44" spans="1:26" ht="75">
      <c r="A44" s="64"/>
      <c r="B44" s="78"/>
      <c r="C44" s="28">
        <v>41</v>
      </c>
      <c r="D44" s="39" t="s">
        <v>56</v>
      </c>
      <c r="E44" s="6"/>
      <c r="F44" s="6" t="s">
        <v>224</v>
      </c>
      <c r="G44" s="48"/>
      <c r="H44" s="6">
        <v>10</v>
      </c>
      <c r="I44" s="10">
        <f t="shared" si="0"/>
        <v>10</v>
      </c>
      <c r="J44" s="11" t="str">
        <f t="shared" si="1"/>
        <v>OK</v>
      </c>
      <c r="K44" s="19"/>
      <c r="L44" s="19"/>
      <c r="M44" s="19"/>
      <c r="N44" s="19"/>
      <c r="O44" s="19"/>
      <c r="P44" s="19"/>
      <c r="Q44" s="19"/>
      <c r="R44" s="19"/>
      <c r="S44" s="19"/>
      <c r="T44" s="53"/>
      <c r="U44" s="19"/>
      <c r="V44" s="19"/>
      <c r="W44" s="19"/>
      <c r="X44" s="19"/>
      <c r="Y44" s="19"/>
      <c r="Z44" s="19"/>
    </row>
    <row r="45" spans="1:26" ht="75">
      <c r="A45" s="66">
        <v>12</v>
      </c>
      <c r="B45" s="70" t="s">
        <v>19</v>
      </c>
      <c r="C45" s="30">
        <v>42</v>
      </c>
      <c r="D45" s="24" t="s">
        <v>57</v>
      </c>
      <c r="E45" s="24" t="s">
        <v>159</v>
      </c>
      <c r="F45" s="24" t="s">
        <v>225</v>
      </c>
      <c r="G45" s="49">
        <v>28</v>
      </c>
      <c r="H45" s="6">
        <v>20</v>
      </c>
      <c r="I45" s="10">
        <f t="shared" si="0"/>
        <v>0</v>
      </c>
      <c r="J45" s="11" t="str">
        <f t="shared" si="1"/>
        <v>OK</v>
      </c>
      <c r="K45" s="19"/>
      <c r="L45" s="19"/>
      <c r="M45" s="19">
        <v>20</v>
      </c>
      <c r="N45" s="19"/>
      <c r="O45" s="19"/>
      <c r="P45" s="19"/>
      <c r="Q45" s="19"/>
      <c r="R45" s="19"/>
      <c r="S45" s="19"/>
      <c r="T45" s="53"/>
      <c r="U45" s="19"/>
      <c r="V45" s="19"/>
      <c r="W45" s="19"/>
      <c r="X45" s="19"/>
      <c r="Y45" s="19"/>
      <c r="Z45" s="19"/>
    </row>
    <row r="46" spans="1:26" ht="75">
      <c r="A46" s="66"/>
      <c r="B46" s="74"/>
      <c r="C46" s="30">
        <v>43</v>
      </c>
      <c r="D46" s="24" t="s">
        <v>58</v>
      </c>
      <c r="E46" s="24" t="s">
        <v>160</v>
      </c>
      <c r="F46" s="24" t="s">
        <v>225</v>
      </c>
      <c r="G46" s="49">
        <v>28.14</v>
      </c>
      <c r="H46" s="6">
        <v>12</v>
      </c>
      <c r="I46" s="10">
        <f t="shared" si="0"/>
        <v>1</v>
      </c>
      <c r="J46" s="11" t="str">
        <f t="shared" si="1"/>
        <v>OK</v>
      </c>
      <c r="K46" s="19"/>
      <c r="L46" s="19"/>
      <c r="M46" s="19">
        <v>11</v>
      </c>
      <c r="N46" s="19"/>
      <c r="O46" s="19"/>
      <c r="P46" s="19"/>
      <c r="Q46" s="19"/>
      <c r="R46" s="19"/>
      <c r="S46" s="19"/>
      <c r="T46" s="53"/>
      <c r="U46" s="19"/>
      <c r="V46" s="19"/>
      <c r="W46" s="19"/>
      <c r="X46" s="19"/>
      <c r="Y46" s="19"/>
      <c r="Z46" s="19"/>
    </row>
    <row r="47" spans="1:26" ht="75">
      <c r="A47" s="66"/>
      <c r="B47" s="74"/>
      <c r="C47" s="30">
        <v>44</v>
      </c>
      <c r="D47" s="40" t="s">
        <v>59</v>
      </c>
      <c r="E47" s="24" t="s">
        <v>161</v>
      </c>
      <c r="F47" s="24" t="s">
        <v>225</v>
      </c>
      <c r="G47" s="49">
        <v>19</v>
      </c>
      <c r="H47" s="6">
        <v>10</v>
      </c>
      <c r="I47" s="10">
        <f t="shared" si="0"/>
        <v>7</v>
      </c>
      <c r="J47" s="11" t="str">
        <f t="shared" si="1"/>
        <v>OK</v>
      </c>
      <c r="K47" s="19"/>
      <c r="L47" s="19"/>
      <c r="M47" s="19">
        <v>3</v>
      </c>
      <c r="N47" s="19"/>
      <c r="O47" s="19"/>
      <c r="P47" s="19"/>
      <c r="Q47" s="19"/>
      <c r="R47" s="19"/>
      <c r="S47" s="19"/>
      <c r="T47" s="53"/>
      <c r="U47" s="19"/>
      <c r="V47" s="19"/>
      <c r="W47" s="19"/>
      <c r="X47" s="19"/>
      <c r="Y47" s="19"/>
      <c r="Z47" s="19"/>
    </row>
    <row r="48" spans="1:26" ht="75">
      <c r="A48" s="66"/>
      <c r="B48" s="71"/>
      <c r="C48" s="30">
        <v>45</v>
      </c>
      <c r="D48" s="40" t="s">
        <v>59</v>
      </c>
      <c r="E48" s="24" t="s">
        <v>162</v>
      </c>
      <c r="F48" s="24" t="s">
        <v>225</v>
      </c>
      <c r="G48" s="49">
        <v>19</v>
      </c>
      <c r="H48" s="6"/>
      <c r="I48" s="10">
        <f t="shared" si="0"/>
        <v>0</v>
      </c>
      <c r="J48" s="11" t="str">
        <f t="shared" si="1"/>
        <v>OK</v>
      </c>
      <c r="K48" s="19"/>
      <c r="L48" s="19"/>
      <c r="M48" s="19"/>
      <c r="N48" s="19"/>
      <c r="O48" s="19"/>
      <c r="P48" s="19"/>
      <c r="Q48" s="19"/>
      <c r="R48" s="19"/>
      <c r="S48" s="19"/>
      <c r="T48" s="53"/>
      <c r="U48" s="19"/>
      <c r="V48" s="19"/>
      <c r="W48" s="19"/>
      <c r="X48" s="19"/>
      <c r="Y48" s="19"/>
      <c r="Z48" s="19"/>
    </row>
    <row r="49" spans="1:26" ht="75">
      <c r="A49" s="72">
        <v>13</v>
      </c>
      <c r="B49" s="61" t="s">
        <v>19</v>
      </c>
      <c r="C49" s="31">
        <v>46</v>
      </c>
      <c r="D49" s="23" t="s">
        <v>60</v>
      </c>
      <c r="E49" s="23" t="s">
        <v>163</v>
      </c>
      <c r="F49" s="23" t="s">
        <v>225</v>
      </c>
      <c r="G49" s="47">
        <v>15.41</v>
      </c>
      <c r="H49" s="6">
        <v>25</v>
      </c>
      <c r="I49" s="10">
        <f t="shared" si="0"/>
        <v>10</v>
      </c>
      <c r="J49" s="11" t="str">
        <f t="shared" si="1"/>
        <v>OK</v>
      </c>
      <c r="K49" s="19"/>
      <c r="L49" s="19"/>
      <c r="M49" s="19">
        <v>15</v>
      </c>
      <c r="N49" s="19"/>
      <c r="O49" s="19"/>
      <c r="P49" s="19"/>
      <c r="Q49" s="19"/>
      <c r="R49" s="19"/>
      <c r="S49" s="19"/>
      <c r="T49" s="53"/>
      <c r="U49" s="19"/>
      <c r="V49" s="19"/>
      <c r="W49" s="19"/>
      <c r="X49" s="19"/>
      <c r="Y49" s="19"/>
      <c r="Z49" s="19"/>
    </row>
    <row r="50" spans="1:26" ht="75">
      <c r="A50" s="72"/>
      <c r="B50" s="62"/>
      <c r="C50" s="31">
        <v>47</v>
      </c>
      <c r="D50" s="23" t="s">
        <v>61</v>
      </c>
      <c r="E50" s="23" t="s">
        <v>164</v>
      </c>
      <c r="F50" s="23" t="s">
        <v>225</v>
      </c>
      <c r="G50" s="47">
        <v>15.41</v>
      </c>
      <c r="H50" s="6">
        <v>30</v>
      </c>
      <c r="I50" s="10">
        <f t="shared" si="0"/>
        <v>20</v>
      </c>
      <c r="J50" s="11" t="str">
        <f t="shared" si="1"/>
        <v>OK</v>
      </c>
      <c r="K50" s="19"/>
      <c r="L50" s="19"/>
      <c r="M50" s="19">
        <v>10</v>
      </c>
      <c r="N50" s="19"/>
      <c r="O50" s="19"/>
      <c r="P50" s="19"/>
      <c r="Q50" s="19"/>
      <c r="R50" s="19"/>
      <c r="S50" s="19"/>
      <c r="T50" s="53"/>
      <c r="U50" s="19"/>
      <c r="V50" s="19"/>
      <c r="W50" s="19"/>
      <c r="X50" s="19"/>
      <c r="Y50" s="19"/>
      <c r="Z50" s="19"/>
    </row>
    <row r="51" spans="1:26" ht="75">
      <c r="A51" s="72"/>
      <c r="B51" s="62"/>
      <c r="C51" s="31">
        <v>48</v>
      </c>
      <c r="D51" s="23" t="s">
        <v>61</v>
      </c>
      <c r="E51" s="23" t="s">
        <v>164</v>
      </c>
      <c r="F51" s="23" t="s">
        <v>225</v>
      </c>
      <c r="G51" s="47">
        <v>15.41</v>
      </c>
      <c r="H51" s="6"/>
      <c r="I51" s="10">
        <f t="shared" si="0"/>
        <v>0</v>
      </c>
      <c r="J51" s="11" t="str">
        <f t="shared" si="1"/>
        <v>OK</v>
      </c>
      <c r="K51" s="19"/>
      <c r="L51" s="19"/>
      <c r="M51" s="19"/>
      <c r="N51" s="19"/>
      <c r="O51" s="19"/>
      <c r="P51" s="19"/>
      <c r="Q51" s="19"/>
      <c r="R51" s="19"/>
      <c r="S51" s="19"/>
      <c r="T51" s="53"/>
      <c r="U51" s="19"/>
      <c r="V51" s="19"/>
      <c r="W51" s="19"/>
      <c r="X51" s="19"/>
      <c r="Y51" s="19"/>
      <c r="Z51" s="19"/>
    </row>
    <row r="52" spans="1:26" ht="45">
      <c r="A52" s="72"/>
      <c r="B52" s="63"/>
      <c r="C52" s="31">
        <v>49</v>
      </c>
      <c r="D52" s="23" t="s">
        <v>62</v>
      </c>
      <c r="E52" s="23" t="s">
        <v>165</v>
      </c>
      <c r="F52" s="23" t="s">
        <v>226</v>
      </c>
      <c r="G52" s="47">
        <v>1.29</v>
      </c>
      <c r="H52" s="6">
        <v>20</v>
      </c>
      <c r="I52" s="10">
        <f t="shared" si="0"/>
        <v>20</v>
      </c>
      <c r="J52" s="11" t="str">
        <f t="shared" si="1"/>
        <v>OK</v>
      </c>
      <c r="K52" s="19"/>
      <c r="L52" s="19"/>
      <c r="M52" s="19"/>
      <c r="N52" s="19"/>
      <c r="O52" s="19"/>
      <c r="P52" s="19"/>
      <c r="Q52" s="19"/>
      <c r="R52" s="19"/>
      <c r="S52" s="19"/>
      <c r="T52" s="53"/>
      <c r="U52" s="19"/>
      <c r="V52" s="19"/>
      <c r="W52" s="19"/>
      <c r="X52" s="19"/>
      <c r="Y52" s="19"/>
      <c r="Z52" s="19"/>
    </row>
    <row r="53" spans="1:26" ht="45">
      <c r="A53" s="66">
        <v>14</v>
      </c>
      <c r="B53" s="70" t="s">
        <v>21</v>
      </c>
      <c r="C53" s="30">
        <v>50</v>
      </c>
      <c r="D53" s="16" t="s">
        <v>63</v>
      </c>
      <c r="E53" s="24" t="s">
        <v>166</v>
      </c>
      <c r="F53" s="24" t="s">
        <v>226</v>
      </c>
      <c r="G53" s="49">
        <v>2.91</v>
      </c>
      <c r="H53" s="6">
        <v>10</v>
      </c>
      <c r="I53" s="10">
        <f t="shared" si="0"/>
        <v>1</v>
      </c>
      <c r="J53" s="11" t="str">
        <f t="shared" si="1"/>
        <v>OK</v>
      </c>
      <c r="K53" s="19"/>
      <c r="L53" s="19"/>
      <c r="M53" s="19"/>
      <c r="N53" s="19"/>
      <c r="O53" s="19"/>
      <c r="P53" s="19">
        <v>9</v>
      </c>
      <c r="Q53" s="19"/>
      <c r="R53" s="19"/>
      <c r="S53" s="19"/>
      <c r="T53" s="53"/>
      <c r="U53" s="19"/>
      <c r="V53" s="19"/>
      <c r="W53" s="19"/>
      <c r="X53" s="19"/>
      <c r="Y53" s="19"/>
      <c r="Z53" s="19"/>
    </row>
    <row r="54" spans="1:26" ht="45">
      <c r="A54" s="66"/>
      <c r="B54" s="71"/>
      <c r="C54" s="30">
        <v>51</v>
      </c>
      <c r="D54" s="16" t="s">
        <v>64</v>
      </c>
      <c r="E54" s="24" t="s">
        <v>166</v>
      </c>
      <c r="F54" s="24" t="s">
        <v>226</v>
      </c>
      <c r="G54" s="49">
        <v>5.83</v>
      </c>
      <c r="H54" s="6">
        <v>30</v>
      </c>
      <c r="I54" s="10">
        <f t="shared" si="0"/>
        <v>5</v>
      </c>
      <c r="J54" s="11" t="str">
        <f t="shared" si="1"/>
        <v>OK</v>
      </c>
      <c r="K54" s="19"/>
      <c r="L54" s="19"/>
      <c r="M54" s="19"/>
      <c r="N54" s="19"/>
      <c r="O54" s="19"/>
      <c r="P54" s="19">
        <v>25</v>
      </c>
      <c r="Q54" s="19"/>
      <c r="R54" s="19"/>
      <c r="S54" s="19"/>
      <c r="T54" s="53"/>
      <c r="U54" s="19"/>
      <c r="V54" s="19"/>
      <c r="W54" s="19"/>
      <c r="X54" s="19"/>
      <c r="Y54" s="19"/>
      <c r="Z54" s="19"/>
    </row>
    <row r="55" spans="1:26" ht="45">
      <c r="A55" s="72">
        <v>15</v>
      </c>
      <c r="B55" s="61" t="s">
        <v>17</v>
      </c>
      <c r="C55" s="31">
        <v>52</v>
      </c>
      <c r="D55" s="38" t="s">
        <v>65</v>
      </c>
      <c r="E55" s="23" t="s">
        <v>167</v>
      </c>
      <c r="F55" s="23" t="s">
        <v>226</v>
      </c>
      <c r="G55" s="47">
        <v>47.83</v>
      </c>
      <c r="H55" s="6">
        <v>9</v>
      </c>
      <c r="I55" s="10">
        <f t="shared" si="0"/>
        <v>6</v>
      </c>
      <c r="J55" s="11" t="str">
        <f t="shared" si="1"/>
        <v>OK</v>
      </c>
      <c r="K55" s="19"/>
      <c r="L55" s="19"/>
      <c r="M55" s="19"/>
      <c r="N55" s="19"/>
      <c r="O55" s="19">
        <v>3</v>
      </c>
      <c r="P55" s="19"/>
      <c r="Q55" s="19"/>
      <c r="R55" s="19"/>
      <c r="S55" s="19"/>
      <c r="T55" s="53"/>
      <c r="U55" s="19"/>
      <c r="V55" s="19"/>
      <c r="W55" s="19"/>
      <c r="X55" s="19"/>
      <c r="Y55" s="19"/>
      <c r="Z55" s="19"/>
    </row>
    <row r="56" spans="1:26" ht="45">
      <c r="A56" s="72"/>
      <c r="B56" s="62"/>
      <c r="C56" s="31">
        <v>53</v>
      </c>
      <c r="D56" s="38" t="s">
        <v>66</v>
      </c>
      <c r="E56" s="23" t="s">
        <v>168</v>
      </c>
      <c r="F56" s="23" t="s">
        <v>226</v>
      </c>
      <c r="G56" s="47">
        <v>15.94</v>
      </c>
      <c r="H56" s="6"/>
      <c r="I56" s="10">
        <f t="shared" si="0"/>
        <v>0</v>
      </c>
      <c r="J56" s="11" t="str">
        <f t="shared" si="1"/>
        <v>OK</v>
      </c>
      <c r="K56" s="19"/>
      <c r="L56" s="19"/>
      <c r="M56" s="19"/>
      <c r="N56" s="19"/>
      <c r="O56" s="19"/>
      <c r="P56" s="19"/>
      <c r="Q56" s="19"/>
      <c r="R56" s="19"/>
      <c r="S56" s="19"/>
      <c r="T56" s="53"/>
      <c r="U56" s="19"/>
      <c r="V56" s="19"/>
      <c r="W56" s="19"/>
      <c r="X56" s="19"/>
      <c r="Y56" s="19"/>
      <c r="Z56" s="19"/>
    </row>
    <row r="57" spans="1:26" ht="45">
      <c r="A57" s="72"/>
      <c r="B57" s="62"/>
      <c r="C57" s="31">
        <v>54</v>
      </c>
      <c r="D57" s="38" t="s">
        <v>67</v>
      </c>
      <c r="E57" s="23" t="s">
        <v>169</v>
      </c>
      <c r="F57" s="23" t="s">
        <v>226</v>
      </c>
      <c r="G57" s="47">
        <v>25.51</v>
      </c>
      <c r="H57" s="6">
        <v>20</v>
      </c>
      <c r="I57" s="10">
        <f t="shared" si="0"/>
        <v>6</v>
      </c>
      <c r="J57" s="11" t="str">
        <f t="shared" si="1"/>
        <v>OK</v>
      </c>
      <c r="K57" s="19"/>
      <c r="L57" s="19"/>
      <c r="M57" s="19"/>
      <c r="N57" s="19"/>
      <c r="O57" s="19">
        <v>14</v>
      </c>
      <c r="P57" s="19"/>
      <c r="Q57" s="19"/>
      <c r="R57" s="19"/>
      <c r="S57" s="19"/>
      <c r="T57" s="53"/>
      <c r="U57" s="19"/>
      <c r="V57" s="19"/>
      <c r="W57" s="19"/>
      <c r="X57" s="19"/>
      <c r="Y57" s="19"/>
      <c r="Z57" s="19"/>
    </row>
    <row r="58" spans="1:26" ht="30">
      <c r="A58" s="72"/>
      <c r="B58" s="63"/>
      <c r="C58" s="31">
        <v>55</v>
      </c>
      <c r="D58" s="38" t="s">
        <v>68</v>
      </c>
      <c r="E58" s="23" t="s">
        <v>170</v>
      </c>
      <c r="F58" s="23"/>
      <c r="G58" s="47">
        <v>44.64</v>
      </c>
      <c r="H58" s="6">
        <v>13</v>
      </c>
      <c r="I58" s="10">
        <f t="shared" si="0"/>
        <v>6</v>
      </c>
      <c r="J58" s="11" t="str">
        <f t="shared" si="1"/>
        <v>OK</v>
      </c>
      <c r="K58" s="19"/>
      <c r="L58" s="19"/>
      <c r="M58" s="19"/>
      <c r="N58" s="19"/>
      <c r="O58" s="19">
        <v>7</v>
      </c>
      <c r="P58" s="19"/>
      <c r="Q58" s="19"/>
      <c r="R58" s="19"/>
      <c r="S58" s="19"/>
      <c r="T58" s="53"/>
      <c r="U58" s="19"/>
      <c r="V58" s="19"/>
      <c r="W58" s="19"/>
      <c r="X58" s="19"/>
      <c r="Y58" s="19"/>
      <c r="Z58" s="19"/>
    </row>
    <row r="59" spans="1:26" ht="45">
      <c r="A59" s="81">
        <v>16</v>
      </c>
      <c r="B59" s="70" t="s">
        <v>21</v>
      </c>
      <c r="C59" s="30">
        <v>56</v>
      </c>
      <c r="D59" s="16" t="s">
        <v>69</v>
      </c>
      <c r="E59" s="24" t="s">
        <v>166</v>
      </c>
      <c r="F59" s="24" t="s">
        <v>226</v>
      </c>
      <c r="G59" s="49">
        <v>3.4</v>
      </c>
      <c r="H59" s="6">
        <v>30</v>
      </c>
      <c r="I59" s="10">
        <f t="shared" si="0"/>
        <v>15</v>
      </c>
      <c r="J59" s="11" t="str">
        <f t="shared" si="1"/>
        <v>OK</v>
      </c>
      <c r="K59" s="19"/>
      <c r="L59" s="19"/>
      <c r="M59" s="19"/>
      <c r="N59" s="19"/>
      <c r="O59" s="19"/>
      <c r="P59" s="19">
        <v>15</v>
      </c>
      <c r="Q59" s="19"/>
      <c r="R59" s="19"/>
      <c r="S59" s="19"/>
      <c r="T59" s="53"/>
      <c r="U59" s="19"/>
      <c r="V59" s="19"/>
      <c r="W59" s="19"/>
      <c r="X59" s="19"/>
      <c r="Y59" s="19"/>
      <c r="Z59" s="19"/>
    </row>
    <row r="60" spans="1:26" ht="45">
      <c r="A60" s="82"/>
      <c r="B60" s="74"/>
      <c r="C60" s="30">
        <v>57</v>
      </c>
      <c r="D60" s="16" t="s">
        <v>70</v>
      </c>
      <c r="E60" s="24" t="s">
        <v>166</v>
      </c>
      <c r="F60" s="24" t="s">
        <v>226</v>
      </c>
      <c r="G60" s="49">
        <v>34.049999999999997</v>
      </c>
      <c r="H60" s="6">
        <v>2</v>
      </c>
      <c r="I60" s="10">
        <f t="shared" si="0"/>
        <v>2</v>
      </c>
      <c r="J60" s="11" t="str">
        <f t="shared" si="1"/>
        <v>OK</v>
      </c>
      <c r="K60" s="19"/>
      <c r="L60" s="19"/>
      <c r="M60" s="19"/>
      <c r="N60" s="19"/>
      <c r="O60" s="19"/>
      <c r="P60" s="19"/>
      <c r="Q60" s="19"/>
      <c r="R60" s="19"/>
      <c r="S60" s="19"/>
      <c r="T60" s="53"/>
      <c r="U60" s="19"/>
      <c r="V60" s="19"/>
      <c r="W60" s="19"/>
      <c r="X60" s="19"/>
      <c r="Y60" s="19"/>
      <c r="Z60" s="19"/>
    </row>
    <row r="61" spans="1:26" ht="45">
      <c r="A61" s="83"/>
      <c r="B61" s="71"/>
      <c r="C61" s="30">
        <v>58</v>
      </c>
      <c r="D61" s="16" t="s">
        <v>71</v>
      </c>
      <c r="E61" s="16" t="s">
        <v>166</v>
      </c>
      <c r="F61" s="24" t="s">
        <v>227</v>
      </c>
      <c r="G61" s="49">
        <v>51.07</v>
      </c>
      <c r="H61" s="6"/>
      <c r="I61" s="10">
        <f t="shared" si="0"/>
        <v>0</v>
      </c>
      <c r="J61" s="11" t="str">
        <f t="shared" si="1"/>
        <v>OK</v>
      </c>
      <c r="K61" s="19"/>
      <c r="L61" s="19"/>
      <c r="M61" s="19"/>
      <c r="N61" s="19"/>
      <c r="O61" s="19"/>
      <c r="P61" s="19"/>
      <c r="Q61" s="19"/>
      <c r="R61" s="19"/>
      <c r="S61" s="19"/>
      <c r="T61" s="53"/>
      <c r="U61" s="19"/>
      <c r="V61" s="19"/>
      <c r="W61" s="19"/>
      <c r="X61" s="19"/>
      <c r="Y61" s="19"/>
      <c r="Z61" s="19"/>
    </row>
    <row r="62" spans="1:26" ht="45">
      <c r="A62" s="64">
        <v>17</v>
      </c>
      <c r="B62" s="77" t="s">
        <v>16</v>
      </c>
      <c r="C62" s="28">
        <v>59</v>
      </c>
      <c r="D62" s="39" t="s">
        <v>72</v>
      </c>
      <c r="E62" s="6" t="s">
        <v>171</v>
      </c>
      <c r="F62" s="6" t="s">
        <v>226</v>
      </c>
      <c r="G62" s="48"/>
      <c r="H62" s="6">
        <v>2</v>
      </c>
      <c r="I62" s="10">
        <f t="shared" si="0"/>
        <v>2</v>
      </c>
      <c r="J62" s="11" t="str">
        <f t="shared" si="1"/>
        <v>OK</v>
      </c>
      <c r="K62" s="19"/>
      <c r="L62" s="19"/>
      <c r="M62" s="19"/>
      <c r="N62" s="19"/>
      <c r="O62" s="19"/>
      <c r="P62" s="19"/>
      <c r="Q62" s="19"/>
      <c r="R62" s="19"/>
      <c r="S62" s="19"/>
      <c r="T62" s="53"/>
      <c r="U62" s="19"/>
      <c r="V62" s="19"/>
      <c r="W62" s="19"/>
      <c r="X62" s="19"/>
      <c r="Y62" s="19"/>
      <c r="Z62" s="19"/>
    </row>
    <row r="63" spans="1:26" ht="45">
      <c r="A63" s="64"/>
      <c r="B63" s="80"/>
      <c r="C63" s="28">
        <v>60</v>
      </c>
      <c r="D63" s="39" t="s">
        <v>72</v>
      </c>
      <c r="E63" s="6" t="s">
        <v>172</v>
      </c>
      <c r="F63" s="6" t="s">
        <v>226</v>
      </c>
      <c r="G63" s="48"/>
      <c r="H63" s="6"/>
      <c r="I63" s="10">
        <f t="shared" si="0"/>
        <v>0</v>
      </c>
      <c r="J63" s="11" t="str">
        <f t="shared" si="1"/>
        <v>OK</v>
      </c>
      <c r="K63" s="19"/>
      <c r="L63" s="19"/>
      <c r="M63" s="19"/>
      <c r="N63" s="19"/>
      <c r="O63" s="19"/>
      <c r="P63" s="19"/>
      <c r="Q63" s="19"/>
      <c r="R63" s="19"/>
      <c r="S63" s="19"/>
      <c r="T63" s="53"/>
      <c r="U63" s="19"/>
      <c r="V63" s="19"/>
      <c r="W63" s="19"/>
      <c r="X63" s="19"/>
      <c r="Y63" s="19"/>
      <c r="Z63" s="19"/>
    </row>
    <row r="64" spans="1:26" ht="45">
      <c r="A64" s="64"/>
      <c r="B64" s="78"/>
      <c r="C64" s="28">
        <v>61</v>
      </c>
      <c r="D64" s="39" t="s">
        <v>72</v>
      </c>
      <c r="E64" s="6" t="s">
        <v>173</v>
      </c>
      <c r="F64" s="6" t="s">
        <v>226</v>
      </c>
      <c r="G64" s="48"/>
      <c r="H64" s="6"/>
      <c r="I64" s="10">
        <f t="shared" si="0"/>
        <v>0</v>
      </c>
      <c r="J64" s="11" t="str">
        <f t="shared" si="1"/>
        <v>OK</v>
      </c>
      <c r="K64" s="19"/>
      <c r="L64" s="19"/>
      <c r="M64" s="19"/>
      <c r="N64" s="19"/>
      <c r="O64" s="19"/>
      <c r="P64" s="19"/>
      <c r="Q64" s="19"/>
      <c r="R64" s="19"/>
      <c r="S64" s="19"/>
      <c r="T64" s="53"/>
      <c r="U64" s="19"/>
      <c r="V64" s="19"/>
      <c r="W64" s="19"/>
      <c r="X64" s="19"/>
      <c r="Y64" s="19"/>
      <c r="Z64" s="19"/>
    </row>
    <row r="65" spans="1:26" ht="45">
      <c r="A65" s="27">
        <v>18</v>
      </c>
      <c r="B65" s="36" t="s">
        <v>15</v>
      </c>
      <c r="C65" s="30">
        <v>62</v>
      </c>
      <c r="D65" s="16" t="s">
        <v>73</v>
      </c>
      <c r="E65" s="24" t="s">
        <v>174</v>
      </c>
      <c r="F65" s="24" t="s">
        <v>228</v>
      </c>
      <c r="G65" s="49">
        <v>35.130000000000003</v>
      </c>
      <c r="H65" s="6"/>
      <c r="I65" s="10">
        <f t="shared" si="0"/>
        <v>0</v>
      </c>
      <c r="J65" s="11" t="str">
        <f t="shared" si="1"/>
        <v>OK</v>
      </c>
      <c r="K65" s="19"/>
      <c r="L65" s="19"/>
      <c r="M65" s="19"/>
      <c r="N65" s="19"/>
      <c r="O65" s="19"/>
      <c r="P65" s="19"/>
      <c r="Q65" s="19"/>
      <c r="R65" s="19"/>
      <c r="S65" s="19"/>
      <c r="T65" s="53"/>
      <c r="U65" s="19"/>
      <c r="V65" s="19"/>
      <c r="W65" s="19"/>
      <c r="X65" s="19"/>
      <c r="Y65" s="19"/>
      <c r="Z65" s="19"/>
    </row>
    <row r="66" spans="1:26" ht="30">
      <c r="A66" s="72">
        <v>19</v>
      </c>
      <c r="B66" s="61" t="s">
        <v>21</v>
      </c>
      <c r="C66" s="31">
        <v>63</v>
      </c>
      <c r="D66" s="38" t="s">
        <v>74</v>
      </c>
      <c r="E66" s="23" t="s">
        <v>175</v>
      </c>
      <c r="F66" s="23" t="s">
        <v>4</v>
      </c>
      <c r="G66" s="47">
        <v>11.28</v>
      </c>
      <c r="H66" s="6">
        <v>10</v>
      </c>
      <c r="I66" s="10">
        <f t="shared" si="0"/>
        <v>8</v>
      </c>
      <c r="J66" s="11" t="str">
        <f t="shared" si="1"/>
        <v>OK</v>
      </c>
      <c r="K66" s="19"/>
      <c r="L66" s="19"/>
      <c r="M66" s="19"/>
      <c r="N66" s="19"/>
      <c r="O66" s="19"/>
      <c r="P66" s="19">
        <v>2</v>
      </c>
      <c r="Q66" s="19"/>
      <c r="R66" s="19"/>
      <c r="S66" s="19"/>
      <c r="T66" s="53"/>
      <c r="U66" s="19"/>
      <c r="V66" s="19"/>
      <c r="W66" s="19"/>
      <c r="X66" s="19"/>
      <c r="Y66" s="19"/>
      <c r="Z66" s="19"/>
    </row>
    <row r="67" spans="1:26" ht="30">
      <c r="A67" s="72"/>
      <c r="B67" s="62"/>
      <c r="C67" s="31">
        <v>64</v>
      </c>
      <c r="D67" s="38" t="s">
        <v>75</v>
      </c>
      <c r="E67" s="23" t="s">
        <v>175</v>
      </c>
      <c r="F67" s="23" t="s">
        <v>4</v>
      </c>
      <c r="G67" s="47">
        <v>11.28</v>
      </c>
      <c r="H67" s="6">
        <v>10</v>
      </c>
      <c r="I67" s="10">
        <f t="shared" si="0"/>
        <v>8</v>
      </c>
      <c r="J67" s="11" t="str">
        <f t="shared" si="1"/>
        <v>OK</v>
      </c>
      <c r="K67" s="19"/>
      <c r="L67" s="19"/>
      <c r="M67" s="19"/>
      <c r="N67" s="19"/>
      <c r="O67" s="19"/>
      <c r="P67" s="19">
        <v>2</v>
      </c>
      <c r="Q67" s="19"/>
      <c r="R67" s="19"/>
      <c r="S67" s="19"/>
      <c r="T67" s="53"/>
      <c r="U67" s="19"/>
      <c r="V67" s="19"/>
      <c r="W67" s="19"/>
      <c r="X67" s="19"/>
      <c r="Y67" s="19"/>
      <c r="Z67" s="19"/>
    </row>
    <row r="68" spans="1:26" ht="30">
      <c r="A68" s="72"/>
      <c r="B68" s="62"/>
      <c r="C68" s="31">
        <v>65</v>
      </c>
      <c r="D68" s="38" t="s">
        <v>76</v>
      </c>
      <c r="E68" s="23" t="s">
        <v>175</v>
      </c>
      <c r="F68" s="23" t="s">
        <v>4</v>
      </c>
      <c r="G68" s="47">
        <v>28.22</v>
      </c>
      <c r="H68" s="6">
        <v>72</v>
      </c>
      <c r="I68" s="10">
        <f t="shared" si="0"/>
        <v>67</v>
      </c>
      <c r="J68" s="11" t="str">
        <f t="shared" si="1"/>
        <v>OK</v>
      </c>
      <c r="K68" s="19"/>
      <c r="L68" s="19"/>
      <c r="M68" s="19"/>
      <c r="N68" s="19"/>
      <c r="O68" s="19"/>
      <c r="P68" s="19">
        <v>5</v>
      </c>
      <c r="Q68" s="19"/>
      <c r="R68" s="19"/>
      <c r="S68" s="19"/>
      <c r="T68" s="53"/>
      <c r="U68" s="19"/>
      <c r="V68" s="19"/>
      <c r="W68" s="19"/>
      <c r="X68" s="19"/>
      <c r="Y68" s="19"/>
      <c r="Z68" s="19"/>
    </row>
    <row r="69" spans="1:26" ht="30">
      <c r="A69" s="72"/>
      <c r="B69" s="62"/>
      <c r="C69" s="31">
        <v>66</v>
      </c>
      <c r="D69" s="38" t="s">
        <v>76</v>
      </c>
      <c r="E69" s="23" t="s">
        <v>175</v>
      </c>
      <c r="F69" s="23" t="s">
        <v>4</v>
      </c>
      <c r="G69" s="47">
        <v>28.22</v>
      </c>
      <c r="H69" s="6">
        <v>60</v>
      </c>
      <c r="I69" s="10">
        <f t="shared" ref="I69:I132" si="2">H69-(SUM(K69:AN69))</f>
        <v>50</v>
      </c>
      <c r="J69" s="11" t="str">
        <f t="shared" ref="J69:J132" si="3">IF(I69&lt;0,"ATENÇÃO","OK")</f>
        <v>OK</v>
      </c>
      <c r="K69" s="19"/>
      <c r="L69" s="19"/>
      <c r="M69" s="19"/>
      <c r="N69" s="19"/>
      <c r="O69" s="19"/>
      <c r="P69" s="19">
        <v>10</v>
      </c>
      <c r="Q69" s="19"/>
      <c r="R69" s="19"/>
      <c r="S69" s="19"/>
      <c r="T69" s="53"/>
      <c r="U69" s="19"/>
      <c r="V69" s="19"/>
      <c r="W69" s="19"/>
      <c r="X69" s="19"/>
      <c r="Y69" s="19"/>
      <c r="Z69" s="19"/>
    </row>
    <row r="70" spans="1:26" ht="23.25">
      <c r="A70" s="72"/>
      <c r="B70" s="63"/>
      <c r="C70" s="31">
        <v>67</v>
      </c>
      <c r="D70" s="38" t="s">
        <v>77</v>
      </c>
      <c r="E70" s="23" t="s">
        <v>175</v>
      </c>
      <c r="F70" s="23" t="s">
        <v>4</v>
      </c>
      <c r="G70" s="47">
        <v>14.11</v>
      </c>
      <c r="H70" s="6">
        <v>83</v>
      </c>
      <c r="I70" s="10">
        <f t="shared" si="2"/>
        <v>38</v>
      </c>
      <c r="J70" s="11" t="str">
        <f t="shared" si="3"/>
        <v>OK</v>
      </c>
      <c r="K70" s="19"/>
      <c r="L70" s="19"/>
      <c r="M70" s="19"/>
      <c r="N70" s="19"/>
      <c r="O70" s="19"/>
      <c r="P70" s="19">
        <v>15</v>
      </c>
      <c r="Q70" s="19"/>
      <c r="R70" s="19"/>
      <c r="S70" s="19"/>
      <c r="T70" s="53"/>
      <c r="U70" s="19"/>
      <c r="V70" s="19"/>
      <c r="W70" s="19"/>
      <c r="X70" s="19"/>
      <c r="Y70" s="19"/>
      <c r="Z70" s="19">
        <v>30</v>
      </c>
    </row>
    <row r="71" spans="1:26" ht="45">
      <c r="A71" s="66">
        <v>20</v>
      </c>
      <c r="B71" s="70" t="s">
        <v>22</v>
      </c>
      <c r="C71" s="30">
        <v>68</v>
      </c>
      <c r="D71" s="16" t="s">
        <v>78</v>
      </c>
      <c r="E71" s="24" t="s">
        <v>176</v>
      </c>
      <c r="F71" s="24" t="s">
        <v>226</v>
      </c>
      <c r="G71" s="49">
        <v>61.77</v>
      </c>
      <c r="H71" s="6">
        <v>12</v>
      </c>
      <c r="I71" s="10">
        <f t="shared" si="2"/>
        <v>12</v>
      </c>
      <c r="J71" s="11" t="str">
        <f t="shared" si="3"/>
        <v>OK</v>
      </c>
      <c r="K71" s="19"/>
      <c r="L71" s="19"/>
      <c r="M71" s="19"/>
      <c r="N71" s="19"/>
      <c r="O71" s="19"/>
      <c r="P71" s="19"/>
      <c r="Q71" s="19"/>
      <c r="R71" s="19"/>
      <c r="S71" s="19"/>
      <c r="T71" s="53"/>
      <c r="U71" s="19"/>
      <c r="V71" s="19"/>
      <c r="W71" s="19"/>
      <c r="X71" s="19"/>
      <c r="Y71" s="19"/>
      <c r="Z71" s="19"/>
    </row>
    <row r="72" spans="1:26" ht="45">
      <c r="A72" s="66"/>
      <c r="B72" s="74"/>
      <c r="C72" s="30">
        <v>69</v>
      </c>
      <c r="D72" s="16" t="s">
        <v>79</v>
      </c>
      <c r="E72" s="24" t="s">
        <v>177</v>
      </c>
      <c r="F72" s="24" t="s">
        <v>226</v>
      </c>
      <c r="G72" s="49">
        <v>42.55</v>
      </c>
      <c r="H72" s="6">
        <v>20</v>
      </c>
      <c r="I72" s="10">
        <f t="shared" si="2"/>
        <v>19</v>
      </c>
      <c r="J72" s="11" t="str">
        <f t="shared" si="3"/>
        <v>OK</v>
      </c>
      <c r="K72" s="19"/>
      <c r="L72" s="19"/>
      <c r="M72" s="19"/>
      <c r="N72" s="19"/>
      <c r="O72" s="19"/>
      <c r="P72" s="19"/>
      <c r="Q72" s="19">
        <v>1</v>
      </c>
      <c r="R72" s="19"/>
      <c r="S72" s="19"/>
      <c r="T72" s="53"/>
      <c r="U72" s="19"/>
      <c r="V72" s="19"/>
      <c r="W72" s="19"/>
      <c r="X72" s="19"/>
      <c r="Y72" s="19"/>
      <c r="Z72" s="19"/>
    </row>
    <row r="73" spans="1:26" ht="45">
      <c r="A73" s="66"/>
      <c r="B73" s="74"/>
      <c r="C73" s="30">
        <v>70</v>
      </c>
      <c r="D73" s="16" t="s">
        <v>80</v>
      </c>
      <c r="E73" s="24" t="s">
        <v>178</v>
      </c>
      <c r="F73" s="24" t="s">
        <v>226</v>
      </c>
      <c r="G73" s="49">
        <v>69.38</v>
      </c>
      <c r="H73" s="6">
        <v>15</v>
      </c>
      <c r="I73" s="10">
        <f t="shared" si="2"/>
        <v>6</v>
      </c>
      <c r="J73" s="11" t="str">
        <f t="shared" si="3"/>
        <v>OK</v>
      </c>
      <c r="K73" s="19"/>
      <c r="L73" s="19"/>
      <c r="M73" s="19"/>
      <c r="N73" s="19"/>
      <c r="O73" s="19"/>
      <c r="P73" s="19"/>
      <c r="Q73" s="19">
        <v>7</v>
      </c>
      <c r="R73" s="19"/>
      <c r="S73" s="19"/>
      <c r="T73" s="53"/>
      <c r="U73" s="19"/>
      <c r="V73" s="19"/>
      <c r="W73" s="19"/>
      <c r="X73" s="19"/>
      <c r="Y73" s="19">
        <v>2</v>
      </c>
      <c r="Z73" s="19"/>
    </row>
    <row r="74" spans="1:26" ht="45">
      <c r="A74" s="66"/>
      <c r="B74" s="71"/>
      <c r="C74" s="30">
        <v>71</v>
      </c>
      <c r="D74" s="16" t="s">
        <v>81</v>
      </c>
      <c r="E74" s="24" t="s">
        <v>179</v>
      </c>
      <c r="F74" s="24" t="s">
        <v>226</v>
      </c>
      <c r="G74" s="49">
        <v>61.85</v>
      </c>
      <c r="H74" s="6"/>
      <c r="I74" s="10">
        <f t="shared" si="2"/>
        <v>0</v>
      </c>
      <c r="J74" s="11" t="str">
        <f t="shared" si="3"/>
        <v>OK</v>
      </c>
      <c r="K74" s="19"/>
      <c r="L74" s="19"/>
      <c r="M74" s="19"/>
      <c r="N74" s="19"/>
      <c r="O74" s="19"/>
      <c r="P74" s="19"/>
      <c r="Q74" s="19"/>
      <c r="R74" s="19"/>
      <c r="S74" s="19"/>
      <c r="T74" s="53"/>
      <c r="U74" s="19"/>
      <c r="V74" s="19"/>
      <c r="W74" s="19"/>
      <c r="X74" s="19"/>
      <c r="Y74" s="19"/>
      <c r="Z74" s="19"/>
    </row>
    <row r="75" spans="1:26" ht="90">
      <c r="A75" s="28">
        <v>21</v>
      </c>
      <c r="B75" s="32" t="s">
        <v>16</v>
      </c>
      <c r="C75" s="28">
        <v>72</v>
      </c>
      <c r="D75" s="41" t="s">
        <v>82</v>
      </c>
      <c r="E75" s="6" t="s">
        <v>180</v>
      </c>
      <c r="F75" s="6" t="s">
        <v>229</v>
      </c>
      <c r="G75" s="48">
        <v>34</v>
      </c>
      <c r="H75" s="6"/>
      <c r="I75" s="10">
        <f t="shared" si="2"/>
        <v>0</v>
      </c>
      <c r="J75" s="11" t="str">
        <f t="shared" si="3"/>
        <v>OK</v>
      </c>
      <c r="K75" s="19"/>
      <c r="L75" s="19"/>
      <c r="M75" s="19"/>
      <c r="N75" s="19"/>
      <c r="O75" s="19"/>
      <c r="P75" s="19"/>
      <c r="Q75" s="19"/>
      <c r="R75" s="19"/>
      <c r="S75" s="19"/>
      <c r="T75" s="53"/>
      <c r="U75" s="19"/>
      <c r="V75" s="19"/>
      <c r="W75" s="19"/>
      <c r="X75" s="19"/>
      <c r="Y75" s="19"/>
      <c r="Z75" s="19"/>
    </row>
    <row r="76" spans="1:26" ht="45">
      <c r="A76" s="66">
        <v>22</v>
      </c>
      <c r="B76" s="70" t="s">
        <v>22</v>
      </c>
      <c r="C76" s="30">
        <v>73</v>
      </c>
      <c r="D76" s="16" t="s">
        <v>83</v>
      </c>
      <c r="E76" s="24" t="s">
        <v>181</v>
      </c>
      <c r="F76" s="24" t="s">
        <v>226</v>
      </c>
      <c r="G76" s="49">
        <v>29.45</v>
      </c>
      <c r="H76" s="6"/>
      <c r="I76" s="10">
        <f t="shared" si="2"/>
        <v>0</v>
      </c>
      <c r="J76" s="11" t="str">
        <f t="shared" si="3"/>
        <v>OK</v>
      </c>
      <c r="K76" s="19"/>
      <c r="L76" s="19"/>
      <c r="M76" s="19"/>
      <c r="N76" s="19"/>
      <c r="O76" s="19"/>
      <c r="P76" s="19"/>
      <c r="Q76" s="19"/>
      <c r="R76" s="19"/>
      <c r="S76" s="19"/>
      <c r="T76" s="53"/>
      <c r="U76" s="19"/>
      <c r="V76" s="19"/>
      <c r="W76" s="19"/>
      <c r="X76" s="19"/>
      <c r="Y76" s="19"/>
      <c r="Z76" s="19"/>
    </row>
    <row r="77" spans="1:26" ht="45">
      <c r="A77" s="66"/>
      <c r="B77" s="74"/>
      <c r="C77" s="30">
        <v>74</v>
      </c>
      <c r="D77" s="16" t="s">
        <v>84</v>
      </c>
      <c r="E77" s="24" t="s">
        <v>182</v>
      </c>
      <c r="F77" s="24" t="s">
        <v>226</v>
      </c>
      <c r="G77" s="49">
        <v>27.95</v>
      </c>
      <c r="H77" s="6"/>
      <c r="I77" s="10">
        <f t="shared" si="2"/>
        <v>0</v>
      </c>
      <c r="J77" s="11" t="str">
        <f t="shared" si="3"/>
        <v>OK</v>
      </c>
      <c r="K77" s="19"/>
      <c r="L77" s="19"/>
      <c r="M77" s="19"/>
      <c r="N77" s="19"/>
      <c r="O77" s="19"/>
      <c r="P77" s="19"/>
      <c r="Q77" s="19"/>
      <c r="R77" s="19"/>
      <c r="S77" s="19"/>
      <c r="T77" s="53"/>
      <c r="U77" s="19"/>
      <c r="V77" s="19"/>
      <c r="W77" s="19"/>
      <c r="X77" s="19"/>
      <c r="Y77" s="19"/>
      <c r="Z77" s="19"/>
    </row>
    <row r="78" spans="1:26" ht="30">
      <c r="A78" s="66"/>
      <c r="B78" s="74"/>
      <c r="C78" s="30">
        <v>75</v>
      </c>
      <c r="D78" s="16" t="s">
        <v>85</v>
      </c>
      <c r="E78" s="24" t="s">
        <v>183</v>
      </c>
      <c r="F78" s="24" t="s">
        <v>7</v>
      </c>
      <c r="G78" s="49">
        <v>41.45</v>
      </c>
      <c r="H78" s="6">
        <v>7</v>
      </c>
      <c r="I78" s="10">
        <f t="shared" si="2"/>
        <v>0</v>
      </c>
      <c r="J78" s="11" t="str">
        <f t="shared" si="3"/>
        <v>OK</v>
      </c>
      <c r="K78" s="19"/>
      <c r="L78" s="19"/>
      <c r="M78" s="19"/>
      <c r="N78" s="19"/>
      <c r="O78" s="19"/>
      <c r="P78" s="19"/>
      <c r="Q78" s="19">
        <v>7</v>
      </c>
      <c r="R78" s="19"/>
      <c r="S78" s="19"/>
      <c r="T78" s="53"/>
      <c r="U78" s="19"/>
      <c r="V78" s="19"/>
      <c r="W78" s="19"/>
      <c r="X78" s="19"/>
      <c r="Y78" s="19"/>
      <c r="Z78" s="19"/>
    </row>
    <row r="79" spans="1:26" ht="30">
      <c r="A79" s="66"/>
      <c r="B79" s="71"/>
      <c r="C79" s="30">
        <v>76</v>
      </c>
      <c r="D79" s="16" t="s">
        <v>86</v>
      </c>
      <c r="E79" s="24" t="s">
        <v>184</v>
      </c>
      <c r="F79" s="24" t="s">
        <v>7</v>
      </c>
      <c r="G79" s="49">
        <v>93.95</v>
      </c>
      <c r="H79" s="6">
        <v>1</v>
      </c>
      <c r="I79" s="10">
        <f t="shared" si="2"/>
        <v>0</v>
      </c>
      <c r="J79" s="11" t="str">
        <f t="shared" si="3"/>
        <v>OK</v>
      </c>
      <c r="K79" s="19"/>
      <c r="L79" s="19"/>
      <c r="M79" s="19"/>
      <c r="N79" s="19"/>
      <c r="O79" s="19"/>
      <c r="P79" s="19"/>
      <c r="Q79" s="19">
        <v>1</v>
      </c>
      <c r="R79" s="19"/>
      <c r="S79" s="19"/>
      <c r="T79" s="53"/>
      <c r="U79" s="19"/>
      <c r="V79" s="19"/>
      <c r="W79" s="19"/>
      <c r="X79" s="19"/>
      <c r="Y79" s="19"/>
      <c r="Z79" s="19"/>
    </row>
    <row r="80" spans="1:26" ht="45">
      <c r="A80" s="25">
        <v>23</v>
      </c>
      <c r="B80" s="33" t="s">
        <v>19</v>
      </c>
      <c r="C80" s="31">
        <v>77</v>
      </c>
      <c r="D80" s="38" t="s">
        <v>87</v>
      </c>
      <c r="E80" s="23" t="s">
        <v>185</v>
      </c>
      <c r="F80" s="23" t="s">
        <v>7</v>
      </c>
      <c r="G80" s="47">
        <v>13.27</v>
      </c>
      <c r="H80" s="6">
        <v>5</v>
      </c>
      <c r="I80" s="10">
        <f t="shared" si="2"/>
        <v>0</v>
      </c>
      <c r="J80" s="11" t="str">
        <f t="shared" si="3"/>
        <v>OK</v>
      </c>
      <c r="K80" s="19"/>
      <c r="L80" s="19"/>
      <c r="M80" s="19">
        <v>5</v>
      </c>
      <c r="N80" s="19"/>
      <c r="O80" s="19"/>
      <c r="P80" s="19"/>
      <c r="Q80" s="19"/>
      <c r="R80" s="19"/>
      <c r="S80" s="19"/>
      <c r="T80" s="53"/>
      <c r="U80" s="19"/>
      <c r="V80" s="19"/>
      <c r="W80" s="19"/>
      <c r="X80" s="19"/>
      <c r="Y80" s="19"/>
      <c r="Z80" s="19"/>
    </row>
    <row r="81" spans="1:26" ht="45">
      <c r="A81" s="27">
        <v>24</v>
      </c>
      <c r="B81" s="36" t="s">
        <v>23</v>
      </c>
      <c r="C81" s="30">
        <v>78</v>
      </c>
      <c r="D81" s="16" t="s">
        <v>88</v>
      </c>
      <c r="E81" s="24" t="s">
        <v>186</v>
      </c>
      <c r="F81" s="24" t="s">
        <v>7</v>
      </c>
      <c r="G81" s="49">
        <v>127.8</v>
      </c>
      <c r="H81" s="6">
        <v>10</v>
      </c>
      <c r="I81" s="10">
        <f t="shared" si="2"/>
        <v>9</v>
      </c>
      <c r="J81" s="11" t="str">
        <f t="shared" si="3"/>
        <v>OK</v>
      </c>
      <c r="K81" s="19"/>
      <c r="L81" s="19"/>
      <c r="M81" s="19"/>
      <c r="N81" s="19"/>
      <c r="O81" s="19"/>
      <c r="P81" s="19"/>
      <c r="Q81" s="19"/>
      <c r="R81" s="19">
        <v>1</v>
      </c>
      <c r="S81" s="19"/>
      <c r="T81" s="53"/>
      <c r="U81" s="19"/>
      <c r="V81" s="19"/>
      <c r="W81" s="19"/>
      <c r="X81" s="19"/>
      <c r="Y81" s="19"/>
      <c r="Z81" s="19"/>
    </row>
    <row r="82" spans="1:26" ht="30">
      <c r="A82" s="25">
        <v>25</v>
      </c>
      <c r="B82" s="33" t="s">
        <v>24</v>
      </c>
      <c r="C82" s="31">
        <v>79</v>
      </c>
      <c r="D82" s="38" t="s">
        <v>89</v>
      </c>
      <c r="E82" s="23" t="s">
        <v>187</v>
      </c>
      <c r="F82" s="23" t="s">
        <v>7</v>
      </c>
      <c r="G82" s="47">
        <v>117.73</v>
      </c>
      <c r="H82" s="6">
        <v>21</v>
      </c>
      <c r="I82" s="10">
        <f t="shared" si="2"/>
        <v>15</v>
      </c>
      <c r="J82" s="11" t="str">
        <f t="shared" si="3"/>
        <v>OK</v>
      </c>
      <c r="K82" s="19"/>
      <c r="L82" s="19"/>
      <c r="M82" s="19"/>
      <c r="N82" s="19"/>
      <c r="O82" s="19"/>
      <c r="P82" s="19"/>
      <c r="Q82" s="19"/>
      <c r="R82" s="19"/>
      <c r="S82" s="19">
        <v>6</v>
      </c>
      <c r="T82" s="53"/>
      <c r="U82" s="19"/>
      <c r="V82" s="19"/>
      <c r="W82" s="19"/>
      <c r="X82" s="19"/>
      <c r="Y82" s="19"/>
      <c r="Z82" s="19"/>
    </row>
    <row r="83" spans="1:26" ht="30">
      <c r="A83" s="75">
        <v>26</v>
      </c>
      <c r="B83" s="77" t="s">
        <v>16</v>
      </c>
      <c r="C83" s="28">
        <v>80</v>
      </c>
      <c r="D83" s="39" t="s">
        <v>90</v>
      </c>
      <c r="E83" s="6"/>
      <c r="F83" s="6" t="s">
        <v>7</v>
      </c>
      <c r="G83" s="48"/>
      <c r="H83" s="6"/>
      <c r="I83" s="10">
        <f t="shared" si="2"/>
        <v>0</v>
      </c>
      <c r="J83" s="11" t="str">
        <f t="shared" si="3"/>
        <v>OK</v>
      </c>
      <c r="K83" s="19"/>
      <c r="L83" s="19"/>
      <c r="M83" s="19"/>
      <c r="N83" s="19"/>
      <c r="O83" s="19"/>
      <c r="P83" s="19"/>
      <c r="Q83" s="19"/>
      <c r="R83" s="19"/>
      <c r="S83" s="19"/>
      <c r="T83" s="53"/>
      <c r="U83" s="19"/>
      <c r="V83" s="19"/>
      <c r="W83" s="19"/>
      <c r="X83" s="19"/>
      <c r="Y83" s="19"/>
      <c r="Z83" s="19"/>
    </row>
    <row r="84" spans="1:26" ht="30">
      <c r="A84" s="76"/>
      <c r="B84" s="78"/>
      <c r="C84" s="28">
        <v>81</v>
      </c>
      <c r="D84" s="39" t="s">
        <v>91</v>
      </c>
      <c r="E84" s="6"/>
      <c r="F84" s="6" t="s">
        <v>7</v>
      </c>
      <c r="G84" s="48"/>
      <c r="H84" s="6"/>
      <c r="I84" s="10">
        <f t="shared" si="2"/>
        <v>0</v>
      </c>
      <c r="J84" s="11" t="str">
        <f t="shared" si="3"/>
        <v>OK</v>
      </c>
      <c r="K84" s="19"/>
      <c r="L84" s="19"/>
      <c r="M84" s="19"/>
      <c r="N84" s="19"/>
      <c r="O84" s="19"/>
      <c r="P84" s="19"/>
      <c r="Q84" s="19"/>
      <c r="R84" s="19"/>
      <c r="S84" s="19"/>
      <c r="T84" s="53"/>
      <c r="U84" s="19"/>
      <c r="V84" s="19"/>
      <c r="W84" s="19"/>
      <c r="X84" s="19"/>
      <c r="Y84" s="19"/>
      <c r="Z84" s="19"/>
    </row>
    <row r="85" spans="1:26" ht="75">
      <c r="A85" s="79">
        <v>27</v>
      </c>
      <c r="B85" s="77" t="s">
        <v>16</v>
      </c>
      <c r="C85" s="28">
        <v>82</v>
      </c>
      <c r="D85" s="39" t="s">
        <v>92</v>
      </c>
      <c r="E85" s="6"/>
      <c r="F85" s="6" t="s">
        <v>230</v>
      </c>
      <c r="G85" s="48"/>
      <c r="H85" s="6"/>
      <c r="I85" s="10">
        <f t="shared" si="2"/>
        <v>0</v>
      </c>
      <c r="J85" s="11" t="str">
        <f t="shared" si="3"/>
        <v>OK</v>
      </c>
      <c r="K85" s="19"/>
      <c r="L85" s="19"/>
      <c r="M85" s="19"/>
      <c r="N85" s="19"/>
      <c r="O85" s="19"/>
      <c r="P85" s="19"/>
      <c r="Q85" s="19"/>
      <c r="R85" s="19"/>
      <c r="S85" s="19"/>
      <c r="T85" s="53"/>
      <c r="U85" s="19"/>
      <c r="V85" s="19"/>
      <c r="W85" s="19"/>
      <c r="X85" s="19"/>
      <c r="Y85" s="19"/>
      <c r="Z85" s="19"/>
    </row>
    <row r="86" spans="1:26" ht="75">
      <c r="A86" s="79"/>
      <c r="B86" s="78"/>
      <c r="C86" s="28">
        <v>83</v>
      </c>
      <c r="D86" s="39" t="s">
        <v>92</v>
      </c>
      <c r="E86" s="6"/>
      <c r="F86" s="6" t="s">
        <v>230</v>
      </c>
      <c r="G86" s="48"/>
      <c r="H86" s="6"/>
      <c r="I86" s="10">
        <f t="shared" si="2"/>
        <v>0</v>
      </c>
      <c r="J86" s="11" t="str">
        <f t="shared" si="3"/>
        <v>OK</v>
      </c>
      <c r="K86" s="19"/>
      <c r="L86" s="19"/>
      <c r="M86" s="19"/>
      <c r="N86" s="19"/>
      <c r="O86" s="19"/>
      <c r="P86" s="19"/>
      <c r="Q86" s="19"/>
      <c r="R86" s="19"/>
      <c r="S86" s="19"/>
      <c r="T86" s="53"/>
      <c r="U86" s="19"/>
      <c r="V86" s="19"/>
      <c r="W86" s="19"/>
      <c r="X86" s="19"/>
      <c r="Y86" s="19"/>
      <c r="Z86" s="19"/>
    </row>
    <row r="87" spans="1:26" ht="30">
      <c r="A87" s="66">
        <v>28</v>
      </c>
      <c r="B87" s="70" t="s">
        <v>22</v>
      </c>
      <c r="C87" s="30">
        <v>84</v>
      </c>
      <c r="D87" s="16" t="s">
        <v>93</v>
      </c>
      <c r="E87" s="24" t="s">
        <v>188</v>
      </c>
      <c r="F87" s="24" t="s">
        <v>7</v>
      </c>
      <c r="G87" s="49">
        <v>19.21</v>
      </c>
      <c r="H87" s="6">
        <v>10</v>
      </c>
      <c r="I87" s="10">
        <f t="shared" si="2"/>
        <v>5</v>
      </c>
      <c r="J87" s="11" t="str">
        <f t="shared" si="3"/>
        <v>OK</v>
      </c>
      <c r="K87" s="19"/>
      <c r="L87" s="19"/>
      <c r="M87" s="19"/>
      <c r="N87" s="19"/>
      <c r="O87" s="19"/>
      <c r="P87" s="19"/>
      <c r="Q87" s="19">
        <v>5</v>
      </c>
      <c r="R87" s="19"/>
      <c r="S87" s="19"/>
      <c r="T87" s="53"/>
      <c r="U87" s="19"/>
      <c r="V87" s="19"/>
      <c r="W87" s="19"/>
      <c r="X87" s="19"/>
      <c r="Y87" s="19"/>
      <c r="Z87" s="19"/>
    </row>
    <row r="88" spans="1:26" ht="30">
      <c r="A88" s="66"/>
      <c r="B88" s="71"/>
      <c r="C88" s="30">
        <v>85</v>
      </c>
      <c r="D88" s="16" t="s">
        <v>94</v>
      </c>
      <c r="E88" s="24" t="s">
        <v>189</v>
      </c>
      <c r="F88" s="24" t="s">
        <v>7</v>
      </c>
      <c r="G88" s="49">
        <v>19.09</v>
      </c>
      <c r="H88" s="6">
        <v>25</v>
      </c>
      <c r="I88" s="10">
        <f t="shared" si="2"/>
        <v>13</v>
      </c>
      <c r="J88" s="11" t="str">
        <f t="shared" si="3"/>
        <v>OK</v>
      </c>
      <c r="K88" s="19"/>
      <c r="L88" s="19"/>
      <c r="M88" s="19"/>
      <c r="N88" s="19"/>
      <c r="O88" s="19"/>
      <c r="P88" s="19"/>
      <c r="Q88" s="19">
        <v>12</v>
      </c>
      <c r="R88" s="19"/>
      <c r="S88" s="19"/>
      <c r="T88" s="53"/>
      <c r="U88" s="19"/>
      <c r="V88" s="19"/>
      <c r="W88" s="19"/>
      <c r="X88" s="19"/>
      <c r="Y88" s="19"/>
      <c r="Z88" s="19"/>
    </row>
    <row r="89" spans="1:26" ht="23.25">
      <c r="A89" s="72">
        <v>29</v>
      </c>
      <c r="B89" s="61" t="s">
        <v>25</v>
      </c>
      <c r="C89" s="31">
        <v>86</v>
      </c>
      <c r="D89" s="38" t="s">
        <v>95</v>
      </c>
      <c r="E89" s="23" t="s">
        <v>190</v>
      </c>
      <c r="F89" s="23" t="s">
        <v>7</v>
      </c>
      <c r="G89" s="47">
        <v>91.63</v>
      </c>
      <c r="H89" s="6">
        <v>15</v>
      </c>
      <c r="I89" s="10">
        <f t="shared" si="2"/>
        <v>15</v>
      </c>
      <c r="J89" s="11" t="str">
        <f t="shared" si="3"/>
        <v>OK</v>
      </c>
      <c r="K89" s="19"/>
      <c r="L89" s="19"/>
      <c r="M89" s="19"/>
      <c r="N89" s="19"/>
      <c r="O89" s="19"/>
      <c r="P89" s="19"/>
      <c r="Q89" s="19"/>
      <c r="R89" s="19"/>
      <c r="S89" s="19"/>
      <c r="T89" s="53"/>
      <c r="U89" s="19"/>
      <c r="V89" s="19"/>
      <c r="W89" s="19"/>
      <c r="X89" s="19"/>
      <c r="Y89" s="19"/>
      <c r="Z89" s="19"/>
    </row>
    <row r="90" spans="1:26" ht="23.25">
      <c r="A90" s="72"/>
      <c r="B90" s="63"/>
      <c r="C90" s="31">
        <v>87</v>
      </c>
      <c r="D90" s="38" t="s">
        <v>96</v>
      </c>
      <c r="E90" s="23" t="s">
        <v>191</v>
      </c>
      <c r="F90" s="23" t="s">
        <v>7</v>
      </c>
      <c r="G90" s="47">
        <v>107.61</v>
      </c>
      <c r="H90" s="6">
        <v>15</v>
      </c>
      <c r="I90" s="10">
        <f t="shared" si="2"/>
        <v>15</v>
      </c>
      <c r="J90" s="11" t="str">
        <f t="shared" si="3"/>
        <v>OK</v>
      </c>
      <c r="K90" s="19"/>
      <c r="L90" s="19"/>
      <c r="M90" s="19"/>
      <c r="N90" s="19"/>
      <c r="O90" s="19"/>
      <c r="P90" s="19"/>
      <c r="Q90" s="19"/>
      <c r="R90" s="19"/>
      <c r="S90" s="19"/>
      <c r="T90" s="53"/>
      <c r="U90" s="19"/>
      <c r="V90" s="19"/>
      <c r="W90" s="19"/>
      <c r="X90" s="19"/>
      <c r="Y90" s="19"/>
      <c r="Z90" s="19"/>
    </row>
    <row r="91" spans="1:26" ht="45">
      <c r="A91" s="66">
        <v>30</v>
      </c>
      <c r="B91" s="70" t="s">
        <v>22</v>
      </c>
      <c r="C91" s="30">
        <v>88</v>
      </c>
      <c r="D91" s="16" t="s">
        <v>97</v>
      </c>
      <c r="E91" s="24" t="s">
        <v>192</v>
      </c>
      <c r="F91" s="24" t="s">
        <v>7</v>
      </c>
      <c r="G91" s="49">
        <v>83.17</v>
      </c>
      <c r="H91" s="6"/>
      <c r="I91" s="10">
        <f t="shared" si="2"/>
        <v>0</v>
      </c>
      <c r="J91" s="11" t="str">
        <f t="shared" si="3"/>
        <v>OK</v>
      </c>
      <c r="K91" s="19"/>
      <c r="L91" s="19"/>
      <c r="M91" s="19"/>
      <c r="N91" s="19"/>
      <c r="O91" s="19"/>
      <c r="P91" s="19"/>
      <c r="Q91" s="19"/>
      <c r="R91" s="19"/>
      <c r="S91" s="19"/>
      <c r="T91" s="53"/>
      <c r="U91" s="19"/>
      <c r="V91" s="19"/>
      <c r="W91" s="19"/>
      <c r="X91" s="19"/>
      <c r="Y91" s="19"/>
      <c r="Z91" s="19"/>
    </row>
    <row r="92" spans="1:26" ht="45">
      <c r="A92" s="66"/>
      <c r="B92" s="74"/>
      <c r="C92" s="30">
        <v>89</v>
      </c>
      <c r="D92" s="16" t="s">
        <v>98</v>
      </c>
      <c r="E92" s="24" t="s">
        <v>193</v>
      </c>
      <c r="F92" s="24" t="s">
        <v>7</v>
      </c>
      <c r="G92" s="49">
        <v>85.12</v>
      </c>
      <c r="H92" s="6"/>
      <c r="I92" s="10">
        <f t="shared" si="2"/>
        <v>0</v>
      </c>
      <c r="J92" s="11" t="str">
        <f t="shared" si="3"/>
        <v>OK</v>
      </c>
      <c r="K92" s="19"/>
      <c r="L92" s="19"/>
      <c r="M92" s="19"/>
      <c r="N92" s="19"/>
      <c r="O92" s="19"/>
      <c r="P92" s="19"/>
      <c r="Q92" s="19"/>
      <c r="R92" s="19"/>
      <c r="S92" s="19"/>
      <c r="T92" s="53"/>
      <c r="U92" s="19"/>
      <c r="V92" s="19"/>
      <c r="W92" s="19"/>
      <c r="X92" s="19"/>
      <c r="Y92" s="19"/>
      <c r="Z92" s="19"/>
    </row>
    <row r="93" spans="1:26" ht="30">
      <c r="A93" s="66"/>
      <c r="B93" s="74"/>
      <c r="C93" s="30">
        <v>90</v>
      </c>
      <c r="D93" s="16" t="s">
        <v>99</v>
      </c>
      <c r="E93" s="24" t="s">
        <v>194</v>
      </c>
      <c r="F93" s="24" t="s">
        <v>7</v>
      </c>
      <c r="G93" s="49">
        <v>195.4</v>
      </c>
      <c r="H93" s="6"/>
      <c r="I93" s="10">
        <f t="shared" si="2"/>
        <v>0</v>
      </c>
      <c r="J93" s="11" t="str">
        <f t="shared" si="3"/>
        <v>OK</v>
      </c>
      <c r="K93" s="19"/>
      <c r="L93" s="19"/>
      <c r="M93" s="19"/>
      <c r="N93" s="19"/>
      <c r="O93" s="19"/>
      <c r="P93" s="19"/>
      <c r="Q93" s="19"/>
      <c r="R93" s="19"/>
      <c r="S93" s="19"/>
      <c r="T93" s="53"/>
      <c r="U93" s="19"/>
      <c r="V93" s="19"/>
      <c r="W93" s="19"/>
      <c r="X93" s="19"/>
      <c r="Y93" s="19"/>
      <c r="Z93" s="19"/>
    </row>
    <row r="94" spans="1:26" ht="45">
      <c r="A94" s="66"/>
      <c r="B94" s="71"/>
      <c r="C94" s="30">
        <v>91</v>
      </c>
      <c r="D94" s="16" t="s">
        <v>100</v>
      </c>
      <c r="E94" s="24" t="s">
        <v>195</v>
      </c>
      <c r="F94" s="24" t="s">
        <v>231</v>
      </c>
      <c r="G94" s="49">
        <v>152.54</v>
      </c>
      <c r="H94" s="6"/>
      <c r="I94" s="10">
        <f t="shared" si="2"/>
        <v>0</v>
      </c>
      <c r="J94" s="11" t="str">
        <f t="shared" si="3"/>
        <v>OK</v>
      </c>
      <c r="K94" s="19"/>
      <c r="L94" s="19"/>
      <c r="M94" s="19"/>
      <c r="N94" s="19"/>
      <c r="O94" s="19"/>
      <c r="P94" s="19"/>
      <c r="Q94" s="19"/>
      <c r="R94" s="19"/>
      <c r="S94" s="19"/>
      <c r="T94" s="53"/>
      <c r="U94" s="19"/>
      <c r="V94" s="19"/>
      <c r="W94" s="19"/>
      <c r="X94" s="19"/>
      <c r="Y94" s="19"/>
      <c r="Z94" s="19"/>
    </row>
    <row r="95" spans="1:26" ht="37.5">
      <c r="A95" s="25">
        <v>31</v>
      </c>
      <c r="B95" s="33" t="s">
        <v>22</v>
      </c>
      <c r="C95" s="31">
        <v>92</v>
      </c>
      <c r="D95" s="38" t="s">
        <v>101</v>
      </c>
      <c r="E95" s="23" t="s">
        <v>196</v>
      </c>
      <c r="F95" s="23" t="s">
        <v>7</v>
      </c>
      <c r="G95" s="47">
        <v>27.01</v>
      </c>
      <c r="H95" s="6">
        <v>27</v>
      </c>
      <c r="I95" s="10">
        <f t="shared" si="2"/>
        <v>27</v>
      </c>
      <c r="J95" s="11" t="str">
        <f t="shared" si="3"/>
        <v>OK</v>
      </c>
      <c r="K95" s="19"/>
      <c r="L95" s="19"/>
      <c r="M95" s="19"/>
      <c r="N95" s="19"/>
      <c r="O95" s="19"/>
      <c r="P95" s="19"/>
      <c r="Q95" s="19"/>
      <c r="R95" s="19"/>
      <c r="S95" s="19"/>
      <c r="T95" s="53"/>
      <c r="U95" s="19"/>
      <c r="V95" s="19"/>
      <c r="W95" s="19"/>
      <c r="X95" s="19"/>
      <c r="Y95" s="19"/>
      <c r="Z95" s="19"/>
    </row>
    <row r="96" spans="1:26" ht="60">
      <c r="A96" s="27">
        <v>32</v>
      </c>
      <c r="B96" s="36" t="s">
        <v>25</v>
      </c>
      <c r="C96" s="30">
        <v>93</v>
      </c>
      <c r="D96" s="16" t="s">
        <v>102</v>
      </c>
      <c r="E96" s="24" t="s">
        <v>197</v>
      </c>
      <c r="F96" s="24" t="s">
        <v>7</v>
      </c>
      <c r="G96" s="49">
        <v>360.9</v>
      </c>
      <c r="H96" s="6">
        <v>6</v>
      </c>
      <c r="I96" s="10">
        <f t="shared" si="2"/>
        <v>4</v>
      </c>
      <c r="J96" s="11" t="str">
        <f t="shared" si="3"/>
        <v>OK</v>
      </c>
      <c r="K96" s="19"/>
      <c r="L96" s="19"/>
      <c r="M96" s="19"/>
      <c r="N96" s="19"/>
      <c r="O96" s="19"/>
      <c r="P96" s="19"/>
      <c r="Q96" s="19"/>
      <c r="R96" s="19"/>
      <c r="S96" s="19"/>
      <c r="T96" s="53">
        <v>2</v>
      </c>
      <c r="U96" s="19"/>
      <c r="V96" s="19"/>
      <c r="W96" s="19"/>
      <c r="X96" s="19"/>
      <c r="Y96" s="19"/>
      <c r="Z96" s="19"/>
    </row>
    <row r="97" spans="1:26" ht="23.25">
      <c r="A97" s="64">
        <v>33</v>
      </c>
      <c r="B97" s="65" t="s">
        <v>26</v>
      </c>
      <c r="C97" s="28">
        <v>94</v>
      </c>
      <c r="D97" s="39" t="s">
        <v>103</v>
      </c>
      <c r="E97" s="6"/>
      <c r="F97" s="6" t="s">
        <v>7</v>
      </c>
      <c r="G97" s="48"/>
      <c r="H97" s="6">
        <v>9</v>
      </c>
      <c r="I97" s="10">
        <f t="shared" si="2"/>
        <v>9</v>
      </c>
      <c r="J97" s="11" t="str">
        <f t="shared" si="3"/>
        <v>OK</v>
      </c>
      <c r="K97" s="19"/>
      <c r="L97" s="19"/>
      <c r="M97" s="19"/>
      <c r="N97" s="19"/>
      <c r="O97" s="19"/>
      <c r="P97" s="19"/>
      <c r="Q97" s="19"/>
      <c r="R97" s="19"/>
      <c r="S97" s="19"/>
      <c r="T97" s="53"/>
      <c r="U97" s="19"/>
      <c r="V97" s="19"/>
      <c r="W97" s="19"/>
      <c r="X97" s="19"/>
      <c r="Y97" s="19"/>
      <c r="Z97" s="19"/>
    </row>
    <row r="98" spans="1:26" ht="30">
      <c r="A98" s="64"/>
      <c r="B98" s="65"/>
      <c r="C98" s="28">
        <v>95</v>
      </c>
      <c r="D98" s="39" t="s">
        <v>104</v>
      </c>
      <c r="E98" s="6"/>
      <c r="F98" s="6" t="s">
        <v>232</v>
      </c>
      <c r="G98" s="48"/>
      <c r="H98" s="6">
        <v>13</v>
      </c>
      <c r="I98" s="10">
        <f t="shared" si="2"/>
        <v>13</v>
      </c>
      <c r="J98" s="11" t="str">
        <f t="shared" si="3"/>
        <v>OK</v>
      </c>
      <c r="K98" s="19"/>
      <c r="L98" s="19"/>
      <c r="M98" s="19"/>
      <c r="N98" s="19"/>
      <c r="O98" s="19"/>
      <c r="P98" s="19"/>
      <c r="Q98" s="19"/>
      <c r="R98" s="19"/>
      <c r="S98" s="19"/>
      <c r="T98" s="53"/>
      <c r="U98" s="19"/>
      <c r="V98" s="19"/>
      <c r="W98" s="19"/>
      <c r="X98" s="19"/>
      <c r="Y98" s="19"/>
      <c r="Z98" s="19"/>
    </row>
    <row r="99" spans="1:26" ht="23.25">
      <c r="A99" s="64"/>
      <c r="B99" s="65"/>
      <c r="C99" s="28">
        <v>96</v>
      </c>
      <c r="D99" s="39" t="s">
        <v>105</v>
      </c>
      <c r="E99" s="6"/>
      <c r="F99" s="6" t="s">
        <v>233</v>
      </c>
      <c r="G99" s="48"/>
      <c r="H99" s="6">
        <v>45</v>
      </c>
      <c r="I99" s="10">
        <f t="shared" si="2"/>
        <v>45</v>
      </c>
      <c r="J99" s="11" t="str">
        <f t="shared" si="3"/>
        <v>OK</v>
      </c>
      <c r="K99" s="19"/>
      <c r="L99" s="19"/>
      <c r="M99" s="19"/>
      <c r="N99" s="19"/>
      <c r="O99" s="19"/>
      <c r="P99" s="19"/>
      <c r="Q99" s="19"/>
      <c r="R99" s="19"/>
      <c r="S99" s="19"/>
      <c r="T99" s="53"/>
      <c r="U99" s="19"/>
      <c r="V99" s="19"/>
      <c r="W99" s="19"/>
      <c r="X99" s="19"/>
      <c r="Y99" s="19"/>
      <c r="Z99" s="19"/>
    </row>
    <row r="100" spans="1:26" ht="23.25">
      <c r="A100" s="64"/>
      <c r="B100" s="65"/>
      <c r="C100" s="28">
        <v>97</v>
      </c>
      <c r="D100" s="39" t="s">
        <v>106</v>
      </c>
      <c r="E100" s="6"/>
      <c r="F100" s="6" t="s">
        <v>7</v>
      </c>
      <c r="G100" s="48"/>
      <c r="H100" s="6">
        <v>42</v>
      </c>
      <c r="I100" s="10">
        <f t="shared" si="2"/>
        <v>42</v>
      </c>
      <c r="J100" s="11" t="str">
        <f t="shared" si="3"/>
        <v>OK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53"/>
      <c r="U100" s="19"/>
      <c r="V100" s="19"/>
      <c r="W100" s="19"/>
      <c r="X100" s="19"/>
      <c r="Y100" s="19"/>
      <c r="Z100" s="19"/>
    </row>
    <row r="101" spans="1:26" ht="23.25">
      <c r="A101" s="64"/>
      <c r="B101" s="65"/>
      <c r="C101" s="28">
        <v>98</v>
      </c>
      <c r="D101" s="39" t="s">
        <v>107</v>
      </c>
      <c r="E101" s="6"/>
      <c r="F101" s="6" t="s">
        <v>7</v>
      </c>
      <c r="G101" s="48"/>
      <c r="H101" s="6">
        <v>4</v>
      </c>
      <c r="I101" s="10">
        <f t="shared" si="2"/>
        <v>4</v>
      </c>
      <c r="J101" s="11" t="str">
        <f t="shared" si="3"/>
        <v>OK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53"/>
      <c r="U101" s="19"/>
      <c r="V101" s="19"/>
      <c r="W101" s="19"/>
      <c r="X101" s="19"/>
      <c r="Y101" s="19"/>
      <c r="Z101" s="19"/>
    </row>
    <row r="102" spans="1:26" ht="45">
      <c r="A102" s="66">
        <v>34</v>
      </c>
      <c r="B102" s="67" t="s">
        <v>15</v>
      </c>
      <c r="C102" s="30">
        <v>99</v>
      </c>
      <c r="D102" s="16" t="s">
        <v>108</v>
      </c>
      <c r="E102" s="46" t="s">
        <v>198</v>
      </c>
      <c r="F102" s="24" t="s">
        <v>7</v>
      </c>
      <c r="G102" s="49">
        <v>25.85</v>
      </c>
      <c r="H102" s="6">
        <v>6</v>
      </c>
      <c r="I102" s="10">
        <f t="shared" si="2"/>
        <v>6</v>
      </c>
      <c r="J102" s="11" t="str">
        <f t="shared" si="3"/>
        <v>OK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53"/>
      <c r="U102" s="19"/>
      <c r="V102" s="19"/>
      <c r="W102" s="19"/>
      <c r="X102" s="19"/>
      <c r="Y102" s="19"/>
      <c r="Z102" s="19"/>
    </row>
    <row r="103" spans="1:26" ht="30">
      <c r="A103" s="66"/>
      <c r="B103" s="68"/>
      <c r="C103" s="30">
        <v>100</v>
      </c>
      <c r="D103" s="42" t="s">
        <v>109</v>
      </c>
      <c r="E103" s="46" t="s">
        <v>199</v>
      </c>
      <c r="F103" s="40" t="s">
        <v>234</v>
      </c>
      <c r="G103" s="49">
        <v>13.49</v>
      </c>
      <c r="H103" s="6">
        <v>35</v>
      </c>
      <c r="I103" s="10">
        <f t="shared" si="2"/>
        <v>30</v>
      </c>
      <c r="J103" s="11" t="str">
        <f t="shared" si="3"/>
        <v>OK</v>
      </c>
      <c r="K103" s="19"/>
      <c r="L103" s="19">
        <v>5</v>
      </c>
      <c r="M103" s="19"/>
      <c r="N103" s="19"/>
      <c r="O103" s="19"/>
      <c r="P103" s="19"/>
      <c r="Q103" s="19"/>
      <c r="R103" s="19"/>
      <c r="S103" s="19"/>
      <c r="T103" s="53"/>
      <c r="U103" s="19"/>
      <c r="V103" s="19"/>
      <c r="W103" s="19"/>
      <c r="X103" s="19"/>
      <c r="Y103" s="19"/>
      <c r="Z103" s="19"/>
    </row>
    <row r="104" spans="1:26" ht="30">
      <c r="A104" s="66"/>
      <c r="B104" s="68"/>
      <c r="C104" s="30">
        <v>101</v>
      </c>
      <c r="D104" s="16" t="s">
        <v>110</v>
      </c>
      <c r="E104" s="24" t="e">
        <f>+E106+E105</f>
        <v>#VALUE!</v>
      </c>
      <c r="F104" s="24" t="s">
        <v>233</v>
      </c>
      <c r="G104" s="49">
        <v>3.02</v>
      </c>
      <c r="H104" s="6">
        <v>12</v>
      </c>
      <c r="I104" s="10">
        <f t="shared" si="2"/>
        <v>12</v>
      </c>
      <c r="J104" s="11" t="str">
        <f t="shared" si="3"/>
        <v>OK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53"/>
      <c r="U104" s="19"/>
      <c r="V104" s="19"/>
      <c r="W104" s="19"/>
      <c r="X104" s="19"/>
      <c r="Y104" s="19"/>
      <c r="Z104" s="19"/>
    </row>
    <row r="105" spans="1:26" ht="60">
      <c r="A105" s="66"/>
      <c r="B105" s="69"/>
      <c r="C105" s="30">
        <v>102</v>
      </c>
      <c r="D105" s="16" t="s">
        <v>111</v>
      </c>
      <c r="E105" s="24" t="s">
        <v>200</v>
      </c>
      <c r="F105" s="24" t="s">
        <v>7</v>
      </c>
      <c r="G105" s="49">
        <v>202</v>
      </c>
      <c r="H105" s="6">
        <v>4</v>
      </c>
      <c r="I105" s="10">
        <f t="shared" si="2"/>
        <v>4</v>
      </c>
      <c r="J105" s="11" t="str">
        <f t="shared" si="3"/>
        <v>OK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53"/>
      <c r="U105" s="19"/>
      <c r="V105" s="19"/>
      <c r="W105" s="19"/>
      <c r="X105" s="19"/>
      <c r="Y105" s="19"/>
      <c r="Z105" s="19"/>
    </row>
    <row r="106" spans="1:26" ht="23.25">
      <c r="A106" s="60">
        <v>35</v>
      </c>
      <c r="B106" s="61" t="s">
        <v>27</v>
      </c>
      <c r="C106" s="31">
        <v>103</v>
      </c>
      <c r="D106" s="38" t="s">
        <v>112</v>
      </c>
      <c r="E106" s="23" t="s">
        <v>201</v>
      </c>
      <c r="F106" s="23" t="s">
        <v>7</v>
      </c>
      <c r="G106" s="47">
        <v>109.5</v>
      </c>
      <c r="H106" s="6">
        <v>5</v>
      </c>
      <c r="I106" s="10">
        <f t="shared" si="2"/>
        <v>2</v>
      </c>
      <c r="J106" s="11" t="str">
        <f t="shared" si="3"/>
        <v>OK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53"/>
      <c r="U106" s="19">
        <v>3</v>
      </c>
      <c r="V106" s="19"/>
      <c r="W106" s="19"/>
      <c r="X106" s="19"/>
      <c r="Y106" s="19"/>
      <c r="Z106" s="19"/>
    </row>
    <row r="107" spans="1:26" ht="23.25">
      <c r="A107" s="60"/>
      <c r="B107" s="63"/>
      <c r="C107" s="31">
        <v>104</v>
      </c>
      <c r="D107" s="38" t="s">
        <v>112</v>
      </c>
      <c r="E107" s="23" t="s">
        <v>201</v>
      </c>
      <c r="F107" s="23" t="s">
        <v>7</v>
      </c>
      <c r="G107" s="47">
        <v>143.47999999999999</v>
      </c>
      <c r="H107" s="6">
        <v>3</v>
      </c>
      <c r="I107" s="10">
        <f t="shared" si="2"/>
        <v>3</v>
      </c>
      <c r="J107" s="11" t="str">
        <f t="shared" si="3"/>
        <v>OK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53"/>
      <c r="U107" s="19"/>
      <c r="V107" s="19"/>
      <c r="W107" s="19"/>
      <c r="X107" s="19"/>
      <c r="Y107" s="19"/>
      <c r="Z107" s="19"/>
    </row>
    <row r="108" spans="1:26" ht="75">
      <c r="A108" s="73">
        <v>36</v>
      </c>
      <c r="B108" s="70" t="s">
        <v>27</v>
      </c>
      <c r="C108" s="30">
        <v>105</v>
      </c>
      <c r="D108" s="16" t="s">
        <v>113</v>
      </c>
      <c r="E108" s="24" t="s">
        <v>202</v>
      </c>
      <c r="F108" s="24" t="s">
        <v>225</v>
      </c>
      <c r="G108" s="49">
        <v>34.39</v>
      </c>
      <c r="H108" s="6"/>
      <c r="I108" s="10">
        <f t="shared" si="2"/>
        <v>0</v>
      </c>
      <c r="J108" s="11" t="str">
        <f t="shared" si="3"/>
        <v>OK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53"/>
      <c r="U108" s="19"/>
      <c r="V108" s="19"/>
      <c r="W108" s="19"/>
      <c r="X108" s="19"/>
      <c r="Y108" s="19"/>
      <c r="Z108" s="19"/>
    </row>
    <row r="109" spans="1:26" ht="30">
      <c r="A109" s="73"/>
      <c r="B109" s="71"/>
      <c r="C109" s="30">
        <v>106</v>
      </c>
      <c r="D109" s="16" t="s">
        <v>113</v>
      </c>
      <c r="E109" s="24" t="s">
        <v>202</v>
      </c>
      <c r="F109" s="24"/>
      <c r="G109" s="49">
        <v>47.69</v>
      </c>
      <c r="H109" s="6"/>
      <c r="I109" s="10">
        <f t="shared" si="2"/>
        <v>0</v>
      </c>
      <c r="J109" s="11" t="str">
        <f t="shared" si="3"/>
        <v>OK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53"/>
      <c r="U109" s="19"/>
      <c r="V109" s="19"/>
      <c r="W109" s="19"/>
      <c r="X109" s="19"/>
      <c r="Y109" s="19"/>
      <c r="Z109" s="19"/>
    </row>
    <row r="110" spans="1:26" ht="30">
      <c r="A110" s="60">
        <v>37</v>
      </c>
      <c r="B110" s="61" t="s">
        <v>22</v>
      </c>
      <c r="C110" s="31">
        <v>107</v>
      </c>
      <c r="D110" s="38" t="s">
        <v>114</v>
      </c>
      <c r="E110" s="23" t="s">
        <v>203</v>
      </c>
      <c r="F110" s="23" t="s">
        <v>232</v>
      </c>
      <c r="G110" s="47">
        <v>110.5</v>
      </c>
      <c r="H110" s="6">
        <v>50</v>
      </c>
      <c r="I110" s="10">
        <f t="shared" si="2"/>
        <v>50</v>
      </c>
      <c r="J110" s="11" t="str">
        <f t="shared" si="3"/>
        <v>OK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53"/>
      <c r="U110" s="19"/>
      <c r="V110" s="19"/>
      <c r="W110" s="19"/>
      <c r="X110" s="19"/>
      <c r="Y110" s="19"/>
      <c r="Z110" s="19"/>
    </row>
    <row r="111" spans="1:26" ht="30">
      <c r="A111" s="60"/>
      <c r="B111" s="63"/>
      <c r="C111" s="31">
        <v>108</v>
      </c>
      <c r="D111" s="38" t="s">
        <v>115</v>
      </c>
      <c r="E111" s="23" t="s">
        <v>204</v>
      </c>
      <c r="F111" s="23" t="s">
        <v>232</v>
      </c>
      <c r="G111" s="47">
        <v>100.15</v>
      </c>
      <c r="H111" s="6">
        <v>50</v>
      </c>
      <c r="I111" s="10">
        <f t="shared" si="2"/>
        <v>50</v>
      </c>
      <c r="J111" s="11" t="str">
        <f t="shared" si="3"/>
        <v>OK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53"/>
      <c r="U111" s="19"/>
      <c r="V111" s="19"/>
      <c r="W111" s="19"/>
      <c r="X111" s="19"/>
      <c r="Y111" s="19"/>
      <c r="Z111" s="19"/>
    </row>
    <row r="112" spans="1:26" ht="45">
      <c r="A112" s="73">
        <v>38</v>
      </c>
      <c r="B112" s="70" t="s">
        <v>28</v>
      </c>
      <c r="C112" s="30">
        <v>109</v>
      </c>
      <c r="D112" s="16" t="s">
        <v>116</v>
      </c>
      <c r="E112" s="24" t="s">
        <v>205</v>
      </c>
      <c r="F112" s="24" t="s">
        <v>7</v>
      </c>
      <c r="G112" s="49">
        <v>44</v>
      </c>
      <c r="H112" s="6">
        <v>10</v>
      </c>
      <c r="I112" s="10">
        <f t="shared" si="2"/>
        <v>6</v>
      </c>
      <c r="J112" s="11" t="str">
        <f t="shared" si="3"/>
        <v>OK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53"/>
      <c r="U112" s="19"/>
      <c r="V112" s="19">
        <v>4</v>
      </c>
      <c r="W112" s="19"/>
      <c r="X112" s="19"/>
      <c r="Y112" s="19"/>
      <c r="Z112" s="19"/>
    </row>
    <row r="113" spans="1:26" ht="30">
      <c r="A113" s="73"/>
      <c r="B113" s="74"/>
      <c r="C113" s="30">
        <v>110</v>
      </c>
      <c r="D113" s="16" t="s">
        <v>117</v>
      </c>
      <c r="E113" s="24" t="s">
        <v>206</v>
      </c>
      <c r="F113" s="24" t="s">
        <v>7</v>
      </c>
      <c r="G113" s="49">
        <v>12.9</v>
      </c>
      <c r="H113" s="6">
        <v>20</v>
      </c>
      <c r="I113" s="10">
        <f t="shared" si="2"/>
        <v>20</v>
      </c>
      <c r="J113" s="11" t="str">
        <f t="shared" si="3"/>
        <v>OK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53"/>
      <c r="U113" s="19"/>
      <c r="V113" s="19"/>
      <c r="W113" s="19"/>
      <c r="X113" s="19"/>
      <c r="Y113" s="19"/>
      <c r="Z113" s="19"/>
    </row>
    <row r="114" spans="1:26" ht="30">
      <c r="A114" s="73"/>
      <c r="B114" s="74"/>
      <c r="C114" s="30">
        <v>111</v>
      </c>
      <c r="D114" s="16" t="s">
        <v>118</v>
      </c>
      <c r="E114" s="24" t="s">
        <v>206</v>
      </c>
      <c r="F114" s="24" t="s">
        <v>7</v>
      </c>
      <c r="G114" s="49">
        <v>35</v>
      </c>
      <c r="H114" s="6">
        <v>18</v>
      </c>
      <c r="I114" s="10">
        <f t="shared" si="2"/>
        <v>18</v>
      </c>
      <c r="J114" s="11" t="str">
        <f t="shared" si="3"/>
        <v>OK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53"/>
      <c r="U114" s="19"/>
      <c r="V114" s="19"/>
      <c r="W114" s="19"/>
      <c r="X114" s="19"/>
      <c r="Y114" s="19"/>
      <c r="Z114" s="19"/>
    </row>
    <row r="115" spans="1:26" ht="30">
      <c r="A115" s="73"/>
      <c r="B115" s="74"/>
      <c r="C115" s="30">
        <v>112</v>
      </c>
      <c r="D115" s="16" t="s">
        <v>119</v>
      </c>
      <c r="E115" s="24" t="s">
        <v>206</v>
      </c>
      <c r="F115" s="24" t="s">
        <v>7</v>
      </c>
      <c r="G115" s="49">
        <v>14.9</v>
      </c>
      <c r="H115" s="6">
        <v>5</v>
      </c>
      <c r="I115" s="10">
        <f t="shared" si="2"/>
        <v>5</v>
      </c>
      <c r="J115" s="11" t="str">
        <f t="shared" si="3"/>
        <v>OK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53"/>
      <c r="U115" s="19"/>
      <c r="V115" s="19"/>
      <c r="W115" s="19"/>
      <c r="X115" s="19"/>
      <c r="Y115" s="19"/>
      <c r="Z115" s="19"/>
    </row>
    <row r="116" spans="1:26" ht="30">
      <c r="A116" s="73"/>
      <c r="B116" s="71"/>
      <c r="C116" s="30">
        <v>113</v>
      </c>
      <c r="D116" s="16" t="s">
        <v>120</v>
      </c>
      <c r="E116" s="24" t="s">
        <v>206</v>
      </c>
      <c r="F116" s="24" t="s">
        <v>7</v>
      </c>
      <c r="G116" s="49">
        <v>34.799999999999997</v>
      </c>
      <c r="H116" s="6">
        <v>5</v>
      </c>
      <c r="I116" s="10">
        <f t="shared" si="2"/>
        <v>5</v>
      </c>
      <c r="J116" s="11" t="str">
        <f t="shared" si="3"/>
        <v>OK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53"/>
      <c r="U116" s="19"/>
      <c r="V116" s="19"/>
      <c r="W116" s="19"/>
      <c r="X116" s="19"/>
      <c r="Y116" s="19"/>
      <c r="Z116" s="19"/>
    </row>
    <row r="117" spans="1:26" ht="23.25">
      <c r="A117" s="60">
        <v>39</v>
      </c>
      <c r="B117" s="61" t="s">
        <v>19</v>
      </c>
      <c r="C117" s="31">
        <v>114</v>
      </c>
      <c r="D117" s="38" t="s">
        <v>121</v>
      </c>
      <c r="E117" s="23" t="s">
        <v>207</v>
      </c>
      <c r="F117" s="23" t="s">
        <v>7</v>
      </c>
      <c r="G117" s="47">
        <v>119.09</v>
      </c>
      <c r="H117" s="6">
        <v>3</v>
      </c>
      <c r="I117" s="10">
        <f t="shared" si="2"/>
        <v>3</v>
      </c>
      <c r="J117" s="11" t="str">
        <f t="shared" si="3"/>
        <v>OK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53"/>
      <c r="U117" s="19"/>
      <c r="V117" s="19"/>
      <c r="W117" s="19"/>
      <c r="X117" s="19"/>
      <c r="Y117" s="19"/>
      <c r="Z117" s="19"/>
    </row>
    <row r="118" spans="1:26" ht="23.25">
      <c r="A118" s="60"/>
      <c r="B118" s="62"/>
      <c r="C118" s="31">
        <v>115</v>
      </c>
      <c r="D118" s="38" t="s">
        <v>121</v>
      </c>
      <c r="E118" s="23" t="s">
        <v>208</v>
      </c>
      <c r="F118" s="23" t="s">
        <v>7</v>
      </c>
      <c r="G118" s="47">
        <v>119.09</v>
      </c>
      <c r="H118" s="6">
        <v>15</v>
      </c>
      <c r="I118" s="10">
        <f t="shared" si="2"/>
        <v>15</v>
      </c>
      <c r="J118" s="11" t="str">
        <f t="shared" si="3"/>
        <v>OK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53"/>
      <c r="U118" s="19"/>
      <c r="V118" s="19"/>
      <c r="W118" s="19"/>
      <c r="X118" s="19"/>
      <c r="Y118" s="19"/>
      <c r="Z118" s="19"/>
    </row>
    <row r="119" spans="1:26" ht="23.25">
      <c r="A119" s="60"/>
      <c r="B119" s="62"/>
      <c r="C119" s="31">
        <v>116</v>
      </c>
      <c r="D119" s="38" t="s">
        <v>122</v>
      </c>
      <c r="E119" s="23" t="s">
        <v>209</v>
      </c>
      <c r="F119" s="23" t="s">
        <v>7</v>
      </c>
      <c r="G119" s="47">
        <v>25.52</v>
      </c>
      <c r="H119" s="6">
        <v>13</v>
      </c>
      <c r="I119" s="10">
        <f t="shared" si="2"/>
        <v>13</v>
      </c>
      <c r="J119" s="11" t="str">
        <f t="shared" si="3"/>
        <v>OK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53"/>
      <c r="U119" s="19"/>
      <c r="V119" s="19"/>
      <c r="W119" s="19"/>
      <c r="X119" s="19"/>
      <c r="Y119" s="19"/>
      <c r="Z119" s="19"/>
    </row>
    <row r="120" spans="1:26" ht="23.25">
      <c r="A120" s="60"/>
      <c r="B120" s="63"/>
      <c r="C120" s="31">
        <v>117</v>
      </c>
      <c r="D120" s="38" t="s">
        <v>122</v>
      </c>
      <c r="E120" s="23" t="s">
        <v>210</v>
      </c>
      <c r="F120" s="23" t="s">
        <v>7</v>
      </c>
      <c r="G120" s="47">
        <v>27.23</v>
      </c>
      <c r="H120" s="6">
        <v>13</v>
      </c>
      <c r="I120" s="10">
        <f t="shared" si="2"/>
        <v>13</v>
      </c>
      <c r="J120" s="11" t="str">
        <f t="shared" si="3"/>
        <v>OK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53"/>
      <c r="U120" s="19"/>
      <c r="V120" s="19"/>
      <c r="W120" s="19"/>
      <c r="X120" s="19"/>
      <c r="Y120" s="19"/>
      <c r="Z120" s="19"/>
    </row>
    <row r="121" spans="1:26" ht="30">
      <c r="A121" s="73">
        <v>40</v>
      </c>
      <c r="B121" s="70" t="s">
        <v>28</v>
      </c>
      <c r="C121" s="30">
        <v>118</v>
      </c>
      <c r="D121" s="16" t="s">
        <v>123</v>
      </c>
      <c r="E121" s="24" t="s">
        <v>211</v>
      </c>
      <c r="F121" s="24" t="s">
        <v>7</v>
      </c>
      <c r="G121" s="49">
        <v>1585</v>
      </c>
      <c r="H121" s="6"/>
      <c r="I121" s="10">
        <f t="shared" si="2"/>
        <v>0</v>
      </c>
      <c r="J121" s="11" t="str">
        <f t="shared" si="3"/>
        <v>OK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53"/>
      <c r="U121" s="19"/>
      <c r="V121" s="19"/>
      <c r="W121" s="19"/>
      <c r="X121" s="19"/>
      <c r="Y121" s="19"/>
      <c r="Z121" s="19"/>
    </row>
    <row r="122" spans="1:26" ht="30">
      <c r="A122" s="73"/>
      <c r="B122" s="74"/>
      <c r="C122" s="30">
        <v>119</v>
      </c>
      <c r="D122" s="16" t="s">
        <v>124</v>
      </c>
      <c r="E122" s="24" t="s">
        <v>211</v>
      </c>
      <c r="F122" s="24" t="s">
        <v>7</v>
      </c>
      <c r="G122" s="49">
        <v>1040</v>
      </c>
      <c r="H122" s="6"/>
      <c r="I122" s="10">
        <f t="shared" si="2"/>
        <v>0</v>
      </c>
      <c r="J122" s="11" t="str">
        <f t="shared" si="3"/>
        <v>OK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53"/>
      <c r="U122" s="19"/>
      <c r="V122" s="19"/>
      <c r="W122" s="19"/>
      <c r="X122" s="19"/>
      <c r="Y122" s="19"/>
      <c r="Z122" s="19"/>
    </row>
    <row r="123" spans="1:26" ht="30">
      <c r="A123" s="73"/>
      <c r="B123" s="71"/>
      <c r="C123" s="30">
        <v>120</v>
      </c>
      <c r="D123" s="16" t="s">
        <v>125</v>
      </c>
      <c r="E123" s="24" t="s">
        <v>212</v>
      </c>
      <c r="F123" s="24" t="s">
        <v>7</v>
      </c>
      <c r="G123" s="49">
        <v>111</v>
      </c>
      <c r="H123" s="6"/>
      <c r="I123" s="10">
        <f t="shared" si="2"/>
        <v>0</v>
      </c>
      <c r="J123" s="11" t="str">
        <f t="shared" si="3"/>
        <v>OK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53"/>
      <c r="U123" s="19"/>
      <c r="V123" s="19"/>
      <c r="W123" s="19"/>
      <c r="X123" s="19"/>
      <c r="Y123" s="19"/>
      <c r="Z123" s="19"/>
    </row>
    <row r="124" spans="1:26" ht="56.25">
      <c r="A124" s="29">
        <v>41</v>
      </c>
      <c r="B124" s="37" t="s">
        <v>29</v>
      </c>
      <c r="C124" s="31">
        <v>121</v>
      </c>
      <c r="D124" s="43" t="s">
        <v>126</v>
      </c>
      <c r="E124" s="22" t="s">
        <v>213</v>
      </c>
      <c r="F124" s="23" t="s">
        <v>7</v>
      </c>
      <c r="G124" s="50">
        <v>192.51</v>
      </c>
      <c r="H124" s="6">
        <v>15</v>
      </c>
      <c r="I124" s="10">
        <f t="shared" si="2"/>
        <v>12</v>
      </c>
      <c r="J124" s="11" t="str">
        <f t="shared" si="3"/>
        <v>OK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53"/>
      <c r="U124" s="19"/>
      <c r="V124" s="19"/>
      <c r="W124" s="19">
        <v>3</v>
      </c>
      <c r="X124" s="19"/>
      <c r="Y124" s="19"/>
      <c r="Z124" s="19"/>
    </row>
    <row r="125" spans="1:26" ht="75">
      <c r="A125" s="30">
        <v>42</v>
      </c>
      <c r="B125" s="35" t="s">
        <v>30</v>
      </c>
      <c r="C125" s="30">
        <v>122</v>
      </c>
      <c r="D125" s="44" t="s">
        <v>127</v>
      </c>
      <c r="E125" s="21" t="s">
        <v>214</v>
      </c>
      <c r="F125" s="24" t="s">
        <v>7</v>
      </c>
      <c r="G125" s="51">
        <v>25.01</v>
      </c>
      <c r="H125" s="6">
        <v>57</v>
      </c>
      <c r="I125" s="10">
        <f t="shared" si="2"/>
        <v>49</v>
      </c>
      <c r="J125" s="11" t="str">
        <f t="shared" si="3"/>
        <v>OK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53"/>
      <c r="U125" s="19"/>
      <c r="V125" s="19"/>
      <c r="W125" s="19"/>
      <c r="X125" s="19">
        <v>8</v>
      </c>
      <c r="Y125" s="19"/>
      <c r="Z125" s="19"/>
    </row>
    <row r="126" spans="1:26" ht="23.25">
      <c r="A126" s="28">
        <v>43</v>
      </c>
      <c r="B126" s="32" t="s">
        <v>26</v>
      </c>
      <c r="C126" s="28">
        <v>123</v>
      </c>
      <c r="D126" s="39" t="s">
        <v>128</v>
      </c>
      <c r="E126" s="39"/>
      <c r="F126" s="6" t="s">
        <v>235</v>
      </c>
      <c r="G126" s="48"/>
      <c r="H126" s="6">
        <v>8</v>
      </c>
      <c r="I126" s="10">
        <f t="shared" si="2"/>
        <v>8</v>
      </c>
      <c r="J126" s="11" t="str">
        <f t="shared" si="3"/>
        <v>OK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53"/>
      <c r="U126" s="19"/>
      <c r="V126" s="19"/>
      <c r="W126" s="19"/>
      <c r="X126" s="19"/>
      <c r="Y126" s="19"/>
      <c r="Z126" s="19"/>
    </row>
    <row r="127" spans="1:26" ht="23.25">
      <c r="A127" s="28">
        <v>44</v>
      </c>
      <c r="B127" s="32" t="s">
        <v>26</v>
      </c>
      <c r="C127" s="28">
        <v>124</v>
      </c>
      <c r="D127" s="39" t="s">
        <v>129</v>
      </c>
      <c r="E127" s="39"/>
      <c r="F127" s="6"/>
      <c r="G127" s="48"/>
      <c r="H127" s="6"/>
      <c r="I127" s="10">
        <f t="shared" si="2"/>
        <v>0</v>
      </c>
      <c r="J127" s="11" t="str">
        <f t="shared" si="3"/>
        <v>OK</v>
      </c>
      <c r="K127" s="19"/>
      <c r="L127" s="19"/>
      <c r="M127" s="19"/>
      <c r="N127" s="19"/>
      <c r="O127" s="19"/>
      <c r="P127" s="19"/>
      <c r="Q127" s="19"/>
      <c r="R127" s="19"/>
      <c r="S127" s="19"/>
      <c r="T127" s="53"/>
      <c r="U127" s="19"/>
      <c r="V127" s="19"/>
      <c r="W127" s="19"/>
      <c r="X127" s="19"/>
      <c r="Y127" s="19"/>
      <c r="Z127" s="19"/>
    </row>
    <row r="128" spans="1:26" ht="23.25">
      <c r="A128" s="28">
        <v>45</v>
      </c>
      <c r="B128" s="32" t="s">
        <v>26</v>
      </c>
      <c r="C128" s="28">
        <v>125</v>
      </c>
      <c r="D128" s="39" t="s">
        <v>130</v>
      </c>
      <c r="E128" s="39"/>
      <c r="F128" s="6"/>
      <c r="G128" s="48"/>
      <c r="H128" s="6"/>
      <c r="I128" s="10">
        <f t="shared" si="2"/>
        <v>0</v>
      </c>
      <c r="J128" s="11" t="str">
        <f t="shared" si="3"/>
        <v>OK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53"/>
      <c r="U128" s="19"/>
      <c r="V128" s="19"/>
      <c r="W128" s="19"/>
      <c r="X128" s="19"/>
      <c r="Y128" s="19"/>
      <c r="Z128" s="19"/>
    </row>
    <row r="129" spans="1:26" ht="23.25">
      <c r="A129" s="28">
        <v>46</v>
      </c>
      <c r="B129" s="32" t="s">
        <v>26</v>
      </c>
      <c r="C129" s="28">
        <v>126</v>
      </c>
      <c r="D129" s="39" t="s">
        <v>131</v>
      </c>
      <c r="E129" s="39"/>
      <c r="F129" s="6"/>
      <c r="G129" s="48"/>
      <c r="H129" s="6"/>
      <c r="I129" s="10">
        <f t="shared" si="2"/>
        <v>0</v>
      </c>
      <c r="J129" s="11" t="str">
        <f t="shared" si="3"/>
        <v>OK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53"/>
      <c r="U129" s="19"/>
      <c r="V129" s="19"/>
      <c r="W129" s="19"/>
      <c r="X129" s="19"/>
      <c r="Y129" s="19"/>
      <c r="Z129" s="19"/>
    </row>
    <row r="130" spans="1:26" ht="30">
      <c r="A130" s="60">
        <v>47</v>
      </c>
      <c r="B130" s="61" t="s">
        <v>31</v>
      </c>
      <c r="C130" s="31">
        <v>127</v>
      </c>
      <c r="D130" s="38" t="s">
        <v>132</v>
      </c>
      <c r="E130" s="38" t="s">
        <v>215</v>
      </c>
      <c r="F130" s="23"/>
      <c r="G130" s="47">
        <v>3245.49</v>
      </c>
      <c r="H130" s="6"/>
      <c r="I130" s="10">
        <f t="shared" si="2"/>
        <v>0</v>
      </c>
      <c r="J130" s="11" t="str">
        <f t="shared" si="3"/>
        <v>OK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53"/>
      <c r="U130" s="19"/>
      <c r="V130" s="19"/>
      <c r="W130" s="19"/>
      <c r="X130" s="19"/>
      <c r="Y130" s="19"/>
      <c r="Z130" s="19"/>
    </row>
    <row r="131" spans="1:26" ht="23.25">
      <c r="A131" s="60"/>
      <c r="B131" s="63"/>
      <c r="C131" s="31">
        <v>128</v>
      </c>
      <c r="D131" s="38" t="s">
        <v>133</v>
      </c>
      <c r="E131" s="38" t="s">
        <v>216</v>
      </c>
      <c r="F131" s="23" t="s">
        <v>236</v>
      </c>
      <c r="G131" s="47">
        <v>1054.19</v>
      </c>
      <c r="H131" s="6"/>
      <c r="I131" s="10">
        <f t="shared" si="2"/>
        <v>0</v>
      </c>
      <c r="J131" s="11" t="str">
        <f t="shared" si="3"/>
        <v>OK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53"/>
      <c r="U131" s="19"/>
      <c r="V131" s="19"/>
      <c r="W131" s="19"/>
      <c r="X131" s="19"/>
      <c r="Y131" s="19"/>
      <c r="Z131" s="19"/>
    </row>
    <row r="132" spans="1:26" ht="45">
      <c r="A132" s="28">
        <v>48</v>
      </c>
      <c r="B132" s="32" t="s">
        <v>26</v>
      </c>
      <c r="C132" s="28">
        <v>129</v>
      </c>
      <c r="D132" s="39" t="s">
        <v>134</v>
      </c>
      <c r="E132" s="39"/>
      <c r="F132" s="6" t="s">
        <v>10</v>
      </c>
      <c r="G132" s="48"/>
      <c r="H132" s="6"/>
      <c r="I132" s="10">
        <f t="shared" si="2"/>
        <v>0</v>
      </c>
      <c r="J132" s="11" t="str">
        <f t="shared" si="3"/>
        <v>OK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53"/>
      <c r="U132" s="19"/>
      <c r="V132" s="19"/>
      <c r="W132" s="19"/>
      <c r="X132" s="19"/>
      <c r="Y132" s="19"/>
      <c r="Z132" s="19"/>
    </row>
    <row r="133" spans="1:26">
      <c r="K133" s="4">
        <f>SUMPRODUCT($G$11:$G$126,K11:K126)</f>
        <v>272</v>
      </c>
      <c r="L133" s="4">
        <f t="shared" ref="L133:X133" si="4">SUMPRODUCT($G$11:$G$126,L11:L126)</f>
        <v>1193.01</v>
      </c>
      <c r="M133" s="4">
        <f t="shared" si="4"/>
        <v>4147.17</v>
      </c>
      <c r="N133" s="4">
        <f t="shared" si="4"/>
        <v>169.2</v>
      </c>
      <c r="O133" s="4">
        <f t="shared" si="4"/>
        <v>813.11000000000013</v>
      </c>
      <c r="P133" s="4">
        <f t="shared" si="4"/>
        <v>903.00999999999988</v>
      </c>
      <c r="Q133" s="4">
        <f t="shared" si="4"/>
        <v>1237.4399999999998</v>
      </c>
      <c r="R133" s="4">
        <f t="shared" si="4"/>
        <v>127.8</v>
      </c>
      <c r="S133" s="4">
        <f t="shared" si="4"/>
        <v>706.38</v>
      </c>
      <c r="T133" s="4">
        <f t="shared" si="4"/>
        <v>721.8</v>
      </c>
      <c r="U133" s="4">
        <f t="shared" si="4"/>
        <v>328.5</v>
      </c>
      <c r="V133" s="4">
        <f t="shared" si="4"/>
        <v>176</v>
      </c>
      <c r="W133" s="4">
        <f t="shared" si="4"/>
        <v>577.53</v>
      </c>
      <c r="X133" s="4">
        <f t="shared" si="4"/>
        <v>200.08</v>
      </c>
    </row>
    <row r="134" spans="1:26" ht="30">
      <c r="K134" s="4" t="str">
        <f t="shared" ref="K134:O134" si="5">K3</f>
        <v>CRH</v>
      </c>
      <c r="L134" s="4" t="str">
        <f t="shared" si="5"/>
        <v>SUPERA</v>
      </c>
      <c r="M134" s="4" t="str">
        <f t="shared" si="5"/>
        <v>MGS</v>
      </c>
      <c r="N134" s="4" t="str">
        <f t="shared" si="5"/>
        <v>SEBMED</v>
      </c>
      <c r="O134" s="4" t="str">
        <f t="shared" si="5"/>
        <v>GLOBAL</v>
      </c>
      <c r="P134" s="4" t="str">
        <f>P3</f>
        <v>COMERCIAL KS</v>
      </c>
      <c r="Q134" s="4" t="str">
        <f t="shared" ref="Q134:X134" si="6">Q3</f>
        <v>JD ELETRO</v>
      </c>
      <c r="R134" s="4" t="str">
        <f t="shared" si="6"/>
        <v>FLORIPA</v>
      </c>
      <c r="S134" s="4" t="str">
        <f t="shared" si="6"/>
        <v>M.TESTA</v>
      </c>
      <c r="T134" s="4" t="str">
        <f t="shared" si="6"/>
        <v>RBM</v>
      </c>
      <c r="U134" s="4" t="str">
        <f t="shared" si="6"/>
        <v>BMI</v>
      </c>
      <c r="V134" s="4" t="str">
        <f t="shared" si="6"/>
        <v>FGS</v>
      </c>
      <c r="W134" s="4" t="str">
        <f t="shared" si="6"/>
        <v>ELECTORINOX</v>
      </c>
      <c r="X134" s="4" t="str">
        <f t="shared" si="6"/>
        <v>MWV</v>
      </c>
    </row>
    <row r="136" spans="1:26">
      <c r="J136" s="5" t="s">
        <v>251</v>
      </c>
      <c r="K136" s="4">
        <f>SUM(K133:T133)</f>
        <v>10290.919999999998</v>
      </c>
    </row>
    <row r="137" spans="1:26">
      <c r="J137" s="5" t="s">
        <v>252</v>
      </c>
      <c r="K137" s="4">
        <f>SUM(U133:X133)</f>
        <v>1282.1099999999999</v>
      </c>
    </row>
    <row r="138" spans="1:26">
      <c r="K138" s="55">
        <f>SUM(K136:K137)</f>
        <v>11573.029999999999</v>
      </c>
    </row>
    <row r="139" spans="1:26">
      <c r="J139" s="5" t="s">
        <v>251</v>
      </c>
      <c r="K139" s="4" t="s">
        <v>252</v>
      </c>
    </row>
    <row r="140" spans="1:26">
      <c r="H140" s="4">
        <v>1</v>
      </c>
      <c r="I140" s="13" t="s">
        <v>237</v>
      </c>
      <c r="J140" s="5">
        <f>SUMIF($K$134:$T$134,"CRH",$K$133:$T$133)</f>
        <v>272</v>
      </c>
      <c r="K140" s="5">
        <f>SUMIF($U$134:$X$134,"CRH",$U$133:$X$133)</f>
        <v>0</v>
      </c>
    </row>
    <row r="141" spans="1:26">
      <c r="H141" s="4">
        <v>2</v>
      </c>
      <c r="I141" s="13" t="s">
        <v>238</v>
      </c>
      <c r="J141" s="5">
        <f>SUMIF($K$134:$T$134,"SUPERA",$K$133:$T$133)</f>
        <v>1193.01</v>
      </c>
      <c r="K141" s="5">
        <f>SUMIF($U$134:$X$134,"SUPERA",$U$133:$X$133)</f>
        <v>0</v>
      </c>
    </row>
    <row r="142" spans="1:26">
      <c r="H142" s="4">
        <v>3</v>
      </c>
      <c r="I142" s="13" t="s">
        <v>239</v>
      </c>
      <c r="J142" s="5">
        <f>SUMIF($K$134:$T$134,"MGS",$K$133:$T$133)</f>
        <v>4147.17</v>
      </c>
      <c r="K142" s="5">
        <f>SUMIF($U$134:$X$134,"MGS",$U$133:$X$133)</f>
        <v>0</v>
      </c>
    </row>
    <row r="143" spans="1:26">
      <c r="H143" s="4">
        <v>4</v>
      </c>
      <c r="I143" s="13" t="s">
        <v>240</v>
      </c>
      <c r="J143" s="5">
        <f>SUMIF($K$134:$T$134,"SEBMED",$K$133:$T$133)</f>
        <v>169.2</v>
      </c>
      <c r="K143" s="5">
        <f>SUMIF($U$134:$X$134,"SEBMED",$U$133:$X$133)</f>
        <v>0</v>
      </c>
    </row>
    <row r="144" spans="1:26">
      <c r="H144" s="4">
        <v>5</v>
      </c>
      <c r="I144" s="13" t="s">
        <v>245</v>
      </c>
      <c r="J144" s="5">
        <f>SUMIF($K$134:$T$134,"GLOBAL",$K$133:$T$133)</f>
        <v>813.11000000000013</v>
      </c>
      <c r="K144" s="5">
        <f>SUMIF($U$134:$X$134,"GLOBAL",$U$133:$X$133)</f>
        <v>0</v>
      </c>
    </row>
    <row r="145" spans="8:17" ht="33" customHeight="1">
      <c r="H145" s="4">
        <v>6</v>
      </c>
      <c r="I145" s="13" t="s">
        <v>241</v>
      </c>
      <c r="J145" s="5">
        <f>SUMIF($K$134:$T$134,"COMERCIAL KS",$K$133:$T$133)</f>
        <v>903.00999999999988</v>
      </c>
      <c r="K145" s="5">
        <f>SUMIF($U$134:$X$134,"COMERCIAL KS",$U$133:$X$133)</f>
        <v>0</v>
      </c>
    </row>
    <row r="146" spans="8:17">
      <c r="H146" s="4">
        <v>7</v>
      </c>
      <c r="I146" s="13" t="s">
        <v>242</v>
      </c>
      <c r="J146" s="5">
        <f>SUMIF($K$134:$T$134,"JD ELETRO",$K$133:$T$133)</f>
        <v>1237.4399999999998</v>
      </c>
      <c r="K146" s="5">
        <f>SUMIF($U$134:$X$134,"JD ELETRO",$U$133:$X$133)</f>
        <v>0</v>
      </c>
    </row>
    <row r="147" spans="8:17">
      <c r="H147" s="4">
        <v>8</v>
      </c>
      <c r="I147" s="13" t="s">
        <v>243</v>
      </c>
      <c r="J147" s="5">
        <f>SUMIF($K$134:$T$134,"FLORIPA",$K$133:$T$133)</f>
        <v>127.8</v>
      </c>
      <c r="K147" s="5">
        <f>SUMIF($U$134:$X$134,"FLORIPA",$U$133:$X$133)</f>
        <v>0</v>
      </c>
    </row>
    <row r="148" spans="8:17">
      <c r="H148" s="4">
        <v>9</v>
      </c>
      <c r="I148" s="13" t="s">
        <v>244</v>
      </c>
      <c r="J148" s="5">
        <f>SUMIF($K$134:$T$134,"M.TESTA",$K$133:$T$133)</f>
        <v>706.38</v>
      </c>
      <c r="K148" s="5">
        <f>SUMIF($U$134:$X$134,"M.TESTA",$U$133:$X$133)</f>
        <v>0</v>
      </c>
    </row>
    <row r="149" spans="8:17">
      <c r="H149" s="4">
        <v>10</v>
      </c>
      <c r="I149" s="13" t="s">
        <v>246</v>
      </c>
      <c r="J149" s="5">
        <f>SUMIF($K$134:$T$134,"RBM",$K$133:$T$133)</f>
        <v>721.8</v>
      </c>
      <c r="K149" s="5">
        <f>SUMIF($U$134:$X$134,"RBM",$U$133:$X$133)</f>
        <v>0</v>
      </c>
      <c r="L149" s="5"/>
      <c r="M149" s="5"/>
      <c r="N149" s="5"/>
      <c r="O149" s="5"/>
      <c r="P149" s="5"/>
      <c r="Q149" s="5"/>
    </row>
    <row r="150" spans="8:17">
      <c r="H150" s="4">
        <v>11</v>
      </c>
      <c r="I150" s="13" t="s">
        <v>247</v>
      </c>
      <c r="J150" s="5">
        <f>SUMIF($K$134:$T$134,"BMi",$K$133:$T$133)</f>
        <v>0</v>
      </c>
      <c r="K150" s="5">
        <f>SUMIF($U$134:$X$134,"BMi",$U$133:$X$133)</f>
        <v>328.5</v>
      </c>
    </row>
    <row r="151" spans="8:17">
      <c r="H151" s="4">
        <v>12</v>
      </c>
      <c r="I151" s="13" t="s">
        <v>248</v>
      </c>
      <c r="J151" s="5">
        <f>SUMIF($K$134:$T$134,"FGS",$K$133:$T$133)</f>
        <v>0</v>
      </c>
      <c r="K151" s="5">
        <f>SUMIF($U$134:$X$134,"fgs",$U$133:$X$133)</f>
        <v>176</v>
      </c>
    </row>
    <row r="152" spans="8:17">
      <c r="H152" s="4">
        <v>13</v>
      </c>
      <c r="I152" s="56" t="s">
        <v>249</v>
      </c>
      <c r="J152" s="5">
        <f>SUMIF($K$134:$T$134,"ELECTORINOX",$K$133:$T$133)</f>
        <v>0</v>
      </c>
      <c r="K152" s="5">
        <f>SUMIF($U$134:$X$134,"ELECTORINOX",$U$133:$X$133)</f>
        <v>577.53</v>
      </c>
    </row>
    <row r="153" spans="8:17">
      <c r="H153" s="4">
        <v>14</v>
      </c>
      <c r="I153" s="56" t="s">
        <v>250</v>
      </c>
      <c r="J153" s="5">
        <f>SUMIF($K$134:$T$134,"Mwv",$K$133:$T$133)</f>
        <v>0</v>
      </c>
      <c r="K153" s="5">
        <f>SUMIF($U$134:$X$134,"Mwv",$U$133:$X$133)</f>
        <v>200.08</v>
      </c>
    </row>
    <row r="154" spans="8:17">
      <c r="J154" s="5">
        <f>SUM(J140:J153)</f>
        <v>10290.919999999998</v>
      </c>
      <c r="K154" s="5">
        <f>SUM(K140:K153)</f>
        <v>1282.1099999999999</v>
      </c>
    </row>
  </sheetData>
  <autoFilter ref="A3:Y134" xr:uid="{00000000-0001-0000-0600-000000000000}"/>
  <mergeCells count="80">
    <mergeCell ref="Z1:Z2"/>
    <mergeCell ref="U1:U2"/>
    <mergeCell ref="V1:V2"/>
    <mergeCell ref="R1:R2"/>
    <mergeCell ref="A1:C1"/>
    <mergeCell ref="S1:S2"/>
    <mergeCell ref="Q1:Q2"/>
    <mergeCell ref="N1:N2"/>
    <mergeCell ref="P1:P2"/>
    <mergeCell ref="D1:G1"/>
    <mergeCell ref="H1:J1"/>
    <mergeCell ref="K1:K2"/>
    <mergeCell ref="L1:L2"/>
    <mergeCell ref="M1:M2"/>
    <mergeCell ref="A2:J2"/>
    <mergeCell ref="T1:T2"/>
    <mergeCell ref="O1:O2"/>
    <mergeCell ref="A19:A21"/>
    <mergeCell ref="B19:B21"/>
    <mergeCell ref="A22:A24"/>
    <mergeCell ref="B22:B24"/>
    <mergeCell ref="A25:A32"/>
    <mergeCell ref="B25:B32"/>
    <mergeCell ref="A4:A6"/>
    <mergeCell ref="B4:B6"/>
    <mergeCell ref="A9:A10"/>
    <mergeCell ref="B9:B10"/>
    <mergeCell ref="A11:A17"/>
    <mergeCell ref="B11:B17"/>
    <mergeCell ref="A34:A44"/>
    <mergeCell ref="B34:B44"/>
    <mergeCell ref="A45:A48"/>
    <mergeCell ref="B45:B48"/>
    <mergeCell ref="A49:A52"/>
    <mergeCell ref="B49:B52"/>
    <mergeCell ref="A53:A54"/>
    <mergeCell ref="B53:B54"/>
    <mergeCell ref="A55:A58"/>
    <mergeCell ref="B55:B58"/>
    <mergeCell ref="A59:A61"/>
    <mergeCell ref="B59:B61"/>
    <mergeCell ref="A62:A64"/>
    <mergeCell ref="B62:B64"/>
    <mergeCell ref="A66:A70"/>
    <mergeCell ref="B66:B70"/>
    <mergeCell ref="A71:A74"/>
    <mergeCell ref="B71:B74"/>
    <mergeCell ref="B91:B94"/>
    <mergeCell ref="A76:A79"/>
    <mergeCell ref="B76:B79"/>
    <mergeCell ref="A83:A84"/>
    <mergeCell ref="B83:B84"/>
    <mergeCell ref="A85:A86"/>
    <mergeCell ref="B85:B86"/>
    <mergeCell ref="A121:A123"/>
    <mergeCell ref="B121:B123"/>
    <mergeCell ref="A130:A131"/>
    <mergeCell ref="B130:B131"/>
    <mergeCell ref="A108:A109"/>
    <mergeCell ref="B108:B109"/>
    <mergeCell ref="A110:A111"/>
    <mergeCell ref="B110:B111"/>
    <mergeCell ref="A112:A116"/>
    <mergeCell ref="B112:B116"/>
    <mergeCell ref="W1:W2"/>
    <mergeCell ref="X1:X2"/>
    <mergeCell ref="Y1:Y2"/>
    <mergeCell ref="A117:A120"/>
    <mergeCell ref="B117:B120"/>
    <mergeCell ref="A97:A101"/>
    <mergeCell ref="B97:B101"/>
    <mergeCell ref="A102:A105"/>
    <mergeCell ref="B102:B105"/>
    <mergeCell ref="A106:A107"/>
    <mergeCell ref="B106:B107"/>
    <mergeCell ref="A87:A88"/>
    <mergeCell ref="B87:B88"/>
    <mergeCell ref="A89:A90"/>
    <mergeCell ref="B89:B90"/>
    <mergeCell ref="A91:A94"/>
  </mergeCells>
  <conditionalFormatting sqref="K4:Y132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Z4:Z132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C233-D134-4B6C-9A94-6166D3032D94}">
  <dimension ref="A1:D19"/>
  <sheetViews>
    <sheetView workbookViewId="0">
      <selection activeCell="D11" sqref="D11"/>
    </sheetView>
  </sheetViews>
  <sheetFormatPr defaultRowHeight="12.75"/>
  <cols>
    <col min="2" max="2" width="9.140625" customWidth="1"/>
    <col min="3" max="3" width="14" customWidth="1"/>
  </cols>
  <sheetData>
    <row r="1" spans="1:4">
      <c r="B1" t="s">
        <v>251</v>
      </c>
      <c r="C1">
        <v>3102.0000000000009</v>
      </c>
    </row>
    <row r="2" spans="1:4">
      <c r="B2" t="s">
        <v>252</v>
      </c>
      <c r="C2">
        <v>8887.35</v>
      </c>
    </row>
    <row r="3" spans="1:4">
      <c r="C3">
        <v>11989.350000000002</v>
      </c>
    </row>
    <row r="4" spans="1:4">
      <c r="B4" t="s">
        <v>251</v>
      </c>
      <c r="C4" t="s">
        <v>252</v>
      </c>
    </row>
    <row r="5" spans="1:4">
      <c r="A5" t="s">
        <v>237</v>
      </c>
      <c r="B5">
        <v>100</v>
      </c>
      <c r="C5">
        <v>172</v>
      </c>
      <c r="D5">
        <f>SUM(B5:C5)</f>
        <v>272</v>
      </c>
    </row>
    <row r="6" spans="1:4">
      <c r="A6" t="s">
        <v>238</v>
      </c>
      <c r="B6">
        <v>569.28000000000009</v>
      </c>
      <c r="C6">
        <v>623.73</v>
      </c>
      <c r="D6">
        <f t="shared" ref="D6:D19" si="0">SUM(B6:C6)</f>
        <v>1193.0100000000002</v>
      </c>
    </row>
    <row r="7" spans="1:4">
      <c r="A7" t="s">
        <v>239</v>
      </c>
      <c r="B7">
        <v>536.44000000000005</v>
      </c>
      <c r="C7">
        <v>3610.73</v>
      </c>
      <c r="D7">
        <f t="shared" si="0"/>
        <v>4147.17</v>
      </c>
    </row>
    <row r="8" spans="1:4">
      <c r="A8" t="s">
        <v>240</v>
      </c>
      <c r="B8">
        <v>169.2</v>
      </c>
      <c r="C8">
        <v>0</v>
      </c>
      <c r="D8">
        <f t="shared" si="0"/>
        <v>169.2</v>
      </c>
    </row>
    <row r="9" spans="1:4">
      <c r="A9" t="s">
        <v>245</v>
      </c>
      <c r="B9">
        <v>491.05000000000007</v>
      </c>
      <c r="C9">
        <v>322.06000000000006</v>
      </c>
      <c r="D9">
        <f t="shared" si="0"/>
        <v>813.11000000000013</v>
      </c>
    </row>
    <row r="10" spans="1:4">
      <c r="A10" t="s">
        <v>241</v>
      </c>
      <c r="B10">
        <v>51</v>
      </c>
      <c r="C10">
        <v>646.79</v>
      </c>
      <c r="D10">
        <v>903.01</v>
      </c>
    </row>
    <row r="11" spans="1:4">
      <c r="A11" t="s">
        <v>242</v>
      </c>
      <c r="B11">
        <v>627.28</v>
      </c>
      <c r="C11">
        <v>1157.2799999999997</v>
      </c>
      <c r="D11">
        <f t="shared" si="0"/>
        <v>1784.5599999999997</v>
      </c>
    </row>
    <row r="12" spans="1:4">
      <c r="A12" t="s">
        <v>243</v>
      </c>
      <c r="B12">
        <v>127.8</v>
      </c>
      <c r="C12">
        <v>0</v>
      </c>
      <c r="D12">
        <f t="shared" si="0"/>
        <v>127.8</v>
      </c>
    </row>
    <row r="13" spans="1:4">
      <c r="A13" t="s">
        <v>244</v>
      </c>
      <c r="B13">
        <v>117.73</v>
      </c>
      <c r="C13">
        <v>588.65</v>
      </c>
      <c r="D13">
        <f t="shared" si="0"/>
        <v>706.38</v>
      </c>
    </row>
    <row r="14" spans="1:4">
      <c r="A14" t="s">
        <v>246</v>
      </c>
      <c r="B14">
        <v>360.9</v>
      </c>
      <c r="C14">
        <v>0</v>
      </c>
      <c r="D14">
        <f t="shared" si="0"/>
        <v>360.9</v>
      </c>
    </row>
    <row r="15" spans="1:4">
      <c r="A15" t="s">
        <v>247</v>
      </c>
      <c r="B15">
        <v>0</v>
      </c>
      <c r="C15">
        <v>328.5</v>
      </c>
      <c r="D15">
        <f t="shared" si="0"/>
        <v>328.5</v>
      </c>
    </row>
    <row r="16" spans="1:4">
      <c r="A16" t="s">
        <v>248</v>
      </c>
      <c r="B16">
        <v>0</v>
      </c>
      <c r="C16">
        <v>176</v>
      </c>
      <c r="D16">
        <f t="shared" si="0"/>
        <v>176</v>
      </c>
    </row>
    <row r="17" spans="1:4">
      <c r="A17" t="s">
        <v>249</v>
      </c>
      <c r="B17">
        <v>0</v>
      </c>
      <c r="C17">
        <v>797.53</v>
      </c>
      <c r="D17">
        <f t="shared" si="0"/>
        <v>797.53</v>
      </c>
    </row>
    <row r="18" spans="1:4">
      <c r="A18" t="s">
        <v>250</v>
      </c>
      <c r="B18">
        <v>0</v>
      </c>
      <c r="C18">
        <v>464.08000000000004</v>
      </c>
      <c r="D18">
        <f t="shared" si="0"/>
        <v>464.08000000000004</v>
      </c>
    </row>
    <row r="19" spans="1:4">
      <c r="B19">
        <f>SUM(B5:B18)</f>
        <v>3150.6800000000003</v>
      </c>
      <c r="C19">
        <f>SUM(C5:C18)</f>
        <v>8887.35</v>
      </c>
      <c r="D19">
        <f t="shared" si="0"/>
        <v>12038.03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CEART</vt:lpstr>
      <vt:lpstr>Planilha1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GUSTAVO PINTO DE ARAUJO</cp:lastModifiedBy>
  <cp:lastPrinted>2015-07-08T21:27:45Z</cp:lastPrinted>
  <dcterms:created xsi:type="dcterms:W3CDTF">2010-06-19T20:43:11Z</dcterms:created>
  <dcterms:modified xsi:type="dcterms:W3CDTF">2024-02-16T20:54:31Z</dcterms:modified>
</cp:coreProperties>
</file>