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4 2025\"/>
    </mc:Choice>
  </mc:AlternateContent>
  <bookViews>
    <workbookView xWindow="-120" yWindow="-120" windowWidth="29040" windowHeight="15840" tabRatio="951" firstSheet="26" activeTab="37"/>
  </bookViews>
  <sheets>
    <sheet name="Prog. Ritmo e Mov." sheetId="1" r:id="rId1"/>
    <sheet name="Lazer e Saúde" sheetId="2" r:id="rId2"/>
    <sheet name="ACOLHEDOR" sheetId="3" r:id="rId3"/>
    <sheet name="DESENVOLVER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INTEGRAÇÃO" sheetId="11" r:id="rId11"/>
    <sheet name="NÚCLEO DE ENSINO - DARLAN" sheetId="12" r:id="rId12"/>
    <sheet name="BIOQUÍMICA PREVENTIVA" sheetId="47" r:id="rId13"/>
    <sheet name="Saúde sem Quedas" sheetId="13" r:id="rId14"/>
    <sheet name="NEPEGEM -" sheetId="14" r:id="rId15"/>
    <sheet name="RESTAURA" sheetId="15" r:id="rId16"/>
    <sheet name="PSICOLOGIA DO ESPORTE" sheetId="16" r:id="rId17"/>
    <sheet name="FISIOTERAPIA ESPORTIVA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Atividades Aquáticas" sheetId="44" r:id="rId33"/>
    <sheet name="INTERVENÇÃO MOTORA" sheetId="39" state="hidden" r:id="rId34"/>
    <sheet name="PROMOVENDO A SAÚDE NA UNIVERSID" sheetId="48" r:id="rId35"/>
    <sheet name="CLUBE DO ESPORTE UNIVERSITÁRIO" sheetId="46" r:id="rId36"/>
    <sheet name="Planilha1" sheetId="49" r:id="rId37"/>
    <sheet name="Saldos" sheetId="45" r:id="rId38"/>
  </sheets>
  <definedNames>
    <definedName name="_xlnm.Print_Area" localSheetId="37">Saldos!$A$1:$AK$16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9" l="1"/>
  <c r="H13" i="15" l="1"/>
  <c r="L28" i="7" l="1"/>
  <c r="H17" i="23" l="1"/>
  <c r="H17" i="48"/>
  <c r="F18" i="35" l="1"/>
  <c r="L48" i="40" l="1"/>
  <c r="H16" i="40" s="1"/>
  <c r="H13" i="7" l="1"/>
  <c r="AH10" i="45" l="1"/>
  <c r="L42" i="48"/>
  <c r="J42" i="48"/>
  <c r="E17" i="48" s="1"/>
  <c r="I17" i="48" s="1"/>
  <c r="L39" i="48"/>
  <c r="J39" i="48"/>
  <c r="E16" i="48" s="1"/>
  <c r="I16" i="48" s="1"/>
  <c r="AH9" i="45" s="1"/>
  <c r="L35" i="48"/>
  <c r="H15" i="48" s="1"/>
  <c r="J35" i="48"/>
  <c r="E15" i="48" s="1"/>
  <c r="L32" i="48"/>
  <c r="L28" i="48"/>
  <c r="H13" i="48" s="1"/>
  <c r="L25" i="48"/>
  <c r="F18" i="48"/>
  <c r="C18" i="48"/>
  <c r="B18" i="48"/>
  <c r="I14" i="48"/>
  <c r="AH7" i="45" s="1"/>
  <c r="E12" i="48"/>
  <c r="I12" i="48" s="1"/>
  <c r="H18" i="48" l="1"/>
  <c r="I15" i="48"/>
  <c r="AH8" i="45" s="1"/>
  <c r="E18" i="48"/>
  <c r="I13" i="48"/>
  <c r="AH6" i="45" s="1"/>
  <c r="L28" i="8"/>
  <c r="AH11" i="45" l="1"/>
  <c r="I18" i="48"/>
  <c r="H13" i="8" l="1"/>
  <c r="L41" i="3" l="1"/>
  <c r="J28" i="19" l="1"/>
  <c r="J30" i="16" l="1"/>
  <c r="J44" i="6" l="1"/>
  <c r="E16" i="6" s="1"/>
  <c r="J28" i="6" l="1"/>
  <c r="J37" i="15" l="1"/>
  <c r="E15" i="15" s="1"/>
  <c r="J38" i="9" l="1"/>
  <c r="J50" i="7" l="1"/>
  <c r="J45" i="14"/>
  <c r="J38" i="46"/>
  <c r="E12" i="46" s="1"/>
  <c r="I12" i="46" s="1"/>
  <c r="J41" i="3"/>
  <c r="E16" i="3" s="1"/>
  <c r="J38" i="38"/>
  <c r="E18" i="38" s="1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8" i="25" l="1"/>
  <c r="J28" i="12" l="1"/>
  <c r="J43" i="47" l="1"/>
  <c r="E17" i="47" s="1"/>
  <c r="J57" i="41"/>
  <c r="E17" i="41" s="1"/>
  <c r="E17" i="8"/>
  <c r="J28" i="5" l="1"/>
  <c r="J38" i="44" l="1"/>
  <c r="J38" i="35" l="1"/>
  <c r="E14" i="35" s="1"/>
  <c r="J31" i="2" l="1"/>
  <c r="C18" i="5" l="1"/>
  <c r="E16" i="44" l="1"/>
  <c r="J34" i="44" l="1"/>
  <c r="E15" i="44" s="1"/>
  <c r="J38" i="42" l="1"/>
  <c r="E16" i="42" s="1"/>
  <c r="J28" i="3" l="1"/>
  <c r="J51" i="41" l="1"/>
  <c r="J28" i="2" l="1"/>
  <c r="J28" i="8" l="1"/>
  <c r="J37" i="2" l="1"/>
  <c r="J40" i="15" l="1"/>
  <c r="E16" i="15" s="1"/>
  <c r="E13" i="5" l="1"/>
  <c r="E13" i="8" l="1"/>
  <c r="J35" i="40" l="1"/>
  <c r="J34" i="38" l="1"/>
  <c r="E15" i="38" s="1"/>
  <c r="J41" i="25" l="1"/>
  <c r="J31" i="40" l="1"/>
  <c r="E14" i="40" s="1"/>
  <c r="J25" i="12" l="1"/>
  <c r="J40" i="12"/>
  <c r="J34" i="3" l="1"/>
  <c r="E15" i="3" s="1"/>
  <c r="E16" i="7" l="1"/>
  <c r="J27" i="9" l="1"/>
  <c r="J35" i="9" l="1"/>
  <c r="J24" i="9"/>
  <c r="E15" i="40" l="1"/>
  <c r="J28" i="40" l="1"/>
  <c r="E13" i="40" s="1"/>
  <c r="E14" i="38" l="1"/>
  <c r="I16" i="38"/>
  <c r="I14" i="38"/>
  <c r="C18" i="38"/>
  <c r="J28" i="38"/>
  <c r="E13" i="38" l="1"/>
  <c r="E15" i="2"/>
  <c r="J37" i="36" l="1"/>
  <c r="E16" i="36" s="1"/>
  <c r="J28" i="41" l="1"/>
  <c r="J25" i="41"/>
  <c r="L43" i="47" l="1"/>
  <c r="L40" i="47"/>
  <c r="H16" i="47" s="1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5" i="35"/>
  <c r="I9" i="46"/>
  <c r="C18" i="4"/>
  <c r="I12" i="47" l="1"/>
  <c r="N5" i="45" s="1"/>
  <c r="I14" i="47"/>
  <c r="L24" i="46"/>
  <c r="N7" i="45" l="1"/>
  <c r="F18" i="14" l="1"/>
  <c r="C18" i="16"/>
  <c r="J53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H11" i="46" s="1"/>
  <c r="I11" i="46" s="1"/>
  <c r="L28" i="46"/>
  <c r="J28" i="46"/>
  <c r="AJ7" i="45" s="1"/>
  <c r="L21" i="46"/>
  <c r="H8" i="46" s="1"/>
  <c r="J21" i="46"/>
  <c r="E8" i="46" s="1"/>
  <c r="F14" i="46"/>
  <c r="C14" i="46"/>
  <c r="B14" i="46"/>
  <c r="H13" i="46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8" i="25"/>
  <c r="H14" i="25" s="1"/>
  <c r="L28" i="25"/>
  <c r="H13" i="25" s="1"/>
  <c r="L25" i="25"/>
  <c r="H12" i="25" s="1"/>
  <c r="J52" i="25"/>
  <c r="E17" i="25" s="1"/>
  <c r="E16" i="25"/>
  <c r="E15" i="25"/>
  <c r="J38" i="25"/>
  <c r="E14" i="25" s="1"/>
  <c r="E13" i="25"/>
  <c r="AJ9" i="45" l="1"/>
  <c r="AJ8" i="45"/>
  <c r="I13" i="46"/>
  <c r="AJ10" i="45" s="1"/>
  <c r="H14" i="46"/>
  <c r="AJ6" i="45"/>
  <c r="I8" i="46"/>
  <c r="E14" i="46"/>
  <c r="I14" i="6"/>
  <c r="G7" i="45" s="1"/>
  <c r="I15" i="6"/>
  <c r="G8" i="45" s="1"/>
  <c r="AJ11" i="45" l="1"/>
  <c r="AI10" i="45"/>
  <c r="I14" i="46"/>
  <c r="I13" i="25"/>
  <c r="T6" i="45" s="1"/>
  <c r="I14" i="25"/>
  <c r="T7" i="45" s="1"/>
  <c r="L38" i="7" l="1"/>
  <c r="L19" i="39" l="1"/>
  <c r="L18" i="39"/>
  <c r="L17" i="39"/>
  <c r="L16" i="39"/>
  <c r="L15" i="39"/>
  <c r="L14" i="39"/>
  <c r="L13" i="39"/>
  <c r="L12" i="39"/>
  <c r="L20" i="39" l="1"/>
  <c r="C18" i="41" l="1"/>
  <c r="L51" i="40"/>
  <c r="H17" i="40" s="1"/>
  <c r="J51" i="40"/>
  <c r="E17" i="40" s="1"/>
  <c r="L35" i="40"/>
  <c r="H15" i="40" s="1"/>
  <c r="L31" i="40"/>
  <c r="H14" i="40" s="1"/>
  <c r="L28" i="40"/>
  <c r="L25" i="40"/>
  <c r="J25" i="40"/>
  <c r="F18" i="40"/>
  <c r="C18" i="40"/>
  <c r="B18" i="40"/>
  <c r="L49" i="39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L41" i="44"/>
  <c r="J41" i="44"/>
  <c r="E17" i="44" s="1"/>
  <c r="I17" i="44" s="1"/>
  <c r="L38" i="44"/>
  <c r="L34" i="44"/>
  <c r="L31" i="44"/>
  <c r="L28" i="44"/>
  <c r="H13" i="44" s="1"/>
  <c r="L25" i="44"/>
  <c r="E12" i="44"/>
  <c r="F18" i="44"/>
  <c r="C18" i="44"/>
  <c r="B18" i="44"/>
  <c r="L41" i="42"/>
  <c r="H17" i="42" s="1"/>
  <c r="L38" i="42"/>
  <c r="L34" i="42"/>
  <c r="L31" i="42"/>
  <c r="L28" i="42"/>
  <c r="H13" i="42" s="1"/>
  <c r="L25" i="42"/>
  <c r="J25" i="42"/>
  <c r="F18" i="42"/>
  <c r="C18" i="42"/>
  <c r="B18" i="42"/>
  <c r="L57" i="41"/>
  <c r="H17" i="41" s="1"/>
  <c r="L51" i="41"/>
  <c r="H16" i="41" s="1"/>
  <c r="E16" i="41"/>
  <c r="L47" i="41"/>
  <c r="J47" i="41"/>
  <c r="E15" i="41" s="1"/>
  <c r="L44" i="41"/>
  <c r="J44" i="41"/>
  <c r="L28" i="41"/>
  <c r="L25" i="41"/>
  <c r="F18" i="41"/>
  <c r="B18" i="41"/>
  <c r="F18" i="38"/>
  <c r="F18" i="37"/>
  <c r="L47" i="38"/>
  <c r="J47" i="38"/>
  <c r="L44" i="38"/>
  <c r="J44" i="38"/>
  <c r="L41" i="38"/>
  <c r="H17" i="38" s="1"/>
  <c r="J41" i="38"/>
  <c r="E17" i="38" s="1"/>
  <c r="L38" i="38"/>
  <c r="L34" i="38"/>
  <c r="H15" i="38" s="1"/>
  <c r="I15" i="38" s="1"/>
  <c r="L31" i="38"/>
  <c r="L28" i="38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H13" i="37" s="1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H16" i="36" s="1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7" i="35"/>
  <c r="J47" i="35"/>
  <c r="E17" i="35" s="1"/>
  <c r="I17" i="35" s="1"/>
  <c r="L44" i="35"/>
  <c r="J44" i="35"/>
  <c r="E16" i="35" s="1"/>
  <c r="I16" i="35" s="1"/>
  <c r="L41" i="35"/>
  <c r="J41" i="35"/>
  <c r="L38" i="35"/>
  <c r="H14" i="35" s="1"/>
  <c r="I14" i="35" s="1"/>
  <c r="L28" i="35"/>
  <c r="H13" i="35" s="1"/>
  <c r="I13" i="35" s="1"/>
  <c r="L25" i="35"/>
  <c r="H12" i="35" s="1"/>
  <c r="J25" i="35"/>
  <c r="E12" i="35" s="1"/>
  <c r="C18" i="35"/>
  <c r="B18" i="35"/>
  <c r="C18" i="23"/>
  <c r="C18" i="22"/>
  <c r="F18" i="25"/>
  <c r="C18" i="25"/>
  <c r="L52" i="25"/>
  <c r="H17" i="25" s="1"/>
  <c r="L48" i="25"/>
  <c r="H16" i="25" s="1"/>
  <c r="I16" i="25" s="1"/>
  <c r="T9" i="45" s="1"/>
  <c r="L41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8"/>
  <c r="C18" i="7"/>
  <c r="F18" i="7"/>
  <c r="F18" i="3"/>
  <c r="C18" i="3"/>
  <c r="H13" i="38" l="1"/>
  <c r="I13" i="38" s="1"/>
  <c r="AD6" i="45" s="1"/>
  <c r="H13" i="41"/>
  <c r="I13" i="41" s="1"/>
  <c r="AE6" i="45" s="1"/>
  <c r="I18" i="35"/>
  <c r="I17" i="38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I9" i="45" s="1"/>
  <c r="I12" i="37"/>
  <c r="AC5" i="45" s="1"/>
  <c r="AA8" i="45"/>
  <c r="AA10" i="45"/>
  <c r="I13" i="40"/>
  <c r="AI6" i="45" s="1"/>
  <c r="I12" i="42"/>
  <c r="AF5" i="45" s="1"/>
  <c r="I13" i="39"/>
  <c r="I12" i="36"/>
  <c r="AB5" i="45" s="1"/>
  <c r="I12" i="38"/>
  <c r="I17" i="36"/>
  <c r="AB10" i="45" s="1"/>
  <c r="I15" i="42"/>
  <c r="AF8" i="45" s="1"/>
  <c r="AA6" i="45"/>
  <c r="I14" i="36"/>
  <c r="AB7" i="45" s="1"/>
  <c r="K15" i="39"/>
  <c r="I15" i="39"/>
  <c r="I19" i="39"/>
  <c r="J19" i="39" s="1"/>
  <c r="K19" i="39"/>
  <c r="I14" i="39"/>
  <c r="K14" i="39"/>
  <c r="I17" i="40"/>
  <c r="I13" i="36"/>
  <c r="AB6" i="45" s="1"/>
  <c r="I13" i="44"/>
  <c r="I15" i="37"/>
  <c r="AC8" i="45" s="1"/>
  <c r="AD9" i="45"/>
  <c r="K13" i="39"/>
  <c r="H20" i="39"/>
  <c r="I14" i="40"/>
  <c r="AI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K17" i="39"/>
  <c r="I17" i="39"/>
  <c r="H18" i="40"/>
  <c r="H18" i="38"/>
  <c r="K18" i="39"/>
  <c r="I18" i="39"/>
  <c r="J18" i="39" s="1"/>
  <c r="AD10" i="45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I8" i="45" s="1"/>
  <c r="E18" i="40"/>
  <c r="K16" i="39"/>
  <c r="J16" i="39" s="1"/>
  <c r="K12" i="39"/>
  <c r="E20" i="39"/>
  <c r="E18" i="44"/>
  <c r="H18" i="44"/>
  <c r="E18" i="42"/>
  <c r="H18" i="42"/>
  <c r="H18" i="37"/>
  <c r="E18" i="36"/>
  <c r="H18" i="36"/>
  <c r="E18" i="35"/>
  <c r="E18" i="25"/>
  <c r="AD5" i="45" l="1"/>
  <c r="I18" i="38"/>
  <c r="AB11" i="45"/>
  <c r="AA11" i="45"/>
  <c r="AI11" i="45"/>
  <c r="AD11" i="45"/>
  <c r="AF11" i="45"/>
  <c r="AG6" i="45"/>
  <c r="AG11" i="45" s="1"/>
  <c r="I18" i="44"/>
  <c r="J17" i="39"/>
  <c r="J13" i="39"/>
  <c r="J15" i="39"/>
  <c r="J14" i="39"/>
  <c r="I18" i="40"/>
  <c r="I20" i="39"/>
  <c r="J12" i="39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L49" i="23"/>
  <c r="H16" i="23" s="1"/>
  <c r="L42" i="23"/>
  <c r="I15" i="23" s="1"/>
  <c r="Y8" i="45" s="1"/>
  <c r="L39" i="23"/>
  <c r="L28" i="23"/>
  <c r="L25" i="23"/>
  <c r="I12" i="23" s="1"/>
  <c r="Y5" i="45" s="1"/>
  <c r="B18" i="23"/>
  <c r="L44" i="22"/>
  <c r="J44" i="22"/>
  <c r="E17" i="22" s="1"/>
  <c r="L40" i="22"/>
  <c r="H16" i="22" s="1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H17" i="21" s="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H17" i="20" s="1"/>
  <c r="J40" i="20"/>
  <c r="E17" i="20" s="1"/>
  <c r="L37" i="20"/>
  <c r="E16" i="20"/>
  <c r="L34" i="20"/>
  <c r="H15" i="20" s="1"/>
  <c r="J34" i="20"/>
  <c r="E15" i="20" s="1"/>
  <c r="L31" i="20"/>
  <c r="H14" i="20" s="1"/>
  <c r="J31" i="20"/>
  <c r="E14" i="20" s="1"/>
  <c r="L28" i="20"/>
  <c r="J28" i="20"/>
  <c r="E13" i="20" s="1"/>
  <c r="L25" i="20"/>
  <c r="H12" i="20" s="1"/>
  <c r="J25" i="20"/>
  <c r="B18" i="20"/>
  <c r="L50" i="19"/>
  <c r="H17" i="19" s="1"/>
  <c r="J50" i="19"/>
  <c r="E17" i="19" s="1"/>
  <c r="L47" i="19"/>
  <c r="H16" i="19" s="1"/>
  <c r="J47" i="19"/>
  <c r="E16" i="19" s="1"/>
  <c r="L44" i="19"/>
  <c r="J44" i="19"/>
  <c r="E15" i="19" s="1"/>
  <c r="L41" i="19"/>
  <c r="J41" i="19"/>
  <c r="E14" i="19" s="1"/>
  <c r="L28" i="19"/>
  <c r="H13" i="19" s="1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E14" i="16"/>
  <c r="L27" i="16"/>
  <c r="J27" i="16"/>
  <c r="E13" i="16" s="1"/>
  <c r="L24" i="16"/>
  <c r="H12" i="16" s="1"/>
  <c r="J24" i="16"/>
  <c r="E12" i="16" s="1"/>
  <c r="B18" i="16"/>
  <c r="L44" i="15"/>
  <c r="H17" i="15" s="1"/>
  <c r="J44" i="15"/>
  <c r="E17" i="15" s="1"/>
  <c r="L40" i="15"/>
  <c r="H16" i="15" s="1"/>
  <c r="L37" i="15"/>
  <c r="L31" i="15"/>
  <c r="H14" i="15" s="1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H16" i="13" s="1"/>
  <c r="L36" i="13"/>
  <c r="H15" i="13" s="1"/>
  <c r="J36" i="13"/>
  <c r="L33" i="13"/>
  <c r="H14" i="13" s="1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H14" i="12" s="1"/>
  <c r="J34" i="12"/>
  <c r="E14" i="12" s="1"/>
  <c r="L28" i="12"/>
  <c r="H13" i="12" s="1"/>
  <c r="E13" i="12"/>
  <c r="L25" i="12"/>
  <c r="H12" i="12" s="1"/>
  <c r="E12" i="12"/>
  <c r="B18" i="12"/>
  <c r="L40" i="11"/>
  <c r="H17" i="11" s="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H13" i="11" s="1"/>
  <c r="J28" i="11"/>
  <c r="E13" i="11" s="1"/>
  <c r="L25" i="11"/>
  <c r="H12" i="11" s="1"/>
  <c r="J25" i="11"/>
  <c r="E12" i="11" s="1"/>
  <c r="B18" i="11"/>
  <c r="L41" i="10"/>
  <c r="H17" i="10" s="1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H17" i="9" s="1"/>
  <c r="J42" i="9"/>
  <c r="E17" i="9" s="1"/>
  <c r="L38" i="9"/>
  <c r="E16" i="9"/>
  <c r="L35" i="9"/>
  <c r="H15" i="9" s="1"/>
  <c r="E15" i="9"/>
  <c r="L32" i="9"/>
  <c r="E14" i="9"/>
  <c r="L27" i="9"/>
  <c r="H13" i="9" s="1"/>
  <c r="E13" i="9"/>
  <c r="L24" i="9"/>
  <c r="H12" i="9" s="1"/>
  <c r="E12" i="9"/>
  <c r="B18" i="9"/>
  <c r="L47" i="8"/>
  <c r="H16" i="8" s="1"/>
  <c r="L43" i="8"/>
  <c r="J43" i="8"/>
  <c r="E16" i="8" s="1"/>
  <c r="L40" i="8"/>
  <c r="J40" i="8"/>
  <c r="L37" i="8"/>
  <c r="H14" i="8" s="1"/>
  <c r="J37" i="8"/>
  <c r="L25" i="8"/>
  <c r="H12" i="8" s="1"/>
  <c r="J25" i="8"/>
  <c r="E12" i="8" s="1"/>
  <c r="B18" i="8"/>
  <c r="L53" i="7"/>
  <c r="H17" i="7" s="1"/>
  <c r="L50" i="7"/>
  <c r="L35" i="7"/>
  <c r="J35" i="7"/>
  <c r="E14" i="7" s="1"/>
  <c r="L25" i="7"/>
  <c r="H12" i="7" s="1"/>
  <c r="J25" i="7"/>
  <c r="B18" i="7"/>
  <c r="L47" i="6"/>
  <c r="H17" i="6" s="1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3" i="5"/>
  <c r="H17" i="5" s="1"/>
  <c r="L40" i="5"/>
  <c r="L37" i="5"/>
  <c r="J37" i="5"/>
  <c r="L34" i="5"/>
  <c r="H14" i="5" s="1"/>
  <c r="J34" i="5"/>
  <c r="E14" i="5" s="1"/>
  <c r="L28" i="5"/>
  <c r="H13" i="5" s="1"/>
  <c r="I13" i="5" s="1"/>
  <c r="L25" i="5"/>
  <c r="J25" i="5"/>
  <c r="B18" i="5"/>
  <c r="L45" i="4"/>
  <c r="H16" i="4" s="1"/>
  <c r="L42" i="4"/>
  <c r="J42" i="4"/>
  <c r="L39" i="4"/>
  <c r="J39" i="4"/>
  <c r="L36" i="4"/>
  <c r="J36" i="4"/>
  <c r="L28" i="4"/>
  <c r="H13" i="4" s="1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6" i="23" l="1"/>
  <c r="Y9" i="45" s="1"/>
  <c r="I17" i="23"/>
  <c r="Y10" i="45" s="1"/>
  <c r="I14" i="5"/>
  <c r="H13" i="23"/>
  <c r="I13" i="23" s="1"/>
  <c r="Y6" i="45" s="1"/>
  <c r="H14" i="23"/>
  <c r="I14" i="23" s="1"/>
  <c r="Y7" i="45" s="1"/>
  <c r="F8" i="45"/>
  <c r="E17" i="5"/>
  <c r="I17" i="5" s="1"/>
  <c r="I18" i="5" s="1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F7" i="45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F10" i="45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9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AK6" i="45" l="1"/>
  <c r="Y11" i="45"/>
  <c r="Z11" i="45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K9" i="45"/>
  <c r="AK5" i="45"/>
  <c r="AK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K8" i="45" l="1"/>
  <c r="E18" i="41" l="1"/>
  <c r="I17" i="4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K10" i="45"/>
  <c r="AK11" i="45" s="1"/>
</calcChain>
</file>

<file path=xl/comments1.xml><?xml version="1.0" encoding="utf-8"?>
<comments xmlns="http://schemas.openxmlformats.org/spreadsheetml/2006/main">
  <authors>
    <author>RICARDO DUARTE FARIAS</author>
  </authors>
  <commentList>
    <comment ref="G15" authorId="0" shapeId="0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RECEBIDO DO PAEX CAMILA</t>
        </r>
      </text>
    </comment>
  </commentList>
</comments>
</file>

<file path=xl/comments2.xml><?xml version="1.0" encoding="utf-8"?>
<comments xmlns="http://schemas.openxmlformats.org/spreadsheetml/2006/main">
  <authors>
    <author>RICARDO DUARTE FARIAS</author>
  </authors>
  <commentList>
    <comment ref="G15" authorId="0" shapeId="0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TRANSFERIDO PARA O PAEX ANA MARIA</t>
        </r>
      </text>
    </comment>
  </commentList>
</comments>
</file>

<file path=xl/sharedStrings.xml><?xml version="1.0" encoding="utf-8"?>
<sst xmlns="http://schemas.openxmlformats.org/spreadsheetml/2006/main" count="1679" uniqueCount="356">
  <si>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</si>
  <si>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</si>
  <si>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</si>
  <si>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</si>
  <si>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</si>
  <si>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</si>
  <si>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</si>
  <si>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</si>
  <si>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</si>
  <si>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</si>
  <si>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</si>
  <si>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</si>
  <si>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</si>
  <si>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</si>
  <si>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</si>
  <si>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</si>
  <si>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</si>
  <si>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</si>
  <si>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</si>
  <si>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</si>
  <si>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</si>
  <si>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</si>
  <si>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</si>
  <si>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</si>
  <si>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</si>
  <si>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</si>
  <si>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</si>
  <si>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</si>
  <si>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</si>
  <si>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</si>
  <si>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</si>
  <si>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</si>
  <si>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</si>
  <si>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</si>
  <si>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</si>
  <si>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</si>
  <si>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</si>
  <si>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</si>
  <si>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</si>
  <si>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</si>
  <si>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</si>
  <si>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</si>
  <si>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</si>
  <si>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</si>
  <si>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Saúde sem Quedas</t>
  </si>
  <si>
    <t>Deyse Borges Koch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</si>
  <si>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</si>
  <si>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</si>
  <si>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</si>
  <si>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</si>
  <si>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</si>
  <si>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</si>
  <si>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</si>
  <si>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</si>
  <si>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</si>
  <si>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</si>
  <si>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</si>
  <si>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</si>
  <si>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</si>
  <si>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</si>
  <si>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</si>
  <si>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</si>
  <si>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Stella Maris Michaelsen</t>
  </si>
  <si>
    <t>Atividades Aquáticas para a Comunidade</t>
  </si>
  <si>
    <t>Suzana Matheus Pereira</t>
  </si>
  <si>
    <t>INTERVENÇÃO MOTORA POR MEIO DE UM MODELO GAMIFICADO PARA CRIANÇAS COM TRANSTORNO DO DESENVOLVIMENTO DA COORDENAÇÃOTDC</t>
  </si>
  <si>
    <t>Thais Silva Beltrame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</si>
  <si>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</si>
  <si>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</si>
  <si>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</si>
  <si>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</si>
  <si>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</si>
  <si>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</si>
  <si>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</si>
  <si>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</si>
  <si>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</si>
  <si>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</si>
  <si>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</si>
  <si>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</si>
  <si>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</si>
  <si>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</si>
  <si>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</si>
  <si>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</si>
  <si>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 xml:space="preserve">Total Creditado 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</si>
  <si>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</si>
  <si>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</si>
  <si>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</si>
  <si>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</si>
  <si>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</si>
  <si>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</si>
  <si>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</si>
  <si>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</si>
  <si>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</si>
  <si>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</si>
  <si>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</si>
  <si>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</si>
  <si>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</si>
  <si>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</si>
  <si>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</si>
  <si>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</si>
  <si>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</si>
  <si>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</si>
  <si>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30657496 / 996109882</t>
  </si>
  <si>
    <t>darlan.matte@udesc.br</t>
  </si>
  <si>
    <t>48 3321 8608 / 48 3321 8657 / 48 9923 9498</t>
  </si>
  <si>
    <t>Deyse.Borges@udesc.br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</si>
  <si>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</si>
  <si>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</si>
  <si>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</si>
  <si>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</si>
  <si>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</si>
  <si>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</si>
  <si>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</si>
  <si>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</si>
  <si>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</si>
  <si>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</si>
  <si>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</si>
  <si>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</si>
  <si>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</si>
  <si>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</si>
  <si>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</si>
  <si>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</si>
  <si>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michaelsenstella@hotmail.com</t>
  </si>
  <si>
    <t>(48) 3211 8789 / (48) 3321 8600 / (48)988336798</t>
  </si>
  <si>
    <t>suzanamatheus@gmail.com</t>
  </si>
  <si>
    <t>48-84016068</t>
  </si>
  <si>
    <t>thais.beltrame@udesc.br</t>
  </si>
  <si>
    <t>(48) 2442324</t>
  </si>
  <si>
    <t>Gabriel Henrique Treter Gonçalves</t>
  </si>
  <si>
    <t>51 982178885</t>
  </si>
  <si>
    <t>gabriel.goncalves@udesc.br</t>
  </si>
  <si>
    <t>TROCA DE RUBRICA 967,00 DE DIÁRIAS PARA JURÍDICA EM 09/07</t>
  </si>
  <si>
    <t>EDUARDO EUGENIO ARANHA</t>
  </si>
  <si>
    <t>Atividades Aquáticas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</si>
  <si>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</si>
  <si>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</si>
  <si>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</si>
  <si>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</si>
  <si>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</si>
  <si>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</si>
  <si>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</si>
  <si>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</si>
  <si>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</si>
  <si>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Despesa 2023</t>
  </si>
  <si>
    <t>Crédito 2022</t>
  </si>
  <si>
    <t>Crédito 2023</t>
  </si>
  <si>
    <t>Troca Rub 2022</t>
  </si>
  <si>
    <t>Troca Rub 2023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</si>
  <si>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</si>
  <si>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</si>
  <si>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</si>
  <si>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</si>
  <si>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ALEXANDRO ANDRADE</t>
  </si>
  <si>
    <t>PISCOLOGIA DO ESPORTE E DO EXERCÍCIO APLICADA A SAÚDE</t>
  </si>
  <si>
    <t>PROGRAMA DESENVOLVER</t>
  </si>
  <si>
    <t>FRANCISCO ROSA NETO</t>
  </si>
  <si>
    <t>ELAINE PAULIN</t>
  </si>
  <si>
    <t>Desenvolver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</si>
  <si>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</si>
  <si>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</si>
  <si>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</si>
  <si>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</si>
  <si>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</si>
  <si>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</si>
  <si>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</si>
  <si>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</si>
  <si>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Orçamento 2024-2025</t>
  </si>
  <si>
    <t>Crédito 2024</t>
  </si>
  <si>
    <t>Troca Rub 2024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</si>
  <si>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</si>
  <si>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</si>
  <si>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</si>
  <si>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</si>
  <si>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</si>
  <si>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</si>
  <si>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</si>
  <si>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</si>
  <si>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</si>
  <si>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</si>
  <si>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</si>
  <si>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Atenção à Saúde Neurofuncional da Pessoa com Lesão da Medula</t>
  </si>
  <si>
    <t>Manuela Karlock</t>
  </si>
  <si>
    <t>ESSÊNCIAS DA REABILITAÇÃO: SENTIR, TRANSFORMAR, EXPLORAR E CONECTAR EM REABILITAÇÃO</t>
  </si>
  <si>
    <t>INTEGRAÇÃO</t>
  </si>
  <si>
    <t>Débora Soccal Shwertner</t>
  </si>
  <si>
    <t>MATERNAÇÃO: FISIOTERAPIA NA SAÚDE MATERNA</t>
  </si>
  <si>
    <t>GESILANI JÚLIA DA SILVA HONÓRIO</t>
  </si>
  <si>
    <t>SAÚDE COLETIVA EM FOCO</t>
  </si>
  <si>
    <t>MICHELLI VITÓRIA SILVESTRE</t>
  </si>
  <si>
    <t>CLUBE DO ESPORTE UNIVERSITÁRIO</t>
  </si>
  <si>
    <t>ELISA DELL ANTONIO</t>
  </si>
  <si>
    <t>Clube do Esporte Universitário</t>
  </si>
  <si>
    <t>Saúde Coletiva em Foco</t>
  </si>
  <si>
    <t>Maternação: Fisioterapia na Saúde Materna</t>
  </si>
  <si>
    <t>Fisioterapia Esportiva</t>
  </si>
  <si>
    <t>Integração</t>
  </si>
  <si>
    <t>Essências da Reabilitação</t>
  </si>
  <si>
    <t>Clínica Esola de Fisioterapia</t>
  </si>
  <si>
    <t>Bioquímica Preventiva</t>
  </si>
  <si>
    <t>Monique da Silva Gevaerd Lock</t>
  </si>
  <si>
    <t>manuela.karloch@udesc.br</t>
  </si>
  <si>
    <t>SANDROVAL FRANCISCO TORRES</t>
  </si>
  <si>
    <t xml:space="preserve">Saldo Orçamentário PAEX </t>
  </si>
  <si>
    <t>WEB TRIP PASSAGEM</t>
  </si>
  <si>
    <t>ABRAFIN - ASSOCIAÇÃO BRASILEIRA DE FISIOTERAPIA NEUROFUNCIONAL</t>
  </si>
  <si>
    <t>AF 555/2025 AAZ SAÚDE</t>
  </si>
  <si>
    <t>AF 666/2025 - MEDMED</t>
  </si>
  <si>
    <t>ADAIR MEDEIROS LIMA</t>
  </si>
  <si>
    <t>AF 679/2025 W CARRARA</t>
  </si>
  <si>
    <t>WEB TRIP - DARLAN</t>
  </si>
  <si>
    <t>SOCIEDADE BRASILEIRA DE QUEIMADURAS</t>
  </si>
  <si>
    <t>48 99681-4594</t>
  </si>
  <si>
    <t>FEDERAÇÃO CATANINSE DE BASQUETE</t>
  </si>
  <si>
    <t>AF 808/2025 AAZ SAÚDE</t>
  </si>
  <si>
    <t>AF 810/2025 W CARRARA</t>
  </si>
  <si>
    <t>MULTYGRAFHI</t>
  </si>
  <si>
    <t>AF 871/2025 - ST GASTRONOMIA</t>
  </si>
  <si>
    <t>AF 901/2025 RBM DISTRIBUIDORA</t>
  </si>
  <si>
    <t>AF 909/2025 ST GASTRONOMIA</t>
  </si>
  <si>
    <t>AF 910/2025 MEDMED</t>
  </si>
  <si>
    <t>CONDOR - HOSPEDAGEM ESTIMATIVO</t>
  </si>
  <si>
    <t>OS 1056/2025 FONTANA &amp; JOAQUIM</t>
  </si>
  <si>
    <t>AF 1059/2025 W CARRARA</t>
  </si>
  <si>
    <t>AF 1060/2025 MEDMED</t>
  </si>
  <si>
    <t>AF 1063/2025 BIOPULSE</t>
  </si>
  <si>
    <t>AF 1065/2025 DOUGLAS CORDEIRO</t>
  </si>
  <si>
    <t>AF 1066/2025 AAZ SAÚDE</t>
  </si>
  <si>
    <t>AF 1076/205 ASSCONP</t>
  </si>
  <si>
    <t>AF 1197/2025 DOUGLAS CORDEIRO</t>
  </si>
  <si>
    <t>AF 1198/20025 RBM DISTRIBUIDORA</t>
  </si>
  <si>
    <t>AF 1253/2025 BIOPULSE</t>
  </si>
  <si>
    <t>AF 1281/2025 RBM DISTRIBUIDORA</t>
  </si>
  <si>
    <t>AF 1282/2025 AAZ SAÚDE</t>
  </si>
  <si>
    <t xml:space="preserve">CONDOR HOTELARIAS </t>
  </si>
  <si>
    <t>AF 1312/2025 CEK INFORMÁTICA</t>
  </si>
  <si>
    <t>COLÉGIO BRASILEIRO DE CIÊNCIAS DO ESPORTE</t>
  </si>
  <si>
    <t>ABRAFITO</t>
  </si>
  <si>
    <t xml:space="preserve">WEB TRIP </t>
  </si>
  <si>
    <t>AF 1440/2025 M&amp;M IMPORTAÇÃO E ECOMMERCE DE INFORMÁTICA</t>
  </si>
  <si>
    <t>AF 1444/2025 CONTROLE SERVIÇOS DE INFORMÁTICA</t>
  </si>
  <si>
    <t>AF 1445/2025 ALPHA ELETRÔNICOS DO BRASIL</t>
  </si>
  <si>
    <t>AF 1056/2025 FONTANA &amp; JOAQUIM</t>
  </si>
  <si>
    <t>AF 1506/2025 DISCOVERY</t>
  </si>
  <si>
    <t xml:space="preserve">AF 1525/2025 DOUGLAS CORDEIRO </t>
  </si>
  <si>
    <t xml:space="preserve">AF 1533/2025 HENRIQUE DE SOUZA </t>
  </si>
  <si>
    <t>AF 1552/2025 MEDMED</t>
  </si>
  <si>
    <t>AF 1553/2025 MYR COMÉRCIO DE ARTIGOS PEDAGÓGICOS LTDA</t>
  </si>
  <si>
    <t>AF 1554/2025 TECBOL LTDA</t>
  </si>
  <si>
    <t>AF 1571/2025 MYR COMÉRCIO DE ARTIGOS PEDAGÓGICOS</t>
  </si>
  <si>
    <t>AF 1570/2025 MEDMED</t>
  </si>
  <si>
    <t>AF 1572/2025 TECBOL LTDA</t>
  </si>
  <si>
    <t>NORIVAL MOREIRA DE OLIVEIRA</t>
  </si>
  <si>
    <t>AF 1594/2024 TECBOL LTDA</t>
  </si>
  <si>
    <t>AF 1595/2025 XWC ATACADISTA SERVIÇOS E TRANSPORTES</t>
  </si>
  <si>
    <t>PROMOVENDO A SAÚDE NA UNIVERSIDADE</t>
  </si>
  <si>
    <t>Valdirene Barro de Àvila</t>
  </si>
  <si>
    <t>valdirene.avila@udesc.br</t>
  </si>
  <si>
    <t>Promovendo a Saúde</t>
  </si>
  <si>
    <t>AF 1627/2025 HENRIQUE DE MOURA</t>
  </si>
  <si>
    <t>AF 1627/2025 HENRIQUE DE SOUZA MOURA</t>
  </si>
  <si>
    <t>AF 1628/2025 TREVENZA SOLUÇÕES</t>
  </si>
  <si>
    <t>AF 1652/2025 HENRIQUE DE SOUZA MOURA</t>
  </si>
  <si>
    <t>AF 1653/2025 MYR COMÉRCIO DE ARTIGOS PEDAGÓGICOS LTDA</t>
  </si>
  <si>
    <t>AF 1654/2025 TECBOL LTDA</t>
  </si>
  <si>
    <t>AF 1673/2025 TREVENZA SOLUÇÕES</t>
  </si>
  <si>
    <t>AF 1695/2025  ST GASTRONOMIA</t>
  </si>
  <si>
    <t>CARLA RIBEIRO</t>
  </si>
  <si>
    <t>AF 1723/2025 ST GASTRONOMIA</t>
  </si>
  <si>
    <t>AF 1724/2025 HENRIQUE DE SOUZA MOURA LTDA</t>
  </si>
  <si>
    <t>AF 1725/2025 MEDMED</t>
  </si>
  <si>
    <t>AF 1726/2025 TECBOL LTDA</t>
  </si>
  <si>
    <t>AF 1731/2025 ST GASTRONOMIA</t>
  </si>
  <si>
    <t>MAX RECOVERY</t>
  </si>
  <si>
    <t>CONFEDERAÇÃO BRASILEIRA DE GINÁSTICA</t>
  </si>
  <si>
    <t>VITOR GIATTE ANGARTEN</t>
  </si>
  <si>
    <t>AF 1895/2025 CEK INFORMÁTICA</t>
  </si>
  <si>
    <t>AF 1936/2025 ST GASTRONOMIA</t>
  </si>
  <si>
    <t>GABRIELA CASTILHOS DUCATI</t>
  </si>
  <si>
    <t>ABRAFID - ASSOCIAÇÃO BRASILEIRA DE FISIOTERAPIA DERMATO-FUNCIONAL</t>
  </si>
  <si>
    <t>CONDOR HOTELARIA CAROLINE</t>
  </si>
  <si>
    <t>WEB TRIP - PASSAGEM - MÔNICA</t>
  </si>
  <si>
    <t xml:space="preserve">WEB TRIP - PASSAGEM - </t>
  </si>
  <si>
    <t xml:space="preserve">WEB TRIP - PASSAGEM </t>
  </si>
  <si>
    <t>WEB TRIP - PASSAGEM - RODOVIÁRIA</t>
  </si>
  <si>
    <t>WEB TRIP PASSAGEM ESTIMATIVO GABRIELA</t>
  </si>
  <si>
    <t xml:space="preserve">WEB TRIP PASSAGEM </t>
  </si>
  <si>
    <t>WEB TRIP PASSAGEM CARINE</t>
  </si>
  <si>
    <t>CONDOR HOTELARIA GABRIELA (ANELISE)</t>
  </si>
  <si>
    <t>WEB TRIP PASSAGEM ESTIMATIVO GABRIELA (ANELISE)</t>
  </si>
  <si>
    <t>AF 2135/2025 MIXMED</t>
  </si>
  <si>
    <t>KARINA PATRICIA DE SOUZA</t>
  </si>
  <si>
    <t>AF 2201/2025 - AAZ SAÚDE COMÉRCIO DE PRODUTOS</t>
  </si>
  <si>
    <t>AF 2202 2025 INFINITI EMPREENDIMENTOS</t>
  </si>
  <si>
    <t xml:space="preserve">AF 2203/2025 MENDES &amp; BARBOSA </t>
  </si>
  <si>
    <t>AF 2205/2025 AAZ SAÚDE</t>
  </si>
  <si>
    <t>AF 2206/2025 INFINITI EMPREENDIMENTOS</t>
  </si>
  <si>
    <t>AF 2207/2025  MENDES &amp; BARBOSA</t>
  </si>
  <si>
    <t>AF 40840/2025 DELL COMPUTADORES</t>
  </si>
  <si>
    <t>AF 2213/2025 DELL COMPUTADORES</t>
  </si>
  <si>
    <t>AF 2231/2025 AAZ SAÚDE</t>
  </si>
  <si>
    <t>AF 2233/2025 M.H.M DO COUTO COMERCIAL</t>
  </si>
  <si>
    <t>PAULO HENRIQUE BORGES</t>
  </si>
  <si>
    <t>AF 2283/2025 4U DIGITAL COMÉRCIO E SERVIÇOS LTDA</t>
  </si>
  <si>
    <t>AF 2286/2025 W MAIS COMÉRCIO DE PRODUTOS</t>
  </si>
  <si>
    <t>LIGA METROPOLITANA DE BASKET</t>
  </si>
  <si>
    <t>AF 2295/2025 AAZ SAÚDE (DÉBITO 770)</t>
  </si>
  <si>
    <t>OS 2321/2025 FLN TURISMO LTDA</t>
  </si>
  <si>
    <t xml:space="preserve">WEB TRIP PASSAGEM SARA/LETÍCIA </t>
  </si>
  <si>
    <t xml:space="preserve">WEB TRIP - VITOR ANGARTEN </t>
  </si>
  <si>
    <t>OS 1184/2025 FLN TURISMO</t>
  </si>
  <si>
    <t>AF 2488/2025 TECBOL (DÉBITO 770,00)</t>
  </si>
  <si>
    <t>JULIANA DE PAULA FIGUEIREDO</t>
  </si>
  <si>
    <t>ANDERSON SIMAS FRUTUOSO</t>
  </si>
  <si>
    <t>AF 2510/2025 MIXMED (DÉBITO 770,00)</t>
  </si>
  <si>
    <t>AF 2517/2025 METROMED</t>
  </si>
  <si>
    <t>AF 2519/2025 W CARRARA</t>
  </si>
  <si>
    <t>ALZIRA ISABEL DA ROSA</t>
  </si>
  <si>
    <t>AF 2568/2025 ALPHA ELETRÔNICOS</t>
  </si>
  <si>
    <t>AF 2570/2025 DELL COMPUTADORES</t>
  </si>
  <si>
    <t>AF 2570/2025 DELL COMPUTADORES (VALDIRENE)</t>
  </si>
  <si>
    <t>CONTRATO 2561/2025 RBM DISTRIBUIDORA</t>
  </si>
  <si>
    <t>CONTRATO 2562/2025 A A Z SAÚDE</t>
  </si>
  <si>
    <t>CONTRATO 2566/2025 AIQ</t>
  </si>
  <si>
    <t>AF 2599/2025 CONTROLE DE SERVIÇOS E COMÉRCIO DE INFORMÁTICA (VALDIRENE)</t>
  </si>
  <si>
    <t>BRUNA DA SILVA VIEIRA CAPANEMA</t>
  </si>
  <si>
    <t>AF 2646/2025 D&amp;b INFORMÁTICA (DÉBORA)</t>
  </si>
  <si>
    <t>AF 2649/2025 KASA KOMPLETA (DÉBORA</t>
  </si>
  <si>
    <t>AF 2651/2025 KASA KOMPLETA (DÉBORA)</t>
  </si>
  <si>
    <t>AF 2651/2025 KASA KOMPLETA</t>
  </si>
  <si>
    <t>AF 2657/2025 ACB COMERCIAL</t>
  </si>
  <si>
    <t>AF 2664/2025 ART INTEGRA (MANUELA)</t>
  </si>
  <si>
    <t>AF 2693/2025 PERFORM TECNOLOGIA (MANUELA)</t>
  </si>
  <si>
    <t>AF 2693/2025 PERFORM TECNOLOGIA (Manuela)</t>
  </si>
  <si>
    <t>AF 2694/2025 RBM DISTRIBUIDORA (MANUELA)</t>
  </si>
  <si>
    <t>AF 46156/2025 PERFORM TECNOLOGIA (MANUELA)</t>
  </si>
  <si>
    <t>AF 2721/2025 PROTECH DERMAT</t>
  </si>
  <si>
    <t>AF 2722/2025 ART INTEGRA LTDA</t>
  </si>
  <si>
    <t>AF 2724/2025 RBM DISTRUIDORA</t>
  </si>
  <si>
    <t>AF 2727/2025 PHL DISTRIBUIDORA LABORATORIAL LTDA (ESTÁGIO)</t>
  </si>
  <si>
    <t>AF 2728/2025 INFINITI EMPREENDIMENTOS LTDA (ESTÁGIO)</t>
  </si>
  <si>
    <t>AF 2729/2025 D&amp;BINFORMÁTICA</t>
  </si>
  <si>
    <t>AF 2730/2025 MIXMED COMÉRCIO E IMPORTAÇÃO</t>
  </si>
  <si>
    <t>AF 2733/2025 RBM DISTRIBUIDORA LTDA</t>
  </si>
  <si>
    <t>AF 2732/2025 REPREMIG</t>
  </si>
  <si>
    <t>AF 46358/2025 REPREMIG</t>
  </si>
  <si>
    <t>AF 2770/2025 ACB COMERCIAL (MANUELA)</t>
  </si>
  <si>
    <t xml:space="preserve">AF 2693/2025 PERFORM TECNOLOGIA </t>
  </si>
  <si>
    <t>AF 1755/2025 TREVENZA</t>
  </si>
  <si>
    <t>AF 2723/2025 REPREMIG REPRESENTAÇÕES</t>
  </si>
  <si>
    <t>AF 2723/2025 REPREMIG REPRESENTAÇÕES (RUDNEY)</t>
  </si>
  <si>
    <t>AF 2861/2025 ART INTEGRA</t>
  </si>
  <si>
    <t>AF 2863/2025 HENRIQUE DE SOUZA MOURA</t>
  </si>
  <si>
    <t>AF 2864/2025 INFINITI EMPREEMDIMENTOS</t>
  </si>
  <si>
    <t>AF 2866/2025 MIXMED COMÉRCIO E IMPORTAÇÃO LTDA</t>
  </si>
  <si>
    <t>AF 2865/2025 METROMED</t>
  </si>
  <si>
    <t>ATUALIZADO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</si>
</sst>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8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171450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8</xdr:col>
      <xdr:colOff>457200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eyse.Borges@udesc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mailto:michaelsenstella@hotmail.com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mailto:suzanamatheus@gmail.com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thais.beltrame@udesc.br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mailto:valdirene.avila@udesc.br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C45" sqref="C4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33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34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91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90</v>
      </c>
      <c r="C8" s="163"/>
      <c r="D8" s="163"/>
      <c r="E8" s="163"/>
      <c r="F8" s="163"/>
    </row>
    <row r="10" spans="1:12" ht="23.25" x14ac:dyDescent="0.35">
      <c r="A10" s="156" t="s">
        <v>166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168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-6654.7599999999993</v>
      </c>
      <c r="I13" s="10">
        <f t="shared" ref="I13:I17" si="0">(C13+F13)+(E13+H13)+D13+G13</f>
        <v>-6654.7599999999993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8500</v>
      </c>
      <c r="D16" s="11"/>
      <c r="E16" s="11"/>
      <c r="F16" s="11"/>
      <c r="G16" s="11"/>
      <c r="H16" s="11">
        <f>L39</f>
        <v>0</v>
      </c>
      <c r="I16" s="10">
        <f t="shared" si="0"/>
        <v>8500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-736</v>
      </c>
      <c r="I17" s="10">
        <f t="shared" si="0"/>
        <v>-736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/>
      <c r="H18" s="12">
        <f>SUM(H12:H17)</f>
        <v>-7390.7599999999993</v>
      </c>
      <c r="I18" s="19">
        <f>SUM(I12:I17)</f>
        <v>1109.2400000000007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228</v>
      </c>
      <c r="C28" s="146"/>
      <c r="D28" s="146"/>
      <c r="E28" s="146"/>
      <c r="F28" s="146"/>
      <c r="G28" s="24"/>
      <c r="H28" s="25"/>
      <c r="I28" s="15"/>
      <c r="J28" s="143">
        <f>SUM(I28:I32)</f>
        <v>0</v>
      </c>
      <c r="K28" s="15">
        <v>-139.16999999999999</v>
      </c>
      <c r="L28" s="143">
        <f>SUM(K28:K32)</f>
        <v>-6654.7599999999993</v>
      </c>
    </row>
    <row r="29" spans="1:12" x14ac:dyDescent="0.25">
      <c r="A29" s="141"/>
      <c r="B29" s="146" t="s">
        <v>229</v>
      </c>
      <c r="C29" s="146"/>
      <c r="D29" s="146"/>
      <c r="E29" s="146"/>
      <c r="F29" s="146"/>
      <c r="G29" s="24"/>
      <c r="H29" s="25"/>
      <c r="I29" s="15"/>
      <c r="J29" s="144"/>
      <c r="K29" s="15">
        <v>-1442.91</v>
      </c>
      <c r="L29" s="144"/>
    </row>
    <row r="30" spans="1:12" x14ac:dyDescent="0.25">
      <c r="A30" s="141"/>
      <c r="B30" s="110" t="s">
        <v>246</v>
      </c>
      <c r="C30" s="111"/>
      <c r="D30" s="111"/>
      <c r="E30" s="111"/>
      <c r="F30" s="112"/>
      <c r="G30" s="24"/>
      <c r="H30" s="25"/>
      <c r="I30" s="15"/>
      <c r="J30" s="144"/>
      <c r="K30" s="15">
        <v>-4600.3999999999996</v>
      </c>
      <c r="L30" s="144"/>
    </row>
    <row r="31" spans="1:12" x14ac:dyDescent="0.25">
      <c r="A31" s="141"/>
      <c r="B31" s="153" t="s">
        <v>231</v>
      </c>
      <c r="C31" s="154"/>
      <c r="D31" s="154"/>
      <c r="E31" s="154"/>
      <c r="F31" s="155"/>
      <c r="G31" s="24"/>
      <c r="H31" s="25"/>
      <c r="I31" s="15"/>
      <c r="J31" s="144"/>
      <c r="K31" s="15">
        <v>-472.28</v>
      </c>
      <c r="L31" s="144"/>
    </row>
    <row r="32" spans="1:12" x14ac:dyDescent="0.25">
      <c r="A32" s="142"/>
      <c r="B32" s="146"/>
      <c r="C32" s="146"/>
      <c r="D32" s="146"/>
      <c r="E32" s="146"/>
      <c r="F32" s="146"/>
      <c r="G32" s="24"/>
      <c r="H32" s="25"/>
      <c r="I32" s="15"/>
      <c r="J32" s="145"/>
      <c r="K32" s="15"/>
      <c r="L32" s="145"/>
    </row>
    <row r="33" spans="1:12" x14ac:dyDescent="0.25">
      <c r="A33" s="150" t="s">
        <v>19</v>
      </c>
      <c r="B33" s="136"/>
      <c r="C33" s="136"/>
      <c r="D33" s="136"/>
      <c r="E33" s="136"/>
      <c r="F33" s="136"/>
      <c r="G33" s="22"/>
      <c r="H33" s="23"/>
      <c r="I33" s="11"/>
      <c r="J33" s="137">
        <f>SUM(I33:I35)</f>
        <v>0</v>
      </c>
      <c r="K33" s="11"/>
      <c r="L33" s="137">
        <f>SUM(K33:K35)</f>
        <v>0</v>
      </c>
    </row>
    <row r="34" spans="1:12" x14ac:dyDescent="0.25">
      <c r="A34" s="151"/>
      <c r="B34" s="136"/>
      <c r="C34" s="136"/>
      <c r="D34" s="136"/>
      <c r="E34" s="136"/>
      <c r="F34" s="136"/>
      <c r="G34" s="22"/>
      <c r="H34" s="23"/>
      <c r="I34" s="11"/>
      <c r="J34" s="138"/>
      <c r="K34" s="11"/>
      <c r="L34" s="138"/>
    </row>
    <row r="35" spans="1:12" x14ac:dyDescent="0.25">
      <c r="A35" s="152"/>
      <c r="B35" s="136"/>
      <c r="C35" s="136"/>
      <c r="D35" s="136"/>
      <c r="E35" s="136"/>
      <c r="F35" s="136"/>
      <c r="G35" s="22"/>
      <c r="H35" s="23"/>
      <c r="I35" s="11"/>
      <c r="J35" s="139"/>
      <c r="K35" s="11"/>
      <c r="L35" s="139"/>
    </row>
    <row r="36" spans="1:12" x14ac:dyDescent="0.25">
      <c r="A36" s="147" t="s">
        <v>20</v>
      </c>
      <c r="B36" s="146"/>
      <c r="C36" s="146"/>
      <c r="D36" s="146"/>
      <c r="E36" s="146"/>
      <c r="F36" s="146"/>
      <c r="G36" s="25"/>
      <c r="H36" s="25"/>
      <c r="I36" s="15"/>
      <c r="J36" s="143">
        <f>SUM(I36:I38)</f>
        <v>0</v>
      </c>
      <c r="K36" s="15"/>
      <c r="L36" s="143">
        <f>SUM(K36:K38)</f>
        <v>0</v>
      </c>
    </row>
    <row r="37" spans="1:12" x14ac:dyDescent="0.25">
      <c r="A37" s="148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49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33" t="s">
        <v>21</v>
      </c>
      <c r="G39" s="23"/>
      <c r="H39" s="23"/>
      <c r="I39" s="11"/>
      <c r="J39" s="137">
        <f>SUM(I39:I41)</f>
        <v>0</v>
      </c>
      <c r="K39" s="11"/>
      <c r="L39" s="137">
        <f>SUM(K39:K41)</f>
        <v>0</v>
      </c>
    </row>
    <row r="40" spans="1:12" x14ac:dyDescent="0.25">
      <c r="A40" s="134"/>
      <c r="B40" s="136"/>
      <c r="C40" s="136"/>
      <c r="D40" s="136"/>
      <c r="E40" s="136"/>
      <c r="F40" s="136"/>
      <c r="G40" s="23"/>
      <c r="H40" s="23"/>
      <c r="I40" s="11"/>
      <c r="J40" s="138"/>
      <c r="K40" s="11"/>
      <c r="L40" s="138"/>
    </row>
    <row r="41" spans="1:12" x14ac:dyDescent="0.25">
      <c r="A41" s="135"/>
      <c r="B41" s="136"/>
      <c r="C41" s="136"/>
      <c r="D41" s="136"/>
      <c r="E41" s="136"/>
      <c r="F41" s="136"/>
      <c r="G41" s="23"/>
      <c r="H41" s="23"/>
      <c r="I41" s="11"/>
      <c r="J41" s="139"/>
      <c r="K41" s="11"/>
      <c r="L41" s="139"/>
    </row>
    <row r="42" spans="1:12" x14ac:dyDescent="0.25">
      <c r="A42" s="140" t="s">
        <v>22</v>
      </c>
      <c r="B42" s="136" t="s">
        <v>205</v>
      </c>
      <c r="C42" s="136"/>
      <c r="D42" s="136"/>
      <c r="E42" s="136"/>
      <c r="F42" s="136"/>
      <c r="G42" s="25"/>
      <c r="H42" s="25"/>
      <c r="I42" s="15"/>
      <c r="J42" s="143">
        <f t="shared" ref="J42:L42" si="1">SUM(I42:I44)</f>
        <v>0</v>
      </c>
      <c r="K42" s="15">
        <v>-736</v>
      </c>
      <c r="L42" s="143">
        <f t="shared" si="1"/>
        <v>-736</v>
      </c>
    </row>
    <row r="43" spans="1:12" x14ac:dyDescent="0.25">
      <c r="A43" s="141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42"/>
      <c r="B44" s="146"/>
      <c r="C44" s="146"/>
      <c r="D44" s="146"/>
      <c r="E44" s="146"/>
      <c r="F44" s="146"/>
      <c r="G44" s="25"/>
      <c r="H44" s="25"/>
      <c r="I44" s="15"/>
      <c r="J44" s="145"/>
      <c r="K44" s="15"/>
      <c r="L44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2"/>
    <mergeCell ref="B28:F28"/>
    <mergeCell ref="J28:J32"/>
    <mergeCell ref="L28:L32"/>
    <mergeCell ref="B29:F29"/>
    <mergeCell ref="B32:F32"/>
    <mergeCell ref="B31:F31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42:F42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</mergeCells>
  <conditionalFormatting sqref="C12:C17 E12:F17 H12:H17 I25:I44 K25:K44">
    <cfRule type="cellIs" dxfId="483" priority="11" operator="lessThan">
      <formula>0</formula>
    </cfRule>
    <cfRule type="cellIs" dxfId="482" priority="12" operator="greaterThan">
      <formula>0</formula>
    </cfRule>
    <cfRule type="cellIs" dxfId="481" priority="13" operator="lessThan">
      <formula>0</formula>
    </cfRule>
  </conditionalFormatting>
  <conditionalFormatting sqref="D12:D17">
    <cfRule type="cellIs" dxfId="480" priority="8" operator="lessThan">
      <formula>0</formula>
    </cfRule>
    <cfRule type="cellIs" dxfId="479" priority="9" operator="greaterThan">
      <formula>0</formula>
    </cfRule>
    <cfRule type="cellIs" dxfId="478" priority="10" operator="lessThan">
      <formula>0</formula>
    </cfRule>
  </conditionalFormatting>
  <conditionalFormatting sqref="G12:G17">
    <cfRule type="cellIs" dxfId="477" priority="5" operator="lessThan">
      <formula>0</formula>
    </cfRule>
    <cfRule type="cellIs" dxfId="476" priority="6" operator="greaterThan">
      <formula>0</formula>
    </cfRule>
    <cfRule type="cellIs" dxfId="475" priority="7" operator="lessThan">
      <formula>0</formula>
    </cfRule>
  </conditionalFormatting>
  <conditionalFormatting sqref="I12:I17">
    <cfRule type="cellIs" dxfId="474" priority="3" operator="lessThan">
      <formula>0</formula>
    </cfRule>
    <cfRule type="cellIs" dxfId="473" priority="4" operator="greaterThan">
      <formula>0</formula>
    </cfRule>
  </conditionalFormatting>
  <conditionalFormatting sqref="J12:J17">
    <cfRule type="containsText" dxfId="472" priority="1" operator="containsText" text="OK">
      <formula>NOT(ISERROR(SEARCH("OK",J12)))</formula>
    </cfRule>
    <cfRule type="containsText" dxfId="47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O22" sqref="O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176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42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101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100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143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5622.2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5622.2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3377.8</v>
      </c>
      <c r="D17" s="15"/>
      <c r="E17" s="15">
        <f>J41</f>
        <v>0</v>
      </c>
      <c r="F17" s="15"/>
      <c r="G17" s="15"/>
      <c r="H17" s="15">
        <f>L41</f>
        <v>-9000</v>
      </c>
      <c r="I17" s="10">
        <f t="shared" si="0"/>
        <v>-5622.2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21" spans="1:12" x14ac:dyDescent="0.25">
      <c r="C21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SUM(I28:I31)</f>
        <v>0</v>
      </c>
      <c r="K28" s="15"/>
      <c r="L28" s="143">
        <f>SUM(K28:K31)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1"/>
      <c r="B30" s="153"/>
      <c r="C30" s="154"/>
      <c r="D30" s="154"/>
      <c r="E30" s="154"/>
      <c r="F30" s="155"/>
      <c r="G30" s="24"/>
      <c r="H30" s="25"/>
      <c r="I30" s="15"/>
      <c r="J30" s="144"/>
      <c r="K30" s="15"/>
      <c r="L30" s="144"/>
    </row>
    <row r="31" spans="1:12" x14ac:dyDescent="0.25">
      <c r="A31" s="142"/>
      <c r="B31" s="146"/>
      <c r="C31" s="146"/>
      <c r="D31" s="146"/>
      <c r="E31" s="146"/>
      <c r="F31" s="146"/>
      <c r="G31" s="24"/>
      <c r="H31" s="25"/>
      <c r="I31" s="15"/>
      <c r="J31" s="145"/>
      <c r="K31" s="15"/>
      <c r="L31" s="145"/>
    </row>
    <row r="32" spans="1:12" x14ac:dyDescent="0.25">
      <c r="A32" s="150" t="s">
        <v>19</v>
      </c>
      <c r="B32" s="136"/>
      <c r="C32" s="136"/>
      <c r="D32" s="136"/>
      <c r="E32" s="136"/>
      <c r="F32" s="136"/>
      <c r="G32" s="22"/>
      <c r="H32" s="23"/>
      <c r="I32" s="11"/>
      <c r="J32" s="137">
        <f>SUM(I32:I34)</f>
        <v>0</v>
      </c>
      <c r="K32" s="11"/>
      <c r="L32" s="137">
        <f>SUM(K32:K34)</f>
        <v>0</v>
      </c>
    </row>
    <row r="33" spans="1:12" x14ac:dyDescent="0.25">
      <c r="A33" s="151"/>
      <c r="B33" s="136"/>
      <c r="C33" s="136"/>
      <c r="D33" s="136"/>
      <c r="E33" s="136"/>
      <c r="F33" s="136"/>
      <c r="G33" s="22"/>
      <c r="H33" s="23"/>
      <c r="I33" s="11"/>
      <c r="J33" s="138"/>
      <c r="K33" s="11"/>
      <c r="L33" s="138"/>
    </row>
    <row r="34" spans="1:12" x14ac:dyDescent="0.25">
      <c r="A34" s="152"/>
      <c r="B34" s="136"/>
      <c r="C34" s="136"/>
      <c r="D34" s="136"/>
      <c r="E34" s="136"/>
      <c r="F34" s="136"/>
      <c r="G34" s="22"/>
      <c r="H34" s="23"/>
      <c r="I34" s="11"/>
      <c r="J34" s="139"/>
      <c r="K34" s="11"/>
      <c r="L34" s="139"/>
    </row>
    <row r="35" spans="1:12" x14ac:dyDescent="0.25">
      <c r="A35" s="147" t="s">
        <v>20</v>
      </c>
      <c r="B35" s="146"/>
      <c r="C35" s="146"/>
      <c r="D35" s="146"/>
      <c r="E35" s="146"/>
      <c r="F35" s="146"/>
      <c r="G35" s="25"/>
      <c r="H35" s="25"/>
      <c r="I35" s="15"/>
      <c r="J35" s="143">
        <f>SUM(I35:I37)</f>
        <v>0</v>
      </c>
      <c r="K35" s="15"/>
      <c r="L35" s="143">
        <f>SUM(K35:K37)</f>
        <v>0</v>
      </c>
    </row>
    <row r="36" spans="1:12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49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33" t="s">
        <v>21</v>
      </c>
      <c r="B38" s="136"/>
      <c r="C38" s="136"/>
      <c r="D38" s="136"/>
      <c r="E38" s="136"/>
      <c r="F38" s="136"/>
      <c r="G38" s="23"/>
      <c r="H38" s="23"/>
      <c r="I38" s="11"/>
      <c r="J38" s="137">
        <f>SUM(I38:I40)</f>
        <v>0</v>
      </c>
      <c r="K38" s="11"/>
      <c r="L38" s="137">
        <f>SUM(K38:K40)</f>
        <v>0</v>
      </c>
    </row>
    <row r="39" spans="1:12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x14ac:dyDescent="0.25">
      <c r="A40" s="135"/>
      <c r="B40" s="136"/>
      <c r="C40" s="136"/>
      <c r="D40" s="136"/>
      <c r="E40" s="136"/>
      <c r="F40" s="136"/>
      <c r="G40" s="23"/>
      <c r="H40" s="23"/>
      <c r="I40" s="11"/>
      <c r="J40" s="139"/>
      <c r="K40" s="11"/>
      <c r="L40" s="139"/>
    </row>
    <row r="41" spans="1:12" x14ac:dyDescent="0.25">
      <c r="A41" s="140" t="s">
        <v>22</v>
      </c>
      <c r="B41" s="146" t="s">
        <v>298</v>
      </c>
      <c r="C41" s="146"/>
      <c r="D41" s="146"/>
      <c r="E41" s="146"/>
      <c r="F41" s="146"/>
      <c r="G41" s="25"/>
      <c r="H41" s="25"/>
      <c r="I41" s="15"/>
      <c r="J41" s="143"/>
      <c r="K41" s="15">
        <v>-9000</v>
      </c>
      <c r="L41" s="143">
        <f t="shared" ref="L41" si="1">SUM(K41:K43)</f>
        <v>-9000</v>
      </c>
    </row>
    <row r="42" spans="1:12" x14ac:dyDescent="0.25">
      <c r="A42" s="141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42"/>
      <c r="B43" s="146"/>
      <c r="C43" s="146"/>
      <c r="D43" s="146"/>
      <c r="E43" s="146"/>
      <c r="F43" s="146"/>
      <c r="G43" s="25"/>
      <c r="H43" s="25"/>
      <c r="I43" s="15"/>
      <c r="J43" s="145"/>
      <c r="K43" s="15"/>
      <c r="L43" s="14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29:F29"/>
    <mergeCell ref="B31:F31"/>
    <mergeCell ref="B30:F30"/>
    <mergeCell ref="A32:A34"/>
    <mergeCell ref="B32:F32"/>
    <mergeCell ref="J32:J34"/>
    <mergeCell ref="L32:L34"/>
    <mergeCell ref="B33:F33"/>
    <mergeCell ref="B34:F34"/>
    <mergeCell ref="A35:A37"/>
    <mergeCell ref="B35:F35"/>
    <mergeCell ref="J35:J37"/>
    <mergeCell ref="L35:L37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H12:H17 I25:I43 K25:K43">
    <cfRule type="cellIs" dxfId="357" priority="11" operator="lessThan">
      <formula>0</formula>
    </cfRule>
    <cfRule type="cellIs" dxfId="356" priority="12" operator="greaterThan">
      <formula>0</formula>
    </cfRule>
    <cfRule type="cellIs" dxfId="355" priority="13" operator="lessThan">
      <formula>0</formula>
    </cfRule>
  </conditionalFormatting>
  <conditionalFormatting sqref="D12:D17">
    <cfRule type="cellIs" dxfId="354" priority="8" operator="lessThan">
      <formula>0</formula>
    </cfRule>
    <cfRule type="cellIs" dxfId="353" priority="9" operator="greaterThan">
      <formula>0</formula>
    </cfRule>
    <cfRule type="cellIs" dxfId="352" priority="10" operator="lessThan">
      <formula>0</formula>
    </cfRule>
  </conditionalFormatting>
  <conditionalFormatting sqref="G12:G17">
    <cfRule type="cellIs" dxfId="351" priority="5" operator="lessThan">
      <formula>0</formula>
    </cfRule>
    <cfRule type="cellIs" dxfId="350" priority="6" operator="greaterThan">
      <formula>0</formula>
    </cfRule>
    <cfRule type="cellIs" dxfId="349" priority="7" operator="lessThan">
      <formula>0</formula>
    </cfRule>
  </conditionalFormatting>
  <conditionalFormatting sqref="I12:I17">
    <cfRule type="cellIs" dxfId="348" priority="3" operator="lessThan">
      <formula>0</formula>
    </cfRule>
    <cfRule type="cellIs" dxfId="347" priority="4" operator="greaterThan">
      <formula>0</formula>
    </cfRule>
  </conditionalFormatting>
  <conditionalFormatting sqref="J12:J17">
    <cfRule type="containsText" dxfId="346" priority="1" operator="containsText" text="OK">
      <formula>NOT(ISERROR(SEARCH("OK",J12)))</formula>
    </cfRule>
    <cfRule type="containsText" dxfId="345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L40" sqref="L40:L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183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184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102</v>
      </c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-345.9</v>
      </c>
      <c r="I13" s="10">
        <f t="shared" ref="I13:I17" si="0">(C13+F13)+(E13+H13)+D13+G13</f>
        <v>-345.9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6500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6500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-6154.0999999999995</v>
      </c>
      <c r="I17" s="10">
        <f t="shared" si="0"/>
        <v>-6154.0999999999995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>
        <f>SUM(H12:H17)</f>
        <v>-6499.9999999999991</v>
      </c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/>
      <c r="L28" s="143">
        <f>SUM(K28:K30)</f>
        <v>-345.9</v>
      </c>
    </row>
    <row r="29" spans="1:12" x14ac:dyDescent="0.25">
      <c r="A29" s="141"/>
      <c r="B29" s="146" t="s">
        <v>303</v>
      </c>
      <c r="C29" s="146"/>
      <c r="D29" s="146"/>
      <c r="E29" s="146"/>
      <c r="F29" s="146"/>
      <c r="G29" s="24"/>
      <c r="H29" s="25"/>
      <c r="I29" s="15"/>
      <c r="J29" s="144"/>
      <c r="K29" s="15">
        <v>-345.9</v>
      </c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>
        <f>SUM(I31:I33)</f>
        <v>0</v>
      </c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SUM(I34:I36)</f>
        <v>0</v>
      </c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/>
      <c r="C37" s="136"/>
      <c r="D37" s="136"/>
      <c r="E37" s="136"/>
      <c r="F37" s="136"/>
      <c r="G37" s="23"/>
      <c r="H37" s="23"/>
      <c r="I37" s="11"/>
      <c r="J37" s="137">
        <f>SUM(I37:I39)</f>
        <v>0</v>
      </c>
      <c r="K37" s="11"/>
      <c r="L37" s="137">
        <f>SUM(K37:K39)</f>
        <v>0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 t="s">
        <v>320</v>
      </c>
      <c r="C40" s="146"/>
      <c r="D40" s="146"/>
      <c r="E40" s="146"/>
      <c r="F40" s="146"/>
      <c r="G40" s="25"/>
      <c r="H40" s="25"/>
      <c r="I40" s="15"/>
      <c r="J40" s="143">
        <f t="shared" ref="J40:L40" si="1">SUM(I40:I43)</f>
        <v>0</v>
      </c>
      <c r="K40" s="15">
        <v>-1114.6199999999999</v>
      </c>
      <c r="L40" s="143">
        <f t="shared" si="1"/>
        <v>-6154.0999999999995</v>
      </c>
    </row>
    <row r="41" spans="1:12" x14ac:dyDescent="0.25">
      <c r="A41" s="141"/>
      <c r="B41" s="146" t="s">
        <v>302</v>
      </c>
      <c r="C41" s="146"/>
      <c r="D41" s="146"/>
      <c r="E41" s="146"/>
      <c r="F41" s="146"/>
      <c r="G41" s="25"/>
      <c r="H41" s="25"/>
      <c r="I41" s="15"/>
      <c r="J41" s="144"/>
      <c r="K41" s="15">
        <v>-3306.63</v>
      </c>
      <c r="L41" s="144"/>
    </row>
    <row r="42" spans="1:12" x14ac:dyDescent="0.25">
      <c r="A42" s="141"/>
      <c r="B42" s="153" t="s">
        <v>328</v>
      </c>
      <c r="C42" s="154"/>
      <c r="D42" s="154"/>
      <c r="E42" s="154"/>
      <c r="F42" s="155"/>
      <c r="G42" s="25"/>
      <c r="H42" s="25"/>
      <c r="I42" s="15"/>
      <c r="J42" s="144"/>
      <c r="K42" s="15">
        <v>-37.979999999999997</v>
      </c>
      <c r="L42" s="144"/>
    </row>
    <row r="43" spans="1:12" x14ac:dyDescent="0.25">
      <c r="A43" s="142"/>
      <c r="B43" s="146" t="s">
        <v>322</v>
      </c>
      <c r="C43" s="146"/>
      <c r="D43" s="146"/>
      <c r="E43" s="146"/>
      <c r="F43" s="146"/>
      <c r="G43" s="25"/>
      <c r="H43" s="25"/>
      <c r="I43" s="15"/>
      <c r="J43" s="145"/>
      <c r="K43" s="15">
        <v>-1694.87</v>
      </c>
      <c r="L43" s="14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1:F41"/>
    <mergeCell ref="B43:F43"/>
    <mergeCell ref="B42:F42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workbookViewId="0">
      <selection activeCell="N21" sqref="N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65" t="s">
        <v>177</v>
      </c>
      <c r="C5" s="165"/>
      <c r="D5" s="165"/>
      <c r="E5" s="165"/>
      <c r="F5" s="165"/>
    </row>
    <row r="6" spans="1:12" x14ac:dyDescent="0.25">
      <c r="A6" s="3" t="s">
        <v>2</v>
      </c>
      <c r="B6" s="162" t="s">
        <v>43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104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103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144</v>
      </c>
      <c r="D11" s="7" t="s">
        <v>146</v>
      </c>
      <c r="E11" s="8" t="s">
        <v>164</v>
      </c>
      <c r="F11" s="6" t="s">
        <v>145</v>
      </c>
      <c r="G11" s="7" t="s">
        <v>147</v>
      </c>
      <c r="H11" s="8" t="s">
        <v>143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</v>
      </c>
      <c r="D13" s="15"/>
      <c r="E13" s="15">
        <f>J28</f>
        <v>0</v>
      </c>
      <c r="F13" s="15"/>
      <c r="G13" s="15"/>
      <c r="H13" s="15">
        <f>L28</f>
        <v>-195</v>
      </c>
      <c r="I13" s="10">
        <f t="shared" ref="I13:I17" si="0">(C13+F13)+(E13+H13)+D13+G13</f>
        <v>105</v>
      </c>
      <c r="J13" s="7"/>
      <c r="K13" s="12"/>
      <c r="L13" s="12"/>
    </row>
    <row r="14" spans="1:12" x14ac:dyDescent="0.25">
      <c r="A14" s="9" t="s">
        <v>19</v>
      </c>
      <c r="B14" s="10"/>
      <c r="C14" s="11">
        <v>3450</v>
      </c>
      <c r="D14" s="11"/>
      <c r="E14" s="11">
        <f>J34</f>
        <v>0</v>
      </c>
      <c r="F14" s="11"/>
      <c r="G14" s="11"/>
      <c r="H14" s="11">
        <f>L34</f>
        <v>-5065.0200000000004</v>
      </c>
      <c r="I14" s="10">
        <f t="shared" si="0"/>
        <v>-1615.0200000000004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</v>
      </c>
      <c r="D15" s="15"/>
      <c r="E15" s="15">
        <f>J37</f>
        <v>0</v>
      </c>
      <c r="F15" s="15"/>
      <c r="G15" s="15"/>
      <c r="H15" s="15"/>
      <c r="I15" s="10">
        <f t="shared" si="0"/>
        <v>950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3300</v>
      </c>
      <c r="D16" s="11"/>
      <c r="E16" s="11">
        <f>J40</f>
        <v>0</v>
      </c>
      <c r="F16" s="11"/>
      <c r="G16" s="11"/>
      <c r="H16" s="11"/>
      <c r="I16" s="10">
        <f t="shared" si="0"/>
        <v>3300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-5260.02</v>
      </c>
      <c r="I18" s="19">
        <f>SUM(I12:I17)</f>
        <v>2739.9799999999996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264</v>
      </c>
      <c r="C28" s="146"/>
      <c r="D28" s="146"/>
      <c r="E28" s="146"/>
      <c r="F28" s="146"/>
      <c r="G28" s="24"/>
      <c r="H28" s="25"/>
      <c r="I28" s="15"/>
      <c r="J28" s="143">
        <f>I28+I29+I30</f>
        <v>0</v>
      </c>
      <c r="K28" s="15">
        <v>-195</v>
      </c>
      <c r="L28" s="143">
        <f>SUM(K28:K33)</f>
        <v>-195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1"/>
      <c r="B30" s="153"/>
      <c r="C30" s="154"/>
      <c r="D30" s="154"/>
      <c r="E30" s="154"/>
      <c r="F30" s="155"/>
      <c r="G30" s="24"/>
      <c r="H30" s="25"/>
      <c r="I30" s="15"/>
      <c r="J30" s="144"/>
      <c r="K30" s="15"/>
      <c r="L30" s="144"/>
    </row>
    <row r="31" spans="1:12" x14ac:dyDescent="0.25">
      <c r="A31" s="141"/>
      <c r="B31" s="153"/>
      <c r="C31" s="154"/>
      <c r="D31" s="154"/>
      <c r="E31" s="154"/>
      <c r="F31" s="155"/>
      <c r="G31" s="24"/>
      <c r="H31" s="25"/>
      <c r="I31" s="15"/>
      <c r="J31" s="144"/>
      <c r="K31" s="15"/>
      <c r="L31" s="144"/>
    </row>
    <row r="32" spans="1:12" x14ac:dyDescent="0.25">
      <c r="A32" s="141"/>
      <c r="B32" s="153"/>
      <c r="C32" s="154"/>
      <c r="D32" s="154"/>
      <c r="E32" s="154"/>
      <c r="F32" s="155"/>
      <c r="G32" s="24"/>
      <c r="H32" s="25"/>
      <c r="I32" s="15"/>
      <c r="J32" s="144"/>
      <c r="K32" s="15"/>
      <c r="L32" s="144"/>
    </row>
    <row r="33" spans="1:12" x14ac:dyDescent="0.25">
      <c r="A33" s="142"/>
      <c r="B33" s="146"/>
      <c r="C33" s="146"/>
      <c r="D33" s="146"/>
      <c r="E33" s="146"/>
      <c r="F33" s="146"/>
      <c r="G33" s="24"/>
      <c r="H33" s="25"/>
      <c r="I33" s="15"/>
      <c r="J33" s="145"/>
      <c r="K33" s="15"/>
      <c r="L33" s="145"/>
    </row>
    <row r="34" spans="1:12" x14ac:dyDescent="0.25">
      <c r="A34" s="150" t="s">
        <v>19</v>
      </c>
      <c r="B34" s="136" t="s">
        <v>209</v>
      </c>
      <c r="C34" s="136"/>
      <c r="D34" s="136"/>
      <c r="E34" s="136"/>
      <c r="F34" s="136"/>
      <c r="G34" s="22"/>
      <c r="H34" s="23"/>
      <c r="I34" s="11"/>
      <c r="J34" s="137">
        <f>SUM(I34:I36)</f>
        <v>0</v>
      </c>
      <c r="K34" s="11">
        <v>-1741.52</v>
      </c>
      <c r="L34" s="137">
        <f>SUM(K34:K36)</f>
        <v>-5065.0200000000004</v>
      </c>
    </row>
    <row r="35" spans="1:12" x14ac:dyDescent="0.25">
      <c r="A35" s="151"/>
      <c r="B35" s="136" t="s">
        <v>309</v>
      </c>
      <c r="C35" s="136"/>
      <c r="D35" s="136"/>
      <c r="E35" s="136"/>
      <c r="F35" s="136"/>
      <c r="G35" s="22"/>
      <c r="H35" s="23"/>
      <c r="I35" s="11"/>
      <c r="J35" s="138"/>
      <c r="K35" s="11">
        <v>-3323.5</v>
      </c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46"/>
      <c r="C37" s="146"/>
      <c r="D37" s="146"/>
      <c r="E37" s="146"/>
      <c r="F37" s="146"/>
      <c r="G37" s="25"/>
      <c r="H37" s="25"/>
      <c r="I37" s="15"/>
      <c r="J37" s="143">
        <f>SUM(I37:I39)</f>
        <v>0</v>
      </c>
      <c r="K37" s="15"/>
      <c r="L37" s="143">
        <f>SUM(K37:K39)</f>
        <v>0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33" t="s">
        <v>21</v>
      </c>
      <c r="B40" s="146"/>
      <c r="C40" s="146"/>
      <c r="D40" s="146"/>
      <c r="E40" s="146"/>
      <c r="F40" s="146"/>
      <c r="G40" s="23"/>
      <c r="H40" s="23"/>
      <c r="I40" s="11"/>
      <c r="J40" s="137">
        <f>SUM(I40:I41)</f>
        <v>0</v>
      </c>
      <c r="K40" s="11"/>
      <c r="L40" s="137">
        <f>SUM(K40:K42)</f>
        <v>0</v>
      </c>
    </row>
    <row r="41" spans="1:12" x14ac:dyDescent="0.25">
      <c r="A41" s="134"/>
      <c r="B41" s="136"/>
      <c r="C41" s="136"/>
      <c r="D41" s="136"/>
      <c r="E41" s="136"/>
      <c r="F41" s="136"/>
      <c r="G41" s="23"/>
      <c r="H41" s="23"/>
      <c r="I41" s="11"/>
      <c r="J41" s="138"/>
      <c r="K41" s="11"/>
      <c r="L41" s="138"/>
    </row>
    <row r="42" spans="1:12" x14ac:dyDescent="0.25">
      <c r="A42" s="135"/>
      <c r="B42" s="136"/>
      <c r="C42" s="136"/>
      <c r="D42" s="136"/>
      <c r="E42" s="136"/>
      <c r="F42" s="136"/>
      <c r="G42" s="23"/>
      <c r="H42" s="23"/>
      <c r="I42" s="11"/>
      <c r="J42" s="139"/>
      <c r="K42" s="11"/>
      <c r="L42" s="139"/>
    </row>
    <row r="43" spans="1:12" x14ac:dyDescent="0.25">
      <c r="A43" s="140" t="s">
        <v>22</v>
      </c>
      <c r="B43" s="146"/>
      <c r="C43" s="146"/>
      <c r="D43" s="146"/>
      <c r="E43" s="146"/>
      <c r="F43" s="146"/>
      <c r="G43" s="25"/>
      <c r="H43" s="25"/>
      <c r="I43" s="15"/>
      <c r="J43" s="143"/>
      <c r="K43" s="15"/>
      <c r="L43" s="143">
        <f t="shared" ref="L43" si="1">SUM(K43:K45)</f>
        <v>0</v>
      </c>
    </row>
    <row r="44" spans="1:12" x14ac:dyDescent="0.25">
      <c r="A44" s="141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42"/>
      <c r="B45" s="146"/>
      <c r="C45" s="146"/>
      <c r="D45" s="146"/>
      <c r="E45" s="146"/>
      <c r="F45" s="146"/>
      <c r="G45" s="25"/>
      <c r="H45" s="25"/>
      <c r="I45" s="15"/>
      <c r="J45" s="145"/>
      <c r="K45" s="15"/>
      <c r="L45" s="145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K25:K45 I25:I45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B48" sqref="B4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3" customHeight="1" x14ac:dyDescent="0.25">
      <c r="A5" s="3" t="s">
        <v>1</v>
      </c>
      <c r="B5" s="165" t="s">
        <v>198</v>
      </c>
      <c r="C5" s="165"/>
      <c r="D5" s="165"/>
      <c r="E5" s="165"/>
      <c r="F5" s="165"/>
    </row>
    <row r="6" spans="1:12" x14ac:dyDescent="0.25">
      <c r="A6" s="3" t="s">
        <v>2</v>
      </c>
      <c r="B6" s="162" t="s">
        <v>199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5"/>
      <c r="I13" s="10">
        <f t="shared" ref="I13:I17" si="0">(C13+F13)+(E13+H13)+D13+G13</f>
        <v>2000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L40</f>
        <v>-2000</v>
      </c>
      <c r="I16" s="10">
        <f t="shared" si="0"/>
        <v>-2000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2000</v>
      </c>
      <c r="E18" s="12">
        <f>SUM(E12:E17)</f>
        <v>0</v>
      </c>
      <c r="F18" s="12">
        <f>SUM(F12:F17)</f>
        <v>0</v>
      </c>
      <c r="H18" s="12">
        <f>SUM(H12:H17)</f>
        <v>-2000</v>
      </c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83" t="s">
        <v>27</v>
      </c>
      <c r="B24" s="157" t="s">
        <v>28</v>
      </c>
      <c r="C24" s="157"/>
      <c r="D24" s="157"/>
      <c r="E24" s="157"/>
      <c r="F24" s="157"/>
      <c r="G24" s="83" t="s">
        <v>29</v>
      </c>
      <c r="H24" s="83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/>
      <c r="K28" s="15"/>
      <c r="L28" s="143">
        <f>SUM(K28:K33)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1"/>
      <c r="B30" s="153"/>
      <c r="C30" s="154"/>
      <c r="D30" s="154"/>
      <c r="E30" s="154"/>
      <c r="F30" s="155"/>
      <c r="G30" s="24"/>
      <c r="H30" s="25"/>
      <c r="I30" s="15"/>
      <c r="J30" s="144"/>
      <c r="K30" s="15"/>
      <c r="L30" s="144"/>
    </row>
    <row r="31" spans="1:12" x14ac:dyDescent="0.25">
      <c r="A31" s="141"/>
      <c r="B31" s="153"/>
      <c r="C31" s="154"/>
      <c r="D31" s="154"/>
      <c r="E31" s="154"/>
      <c r="F31" s="155"/>
      <c r="G31" s="24"/>
      <c r="H31" s="25"/>
      <c r="I31" s="15"/>
      <c r="J31" s="144"/>
      <c r="K31" s="15"/>
      <c r="L31" s="144"/>
    </row>
    <row r="32" spans="1:12" x14ac:dyDescent="0.25">
      <c r="A32" s="141"/>
      <c r="B32" s="153"/>
      <c r="C32" s="154"/>
      <c r="D32" s="154"/>
      <c r="E32" s="154"/>
      <c r="F32" s="155"/>
      <c r="G32" s="24"/>
      <c r="H32" s="25"/>
      <c r="I32" s="15"/>
      <c r="J32" s="144"/>
      <c r="K32" s="15"/>
      <c r="L32" s="144"/>
    </row>
    <row r="33" spans="1:12" x14ac:dyDescent="0.25">
      <c r="A33" s="142"/>
      <c r="B33" s="146"/>
      <c r="C33" s="146"/>
      <c r="D33" s="146"/>
      <c r="E33" s="146"/>
      <c r="F33" s="146"/>
      <c r="G33" s="24"/>
      <c r="H33" s="25"/>
      <c r="I33" s="15"/>
      <c r="J33" s="145"/>
      <c r="K33" s="15"/>
      <c r="L33" s="145"/>
    </row>
    <row r="34" spans="1:12" x14ac:dyDescent="0.25">
      <c r="A34" s="150" t="s">
        <v>19</v>
      </c>
      <c r="B34" s="136"/>
      <c r="C34" s="136"/>
      <c r="D34" s="136"/>
      <c r="E34" s="136"/>
      <c r="F34" s="136"/>
      <c r="G34" s="22"/>
      <c r="H34" s="23"/>
      <c r="I34" s="11"/>
      <c r="J34" s="137">
        <f>SUM(I34:I36)</f>
        <v>0</v>
      </c>
      <c r="K34" s="11"/>
      <c r="L34" s="137">
        <f>SUM(K34:K36)</f>
        <v>0</v>
      </c>
    </row>
    <row r="35" spans="1:12" x14ac:dyDescent="0.25">
      <c r="A35" s="151"/>
      <c r="B35" s="136"/>
      <c r="C35" s="136"/>
      <c r="D35" s="136"/>
      <c r="E35" s="136"/>
      <c r="F35" s="136"/>
      <c r="G35" s="22"/>
      <c r="H35" s="23"/>
      <c r="I35" s="11"/>
      <c r="J35" s="138"/>
      <c r="K35" s="11"/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46"/>
      <c r="C37" s="146"/>
      <c r="D37" s="146"/>
      <c r="E37" s="146"/>
      <c r="F37" s="146"/>
      <c r="G37" s="25"/>
      <c r="H37" s="25"/>
      <c r="I37" s="15"/>
      <c r="J37" s="143">
        <f>SUM(I37:I39)</f>
        <v>0</v>
      </c>
      <c r="K37" s="15"/>
      <c r="L37" s="143">
        <f>SUM(K37:K39)</f>
        <v>0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33" t="s">
        <v>21</v>
      </c>
      <c r="B40" s="136" t="s">
        <v>304</v>
      </c>
      <c r="C40" s="136"/>
      <c r="D40" s="136"/>
      <c r="E40" s="136"/>
      <c r="F40" s="136"/>
      <c r="G40" s="23"/>
      <c r="H40" s="23"/>
      <c r="I40" s="11"/>
      <c r="J40" s="137"/>
      <c r="K40" s="11">
        <v>-2000</v>
      </c>
      <c r="L40" s="137">
        <f>SUM(K40:K42)</f>
        <v>-2000</v>
      </c>
    </row>
    <row r="41" spans="1:12" x14ac:dyDescent="0.25">
      <c r="A41" s="134"/>
      <c r="B41" s="136"/>
      <c r="C41" s="136"/>
      <c r="D41" s="136"/>
      <c r="E41" s="136"/>
      <c r="F41" s="136"/>
      <c r="G41" s="23"/>
      <c r="H41" s="23"/>
      <c r="I41" s="11"/>
      <c r="J41" s="138"/>
      <c r="K41" s="11"/>
      <c r="L41" s="138"/>
    </row>
    <row r="42" spans="1:12" x14ac:dyDescent="0.25">
      <c r="A42" s="135"/>
      <c r="B42" s="136"/>
      <c r="C42" s="136"/>
      <c r="D42" s="136"/>
      <c r="E42" s="136"/>
      <c r="F42" s="136"/>
      <c r="G42" s="23"/>
      <c r="H42" s="23"/>
      <c r="I42" s="11"/>
      <c r="J42" s="139"/>
      <c r="K42" s="11"/>
      <c r="L42" s="139"/>
    </row>
    <row r="43" spans="1:12" x14ac:dyDescent="0.25">
      <c r="A43" s="140" t="s">
        <v>22</v>
      </c>
      <c r="B43" s="146"/>
      <c r="C43" s="146"/>
      <c r="D43" s="146"/>
      <c r="E43" s="146"/>
      <c r="F43" s="146"/>
      <c r="G43" s="25"/>
      <c r="H43" s="25"/>
      <c r="I43" s="15"/>
      <c r="J43" s="143">
        <f>I43</f>
        <v>0</v>
      </c>
      <c r="K43" s="15"/>
      <c r="L43" s="143">
        <f t="shared" ref="L43" si="1">SUM(K43:K45)</f>
        <v>0</v>
      </c>
    </row>
    <row r="44" spans="1:12" x14ac:dyDescent="0.25">
      <c r="A44" s="141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42"/>
      <c r="B45" s="146"/>
      <c r="C45" s="146"/>
      <c r="D45" s="146"/>
      <c r="E45" s="146"/>
      <c r="F45" s="146"/>
      <c r="G45" s="25"/>
      <c r="H45" s="25"/>
      <c r="I45" s="15"/>
      <c r="J45" s="145"/>
      <c r="K45" s="15"/>
      <c r="L45" s="145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I25:I45 K25:K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33" sqref="B33:F3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44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45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211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105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-828.06</v>
      </c>
      <c r="I14" s="10">
        <f t="shared" si="0"/>
        <v>-828.06</v>
      </c>
      <c r="J14" s="7"/>
      <c r="K14" s="50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L39</f>
        <v>-3778.06</v>
      </c>
      <c r="I16" s="10">
        <f t="shared" si="0"/>
        <v>-3778.06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7250</v>
      </c>
      <c r="D17" s="15"/>
      <c r="E17" s="15">
        <f>J42</f>
        <v>0</v>
      </c>
      <c r="F17" s="15"/>
      <c r="G17" s="15"/>
      <c r="H17" s="15">
        <f>L42</f>
        <v>0</v>
      </c>
      <c r="I17" s="10">
        <f t="shared" si="0"/>
        <v>7250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7250</v>
      </c>
      <c r="E18" s="12">
        <f>SUM(E12:E17)</f>
        <v>0</v>
      </c>
      <c r="F18" s="12">
        <f>SUM(F13:F17)</f>
        <v>0</v>
      </c>
      <c r="H18" s="12">
        <f>SUM(H12:H17)</f>
        <v>-4606.12</v>
      </c>
      <c r="I18" s="19">
        <f>SUM(I12:I17)</f>
        <v>2643.88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36"/>
      <c r="C28" s="136"/>
      <c r="D28" s="136"/>
      <c r="E28" s="136"/>
      <c r="F28" s="136"/>
      <c r="G28" s="24"/>
      <c r="H28" s="25"/>
      <c r="I28" s="15"/>
      <c r="J28" s="143">
        <f>I28+I29</f>
        <v>0</v>
      </c>
      <c r="K28" s="15"/>
      <c r="L28" s="143">
        <f>SUM(K28:K32)</f>
        <v>0</v>
      </c>
    </row>
    <row r="29" spans="1:12" x14ac:dyDescent="0.25">
      <c r="A29" s="141"/>
      <c r="B29" s="166"/>
      <c r="C29" s="167"/>
      <c r="D29" s="167"/>
      <c r="E29" s="167"/>
      <c r="F29" s="168"/>
      <c r="G29" s="24"/>
      <c r="H29" s="25"/>
      <c r="I29" s="15"/>
      <c r="J29" s="144"/>
      <c r="K29" s="15"/>
      <c r="L29" s="144"/>
    </row>
    <row r="30" spans="1:12" x14ac:dyDescent="0.25">
      <c r="A30" s="141"/>
      <c r="B30" s="146"/>
      <c r="C30" s="146"/>
      <c r="D30" s="146"/>
      <c r="E30" s="146"/>
      <c r="F30" s="146"/>
      <c r="G30" s="24"/>
      <c r="H30" s="25"/>
      <c r="I30" s="15"/>
      <c r="J30" s="144"/>
      <c r="K30" s="15"/>
      <c r="L30" s="144"/>
    </row>
    <row r="31" spans="1:12" x14ac:dyDescent="0.25">
      <c r="A31" s="141"/>
      <c r="B31" s="146"/>
      <c r="C31" s="146"/>
      <c r="D31" s="146"/>
      <c r="E31" s="146"/>
      <c r="F31" s="146"/>
      <c r="G31" s="24"/>
      <c r="H31" s="25"/>
      <c r="I31" s="15"/>
      <c r="J31" s="144"/>
      <c r="K31" s="15"/>
      <c r="L31" s="144"/>
    </row>
    <row r="32" spans="1:12" x14ac:dyDescent="0.25">
      <c r="A32" s="142"/>
      <c r="B32" s="146"/>
      <c r="C32" s="146"/>
      <c r="D32" s="146"/>
      <c r="E32" s="146"/>
      <c r="F32" s="146"/>
      <c r="G32" s="24"/>
      <c r="H32" s="25"/>
      <c r="I32" s="15"/>
      <c r="J32" s="145"/>
      <c r="K32" s="15"/>
      <c r="L32" s="145"/>
    </row>
    <row r="33" spans="1:12" x14ac:dyDescent="0.25">
      <c r="A33" s="150" t="s">
        <v>19</v>
      </c>
      <c r="B33" s="136" t="s">
        <v>280</v>
      </c>
      <c r="C33" s="136"/>
      <c r="D33" s="136"/>
      <c r="E33" s="136"/>
      <c r="F33" s="136"/>
      <c r="G33" s="22"/>
      <c r="H33" s="23"/>
      <c r="I33" s="11"/>
      <c r="J33" s="137">
        <f>I33</f>
        <v>0</v>
      </c>
      <c r="K33" s="11">
        <v>-828.06</v>
      </c>
      <c r="L33" s="137">
        <f>SUM(K33:K35)</f>
        <v>-828.06</v>
      </c>
    </row>
    <row r="34" spans="1:12" x14ac:dyDescent="0.25">
      <c r="A34" s="151"/>
      <c r="B34" s="136"/>
      <c r="C34" s="136"/>
      <c r="D34" s="136"/>
      <c r="E34" s="136"/>
      <c r="F34" s="136"/>
      <c r="G34" s="22"/>
      <c r="H34" s="23"/>
      <c r="I34" s="11"/>
      <c r="J34" s="138"/>
      <c r="K34" s="11"/>
      <c r="L34" s="138"/>
    </row>
    <row r="35" spans="1:12" x14ac:dyDescent="0.25">
      <c r="A35" s="152"/>
      <c r="B35" s="136"/>
      <c r="C35" s="136"/>
      <c r="D35" s="136"/>
      <c r="E35" s="136"/>
      <c r="F35" s="136"/>
      <c r="G35" s="22"/>
      <c r="H35" s="23"/>
      <c r="I35" s="11"/>
      <c r="J35" s="139"/>
      <c r="K35" s="11"/>
      <c r="L35" s="139"/>
    </row>
    <row r="36" spans="1:12" x14ac:dyDescent="0.25">
      <c r="A36" s="147" t="s">
        <v>20</v>
      </c>
      <c r="B36" s="146"/>
      <c r="C36" s="146"/>
      <c r="D36" s="146"/>
      <c r="E36" s="146"/>
      <c r="F36" s="146"/>
      <c r="G36" s="25"/>
      <c r="H36" s="25"/>
      <c r="I36" s="15"/>
      <c r="J36" s="143">
        <f>SUM(I36:I38)</f>
        <v>0</v>
      </c>
      <c r="K36" s="15"/>
      <c r="L36" s="143">
        <f>SUM(K36:K38)</f>
        <v>0</v>
      </c>
    </row>
    <row r="37" spans="1:12" x14ac:dyDescent="0.25">
      <c r="A37" s="148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49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33" t="s">
        <v>21</v>
      </c>
      <c r="B39" s="136" t="s">
        <v>233</v>
      </c>
      <c r="C39" s="136"/>
      <c r="D39" s="136"/>
      <c r="E39" s="136"/>
      <c r="F39" s="136"/>
      <c r="G39" s="23"/>
      <c r="H39" s="23"/>
      <c r="I39" s="11"/>
      <c r="J39" s="137"/>
      <c r="K39" s="11">
        <v>-828.06</v>
      </c>
      <c r="L39" s="137">
        <f>SUM(K39:K41)</f>
        <v>-3778.06</v>
      </c>
    </row>
    <row r="40" spans="1:12" x14ac:dyDescent="0.25">
      <c r="A40" s="134"/>
      <c r="B40" s="136" t="s">
        <v>227</v>
      </c>
      <c r="C40" s="136"/>
      <c r="D40" s="136"/>
      <c r="E40" s="136"/>
      <c r="F40" s="136"/>
      <c r="G40" s="23"/>
      <c r="H40" s="23"/>
      <c r="I40" s="11"/>
      <c r="J40" s="138"/>
      <c r="K40" s="11">
        <v>-2950</v>
      </c>
      <c r="L40" s="138"/>
    </row>
    <row r="41" spans="1:12" x14ac:dyDescent="0.25">
      <c r="A41" s="135"/>
      <c r="B41" s="136"/>
      <c r="C41" s="136"/>
      <c r="D41" s="136"/>
      <c r="E41" s="136"/>
      <c r="F41" s="136"/>
      <c r="G41" s="23"/>
      <c r="H41" s="23"/>
      <c r="I41" s="11"/>
      <c r="J41" s="139"/>
      <c r="K41" s="11"/>
      <c r="L41" s="139"/>
    </row>
    <row r="42" spans="1:12" x14ac:dyDescent="0.25">
      <c r="A42" s="140" t="s">
        <v>22</v>
      </c>
      <c r="B42" s="146"/>
      <c r="C42" s="146"/>
      <c r="D42" s="146"/>
      <c r="E42" s="146"/>
      <c r="F42" s="146"/>
      <c r="G42" s="25"/>
      <c r="H42" s="25"/>
      <c r="I42" s="15"/>
      <c r="J42" s="143">
        <f t="shared" ref="J42:L42" si="1">SUM(I42:I44)</f>
        <v>0</v>
      </c>
      <c r="K42" s="15"/>
      <c r="L42" s="143">
        <f t="shared" si="1"/>
        <v>0</v>
      </c>
    </row>
    <row r="43" spans="1:12" x14ac:dyDescent="0.25">
      <c r="A43" s="141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42"/>
      <c r="B44" s="146"/>
      <c r="C44" s="146"/>
      <c r="D44" s="146"/>
      <c r="E44" s="146"/>
      <c r="F44" s="146"/>
      <c r="G44" s="25"/>
      <c r="H44" s="25"/>
      <c r="I44" s="15"/>
      <c r="J44" s="145"/>
      <c r="K44" s="15"/>
      <c r="L44" s="145"/>
    </row>
  </sheetData>
  <mergeCells count="46"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  <mergeCell ref="A10:G10"/>
    <mergeCell ref="A1:L3"/>
    <mergeCell ref="B5:F5"/>
    <mergeCell ref="B6:F6"/>
    <mergeCell ref="B7:F7"/>
    <mergeCell ref="B8:F8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  <mergeCell ref="B42:F42"/>
  </mergeCells>
  <conditionalFormatting sqref="C12:C17 E12:F17 H12:H17 I25:I44 K25:K44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4" workbookViewId="0">
      <selection activeCell="N20" sqref="N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46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128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129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130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400</v>
      </c>
      <c r="D13" s="15"/>
      <c r="E13" s="15">
        <f>J28</f>
        <v>0</v>
      </c>
      <c r="F13" s="15"/>
      <c r="G13" s="15"/>
      <c r="H13" s="15">
        <f>L28</f>
        <v>-1884.08</v>
      </c>
      <c r="I13" s="10">
        <f t="shared" ref="I13:I17" si="0">(C13+F13)+(E13+H13)+D13+G13</f>
        <v>-1484.08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-7615.92</v>
      </c>
      <c r="I14" s="10">
        <f t="shared" si="0"/>
        <v>-2615.92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4000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100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SUM(F12:F17)</f>
        <v>0</v>
      </c>
      <c r="H18" s="12">
        <f>SUM(H12:H17)</f>
        <v>-9500</v>
      </c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330</v>
      </c>
      <c r="C28" s="146"/>
      <c r="D28" s="146"/>
      <c r="E28" s="146"/>
      <c r="F28" s="146"/>
      <c r="G28" s="24"/>
      <c r="H28" s="25"/>
      <c r="I28" s="15"/>
      <c r="J28" s="143"/>
      <c r="K28" s="15">
        <v>-1572.77</v>
      </c>
      <c r="L28" s="143">
        <f>SUM(K28:K30)</f>
        <v>-1884.08</v>
      </c>
    </row>
    <row r="29" spans="1:12" x14ac:dyDescent="0.25">
      <c r="A29" s="141"/>
      <c r="B29" s="146" t="s">
        <v>331</v>
      </c>
      <c r="C29" s="146"/>
      <c r="D29" s="146"/>
      <c r="E29" s="146"/>
      <c r="F29" s="146"/>
      <c r="G29" s="24"/>
      <c r="H29" s="25"/>
      <c r="I29" s="15"/>
      <c r="J29" s="144"/>
      <c r="K29" s="15">
        <v>-311.31</v>
      </c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203</v>
      </c>
      <c r="C31" s="136"/>
      <c r="D31" s="136"/>
      <c r="E31" s="136"/>
      <c r="F31" s="136"/>
      <c r="G31" s="22"/>
      <c r="H31" s="23"/>
      <c r="I31" s="11"/>
      <c r="J31" s="137"/>
      <c r="K31" s="11">
        <v>-7615.92</v>
      </c>
      <c r="L31" s="137">
        <f>SUM(K31:K33)</f>
        <v>-7615.92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/>
      <c r="K34" s="15"/>
      <c r="L34" s="143">
        <f>SUM(K34:K44)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8"/>
      <c r="B36" s="153"/>
      <c r="C36" s="154"/>
      <c r="D36" s="154"/>
      <c r="E36" s="154"/>
      <c r="F36" s="155"/>
      <c r="G36" s="25"/>
      <c r="H36" s="25"/>
      <c r="I36" s="15"/>
      <c r="J36" s="144"/>
      <c r="K36" s="15"/>
      <c r="L36" s="144"/>
    </row>
    <row r="37" spans="1:12" x14ac:dyDescent="0.25">
      <c r="A37" s="148"/>
      <c r="B37" s="153"/>
      <c r="C37" s="154"/>
      <c r="D37" s="154"/>
      <c r="E37" s="154"/>
      <c r="F37" s="155"/>
      <c r="G37" s="25"/>
      <c r="H37" s="25"/>
      <c r="I37" s="15"/>
      <c r="J37" s="144"/>
      <c r="K37" s="15"/>
      <c r="L37" s="144"/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8"/>
      <c r="B39" s="153"/>
      <c r="C39" s="154"/>
      <c r="D39" s="154"/>
      <c r="E39" s="154"/>
      <c r="F39" s="155"/>
      <c r="G39" s="25"/>
      <c r="H39" s="25"/>
      <c r="I39" s="15"/>
      <c r="J39" s="144"/>
      <c r="K39" s="15"/>
      <c r="L39" s="144"/>
    </row>
    <row r="40" spans="1:12" ht="15" customHeight="1" x14ac:dyDescent="0.25">
      <c r="A40" s="148"/>
      <c r="B40" s="153"/>
      <c r="C40" s="154"/>
      <c r="D40" s="154"/>
      <c r="E40" s="154"/>
      <c r="F40" s="155"/>
      <c r="G40" s="25"/>
      <c r="H40" s="25"/>
      <c r="I40" s="15"/>
      <c r="J40" s="144"/>
      <c r="K40" s="15"/>
      <c r="L40" s="144"/>
    </row>
    <row r="41" spans="1:12" ht="15" customHeight="1" x14ac:dyDescent="0.25">
      <c r="A41" s="148"/>
      <c r="B41" s="68"/>
      <c r="C41" s="69"/>
      <c r="D41" s="69"/>
      <c r="E41" s="69"/>
      <c r="F41" s="70"/>
      <c r="G41" s="25"/>
      <c r="H41" s="25"/>
      <c r="I41" s="15"/>
      <c r="J41" s="144"/>
      <c r="K41" s="15"/>
      <c r="L41" s="144"/>
    </row>
    <row r="42" spans="1:12" ht="15" customHeight="1" x14ac:dyDescent="0.25">
      <c r="A42" s="148"/>
      <c r="B42" s="153"/>
      <c r="C42" s="154"/>
      <c r="D42" s="154"/>
      <c r="E42" s="154"/>
      <c r="F42" s="155"/>
      <c r="G42" s="25"/>
      <c r="H42" s="25"/>
      <c r="I42" s="15"/>
      <c r="J42" s="144"/>
      <c r="K42" s="15"/>
      <c r="L42" s="144"/>
    </row>
    <row r="43" spans="1:12" ht="15" customHeight="1" x14ac:dyDescent="0.25">
      <c r="A43" s="148"/>
      <c r="B43" s="153"/>
      <c r="C43" s="154"/>
      <c r="D43" s="154"/>
      <c r="E43" s="154"/>
      <c r="F43" s="155"/>
      <c r="G43" s="25"/>
      <c r="H43" s="25"/>
      <c r="I43" s="15"/>
      <c r="J43" s="144"/>
      <c r="K43" s="15"/>
      <c r="L43" s="144"/>
    </row>
    <row r="44" spans="1:12" x14ac:dyDescent="0.25">
      <c r="A44" s="149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33" t="s">
        <v>21</v>
      </c>
      <c r="B45" s="136"/>
      <c r="C45" s="136"/>
      <c r="D45" s="136"/>
      <c r="E45" s="136"/>
      <c r="F45" s="136"/>
      <c r="G45" s="23"/>
      <c r="H45" s="23"/>
      <c r="I45" s="11"/>
      <c r="J45" s="137">
        <f>I45</f>
        <v>0</v>
      </c>
      <c r="K45" s="11"/>
      <c r="L45" s="137">
        <f>SUM(K45:K48)</f>
        <v>0</v>
      </c>
    </row>
    <row r="46" spans="1:12" x14ac:dyDescent="0.25">
      <c r="A46" s="134"/>
      <c r="B46" s="136"/>
      <c r="C46" s="136"/>
      <c r="D46" s="136"/>
      <c r="E46" s="136"/>
      <c r="F46" s="136"/>
      <c r="G46" s="23"/>
      <c r="H46" s="23"/>
      <c r="I46" s="11"/>
      <c r="J46" s="138"/>
      <c r="K46" s="11"/>
      <c r="L46" s="138"/>
    </row>
    <row r="47" spans="1:12" x14ac:dyDescent="0.25">
      <c r="A47" s="134"/>
      <c r="B47" s="158"/>
      <c r="C47" s="159"/>
      <c r="D47" s="159"/>
      <c r="E47" s="159"/>
      <c r="F47" s="160"/>
      <c r="G47" s="23"/>
      <c r="H47" s="23"/>
      <c r="I47" s="11"/>
      <c r="J47" s="138"/>
      <c r="K47" s="11"/>
      <c r="L47" s="138"/>
    </row>
    <row r="48" spans="1:12" x14ac:dyDescent="0.25">
      <c r="A48" s="135"/>
      <c r="B48" s="136"/>
      <c r="C48" s="136"/>
      <c r="D48" s="136"/>
      <c r="E48" s="136"/>
      <c r="F48" s="136"/>
      <c r="G48" s="23"/>
      <c r="H48" s="23"/>
      <c r="I48" s="11"/>
      <c r="J48" s="139"/>
      <c r="K48" s="11"/>
      <c r="L48" s="139"/>
    </row>
    <row r="49" spans="1:12" x14ac:dyDescent="0.25">
      <c r="A49" s="140" t="s">
        <v>22</v>
      </c>
      <c r="B49" s="146"/>
      <c r="C49" s="146"/>
      <c r="D49" s="146"/>
      <c r="E49" s="146"/>
      <c r="F49" s="146"/>
      <c r="G49" s="25"/>
      <c r="H49" s="25"/>
      <c r="I49" s="15"/>
      <c r="J49" s="143">
        <f t="shared" ref="J49:L49" si="1">SUM(I49:I51)</f>
        <v>0</v>
      </c>
      <c r="K49" s="15"/>
      <c r="L49" s="143">
        <f t="shared" si="1"/>
        <v>0</v>
      </c>
    </row>
    <row r="50" spans="1:12" x14ac:dyDescent="0.25">
      <c r="A50" s="141"/>
      <c r="B50" s="146"/>
      <c r="C50" s="146"/>
      <c r="D50" s="146"/>
      <c r="E50" s="146"/>
      <c r="F50" s="146"/>
      <c r="G50" s="25"/>
      <c r="H50" s="25"/>
      <c r="I50" s="15"/>
      <c r="J50" s="144"/>
      <c r="K50" s="15"/>
      <c r="L50" s="144"/>
    </row>
    <row r="51" spans="1:12" x14ac:dyDescent="0.25">
      <c r="A51" s="142"/>
      <c r="B51" s="146"/>
      <c r="C51" s="146"/>
      <c r="D51" s="146"/>
      <c r="E51" s="146"/>
      <c r="F51" s="146"/>
      <c r="G51" s="25"/>
      <c r="H51" s="25"/>
      <c r="I51" s="15"/>
      <c r="J51" s="145"/>
      <c r="K51" s="15"/>
      <c r="L51" s="145"/>
    </row>
  </sheetData>
  <mergeCells count="52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45:A48"/>
    <mergeCell ref="B45:F45"/>
    <mergeCell ref="J45:J48"/>
    <mergeCell ref="L45:L48"/>
    <mergeCell ref="B46:F46"/>
    <mergeCell ref="B48:F48"/>
    <mergeCell ref="B47:F47"/>
    <mergeCell ref="A49:A51"/>
    <mergeCell ref="B49:F49"/>
    <mergeCell ref="J49:J51"/>
    <mergeCell ref="L49:L51"/>
    <mergeCell ref="B50:F50"/>
    <mergeCell ref="B51:F51"/>
  </mergeCells>
  <conditionalFormatting sqref="C12:C17 E12:F17 H12:H17 I25:I51 K25:K48 K50:K51">
    <cfRule type="cellIs" dxfId="292" priority="14" operator="lessThan">
      <formula>0</formula>
    </cfRule>
    <cfRule type="cellIs" dxfId="291" priority="15" operator="greaterThan">
      <formula>0</formula>
    </cfRule>
    <cfRule type="cellIs" dxfId="290" priority="16" operator="lessThan">
      <formula>0</formula>
    </cfRule>
  </conditionalFormatting>
  <conditionalFormatting sqref="D12:D17">
    <cfRule type="cellIs" dxfId="289" priority="11" operator="lessThan">
      <formula>0</formula>
    </cfRule>
    <cfRule type="cellIs" dxfId="288" priority="12" operator="greaterThan">
      <formula>0</formula>
    </cfRule>
    <cfRule type="cellIs" dxfId="287" priority="13" operator="lessThan">
      <formula>0</formula>
    </cfRule>
  </conditionalFormatting>
  <conditionalFormatting sqref="G12:G17">
    <cfRule type="cellIs" dxfId="286" priority="8" operator="lessThan">
      <formula>0</formula>
    </cfRule>
    <cfRule type="cellIs" dxfId="285" priority="9" operator="greaterThan">
      <formula>0</formula>
    </cfRule>
    <cfRule type="cellIs" dxfId="284" priority="10" operator="lessThan">
      <formula>0</formula>
    </cfRule>
  </conditionalFormatting>
  <conditionalFormatting sqref="I12:I17">
    <cfRule type="cellIs" dxfId="283" priority="6" operator="lessThan">
      <formula>0</formula>
    </cfRule>
    <cfRule type="cellIs" dxfId="282" priority="7" operator="greaterThan">
      <formula>0</formula>
    </cfRule>
  </conditionalFormatting>
  <conditionalFormatting sqref="J12:J17">
    <cfRule type="containsText" dxfId="281" priority="4" operator="containsText" text="OK">
      <formula>NOT(ISERROR(SEARCH("OK",J12)))</formula>
    </cfRule>
    <cfRule type="containsText" dxfId="280" priority="5" operator="containsText" text="ALERTA">
      <formula>NOT(ISERROR(SEARCH("ALERTA",J12)))</formula>
    </cfRule>
  </conditionalFormatting>
  <conditionalFormatting sqref="K49">
    <cfRule type="cellIs" dxfId="279" priority="1" operator="lessThan">
      <formula>0</formula>
    </cfRule>
    <cfRule type="cellIs" dxfId="278" priority="2" operator="greaterThan">
      <formula>0</formula>
    </cfRule>
    <cfRule type="cellIs" dxfId="277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workbookViewId="0">
      <selection activeCell="L15" sqref="L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178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137</v>
      </c>
      <c r="C6" s="162"/>
      <c r="D6" s="162"/>
      <c r="E6" s="162"/>
      <c r="F6" s="162"/>
    </row>
    <row r="7" spans="1:12" x14ac:dyDescent="0.25">
      <c r="A7" s="3" t="s">
        <v>3</v>
      </c>
      <c r="B7" s="164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3000</v>
      </c>
      <c r="D13" s="15"/>
      <c r="E13" s="15">
        <f>J28</f>
        <v>0</v>
      </c>
      <c r="F13" s="15"/>
      <c r="G13" s="15"/>
      <c r="H13" s="15">
        <f>K28</f>
        <v>-2023.8</v>
      </c>
      <c r="I13" s="10">
        <f t="shared" ref="I13:I17" si="0">(C13+F13)+(E13+H13)+D13+G13</f>
        <v>976.2</v>
      </c>
      <c r="J13" s="7"/>
      <c r="K13" s="12"/>
      <c r="L13" s="12"/>
    </row>
    <row r="14" spans="1:12" x14ac:dyDescent="0.25">
      <c r="A14" s="9" t="s">
        <v>19</v>
      </c>
      <c r="B14" s="10"/>
      <c r="C14" s="11">
        <v>2000</v>
      </c>
      <c r="D14" s="11"/>
      <c r="E14" s="11">
        <f>J31</f>
        <v>0</v>
      </c>
      <c r="F14" s="11"/>
      <c r="G14" s="11"/>
      <c r="H14" s="11">
        <f>L31</f>
        <v>-10375.08</v>
      </c>
      <c r="I14" s="10">
        <f t="shared" si="0"/>
        <v>-8375.08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</v>
      </c>
      <c r="D15" s="15"/>
      <c r="E15" s="15">
        <f>J37</f>
        <v>0</v>
      </c>
      <c r="F15" s="15"/>
      <c r="G15" s="15"/>
      <c r="H15" s="15"/>
      <c r="I15" s="10">
        <f t="shared" si="0"/>
        <v>1000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5000</v>
      </c>
      <c r="D16" s="11"/>
      <c r="E16" s="11">
        <f>J40</f>
        <v>0</v>
      </c>
      <c r="F16" s="11"/>
      <c r="G16" s="11"/>
      <c r="H16" s="11">
        <f>L40</f>
        <v>-2600</v>
      </c>
      <c r="I16" s="10">
        <f t="shared" si="0"/>
        <v>2400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4000</v>
      </c>
      <c r="D17" s="15"/>
      <c r="E17" s="15">
        <f>J44</f>
        <v>0</v>
      </c>
      <c r="F17" s="15"/>
      <c r="G17" s="15"/>
      <c r="H17" s="15">
        <f>L44</f>
        <v>0</v>
      </c>
      <c r="I17" s="10">
        <f t="shared" si="0"/>
        <v>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15000</v>
      </c>
      <c r="E18" s="12">
        <f>SUM(E12:E17)</f>
        <v>0</v>
      </c>
      <c r="F18" s="12">
        <f>SUM(F12:F17)</f>
        <v>0</v>
      </c>
      <c r="H18" s="12">
        <f>SUM(H12:H17)</f>
        <v>-14998.88</v>
      </c>
      <c r="I18" s="19">
        <f>SUM(I12:I17)</f>
        <v>1.1199999999998909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335</v>
      </c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>
        <v>-2023.8</v>
      </c>
      <c r="L28" s="143">
        <f>SUM(K28:K30)</f>
        <v>-2023.8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281</v>
      </c>
      <c r="C31" s="136"/>
      <c r="D31" s="136"/>
      <c r="E31" s="136"/>
      <c r="F31" s="136"/>
      <c r="G31" s="22"/>
      <c r="H31" s="23"/>
      <c r="I31" s="11"/>
      <c r="J31" s="137">
        <f>SUM(I31:I36)</f>
        <v>0</v>
      </c>
      <c r="K31" s="11">
        <v>-5649.68</v>
      </c>
      <c r="L31" s="137">
        <f>SUM(K31:K36)</f>
        <v>-10375.08</v>
      </c>
    </row>
    <row r="32" spans="1:12" x14ac:dyDescent="0.25">
      <c r="A32" s="151"/>
      <c r="B32" s="136" t="s">
        <v>283</v>
      </c>
      <c r="C32" s="136"/>
      <c r="D32" s="136"/>
      <c r="E32" s="136"/>
      <c r="F32" s="136"/>
      <c r="G32" s="22"/>
      <c r="H32" s="23"/>
      <c r="I32" s="11"/>
      <c r="J32" s="138"/>
      <c r="K32" s="11">
        <v>-255.76</v>
      </c>
      <c r="L32" s="138"/>
    </row>
    <row r="33" spans="1:12" ht="15" customHeight="1" x14ac:dyDescent="0.25">
      <c r="A33" s="151"/>
      <c r="B33" s="175" t="s">
        <v>282</v>
      </c>
      <c r="C33" s="176"/>
      <c r="D33" s="176"/>
      <c r="E33" s="176"/>
      <c r="F33" s="177"/>
      <c r="G33" s="22"/>
      <c r="H33" s="23"/>
      <c r="I33" s="11"/>
      <c r="J33" s="138"/>
      <c r="K33" s="11">
        <v>-706.56</v>
      </c>
      <c r="L33" s="138"/>
    </row>
    <row r="34" spans="1:12" ht="15" customHeight="1" x14ac:dyDescent="0.25">
      <c r="A34" s="151"/>
      <c r="B34" s="115" t="s">
        <v>285</v>
      </c>
      <c r="C34" s="116"/>
      <c r="D34" s="116"/>
      <c r="E34" s="116"/>
      <c r="F34" s="117"/>
      <c r="G34" s="22"/>
      <c r="H34" s="23"/>
      <c r="I34" s="11"/>
      <c r="J34" s="138"/>
      <c r="K34" s="11">
        <v>-3763.08</v>
      </c>
      <c r="L34" s="138"/>
    </row>
    <row r="35" spans="1:12" ht="15" customHeight="1" x14ac:dyDescent="0.25">
      <c r="A35" s="151"/>
      <c r="B35" s="115"/>
      <c r="C35" s="116"/>
      <c r="D35" s="116"/>
      <c r="E35" s="116"/>
      <c r="F35" s="117"/>
      <c r="G35" s="22"/>
      <c r="H35" s="23"/>
      <c r="I35" s="11"/>
      <c r="J35" s="138"/>
      <c r="K35" s="11"/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46"/>
      <c r="C37" s="146"/>
      <c r="D37" s="146"/>
      <c r="E37" s="146"/>
      <c r="F37" s="146"/>
      <c r="G37" s="25"/>
      <c r="H37" s="25"/>
      <c r="I37" s="15"/>
      <c r="J37" s="143">
        <f>I37</f>
        <v>0</v>
      </c>
      <c r="K37" s="15"/>
      <c r="L37" s="143">
        <f>SUM(K37:K39)</f>
        <v>0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33" t="s">
        <v>21</v>
      </c>
      <c r="B40" s="136" t="s">
        <v>210</v>
      </c>
      <c r="C40" s="136"/>
      <c r="D40" s="136"/>
      <c r="E40" s="136"/>
      <c r="F40" s="136"/>
      <c r="G40" s="23"/>
      <c r="H40" s="23"/>
      <c r="I40" s="11"/>
      <c r="J40" s="137">
        <f>I40+I41+I42+I43</f>
        <v>0</v>
      </c>
      <c r="K40" s="11">
        <v>-1600</v>
      </c>
      <c r="L40" s="137">
        <f>SUM(K40:K43)</f>
        <v>-2600</v>
      </c>
    </row>
    <row r="41" spans="1:12" x14ac:dyDescent="0.25">
      <c r="A41" s="134"/>
      <c r="B41" s="136" t="s">
        <v>278</v>
      </c>
      <c r="C41" s="136"/>
      <c r="D41" s="136"/>
      <c r="E41" s="136"/>
      <c r="F41" s="136"/>
      <c r="G41" s="23"/>
      <c r="H41" s="23"/>
      <c r="I41" s="11"/>
      <c r="J41" s="138"/>
      <c r="K41" s="11">
        <v>-1000</v>
      </c>
      <c r="L41" s="138"/>
    </row>
    <row r="42" spans="1:12" x14ac:dyDescent="0.25">
      <c r="A42" s="134"/>
      <c r="B42" s="158"/>
      <c r="C42" s="159"/>
      <c r="D42" s="159"/>
      <c r="E42" s="159"/>
      <c r="F42" s="160"/>
      <c r="G42" s="23"/>
      <c r="H42" s="23"/>
      <c r="I42" s="11"/>
      <c r="J42" s="138"/>
      <c r="K42" s="11"/>
      <c r="L42" s="138"/>
    </row>
    <row r="43" spans="1:12" x14ac:dyDescent="0.25">
      <c r="A43" s="135"/>
      <c r="B43" s="136"/>
      <c r="C43" s="136"/>
      <c r="D43" s="136"/>
      <c r="E43" s="136"/>
      <c r="F43" s="136"/>
      <c r="G43" s="23"/>
      <c r="H43" s="23"/>
      <c r="I43" s="11"/>
      <c r="J43" s="139"/>
      <c r="K43" s="11"/>
      <c r="L43" s="139"/>
    </row>
    <row r="44" spans="1:12" x14ac:dyDescent="0.25">
      <c r="A44" s="140" t="s">
        <v>22</v>
      </c>
      <c r="B44" s="146"/>
      <c r="C44" s="146"/>
      <c r="D44" s="146"/>
      <c r="E44" s="146"/>
      <c r="F44" s="146"/>
      <c r="G44" s="25"/>
      <c r="H44" s="25"/>
      <c r="I44" s="15"/>
      <c r="J44" s="143">
        <f t="shared" ref="J44:L44" si="1">SUM(I44:I46)</f>
        <v>0</v>
      </c>
      <c r="K44" s="15"/>
      <c r="L44" s="143">
        <f t="shared" si="1"/>
        <v>0</v>
      </c>
    </row>
    <row r="45" spans="1:12" x14ac:dyDescent="0.25">
      <c r="A45" s="141"/>
      <c r="B45" s="146"/>
      <c r="C45" s="146"/>
      <c r="D45" s="146"/>
      <c r="E45" s="146"/>
      <c r="F45" s="146"/>
      <c r="G45" s="25"/>
      <c r="H45" s="25"/>
      <c r="I45" s="15"/>
      <c r="J45" s="144"/>
      <c r="K45" s="15"/>
      <c r="L45" s="144"/>
    </row>
    <row r="46" spans="1:12" x14ac:dyDescent="0.25">
      <c r="A46" s="142"/>
      <c r="B46" s="146"/>
      <c r="C46" s="146"/>
      <c r="D46" s="146"/>
      <c r="E46" s="146"/>
      <c r="F46" s="146"/>
      <c r="G46" s="25"/>
      <c r="H46" s="25"/>
      <c r="I46" s="15"/>
      <c r="J46" s="145"/>
      <c r="K46" s="15"/>
      <c r="L46" s="145"/>
    </row>
  </sheetData>
  <mergeCells count="4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6"/>
    <mergeCell ref="B31:F31"/>
    <mergeCell ref="J31:J36"/>
    <mergeCell ref="L31:L36"/>
    <mergeCell ref="B32:F32"/>
    <mergeCell ref="B36:F36"/>
    <mergeCell ref="B33:F33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1:F41"/>
    <mergeCell ref="B43:F43"/>
    <mergeCell ref="B42:F42"/>
    <mergeCell ref="A44:A46"/>
    <mergeCell ref="B44:F44"/>
    <mergeCell ref="J44:J46"/>
    <mergeCell ref="L44:L46"/>
    <mergeCell ref="B45:F45"/>
    <mergeCell ref="B46:F46"/>
  </mergeCells>
  <conditionalFormatting sqref="C12:C17 E12:F17 H12:H17 I25:I46 K25:K46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D12:D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G12:G17">
    <cfRule type="cellIs" dxfId="270" priority="5" operator="lessThan">
      <formula>0</formula>
    </cfRule>
    <cfRule type="cellIs" dxfId="269" priority="6" operator="greaterThan">
      <formula>0</formula>
    </cfRule>
    <cfRule type="cellIs" dxfId="268" priority="7" operator="lessThan">
      <formula>0</formula>
    </cfRule>
  </conditionalFormatting>
  <conditionalFormatting sqref="I12:I17">
    <cfRule type="cellIs" dxfId="267" priority="3" operator="lessThan">
      <formula>0</formula>
    </cfRule>
    <cfRule type="cellIs" dxfId="266" priority="4" operator="greaterThan">
      <formula>0</formula>
    </cfRule>
  </conditionalFormatting>
  <conditionalFormatting sqref="J12:J17">
    <cfRule type="containsText" dxfId="265" priority="1" operator="containsText" text="OK">
      <formula>NOT(ISERROR(SEARCH("OK",J12)))</formula>
    </cfRule>
    <cfRule type="containsText" dxfId="264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X20" sqref="X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153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152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3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275</v>
      </c>
      <c r="J13" s="7"/>
      <c r="K13" s="12"/>
      <c r="L13" s="12"/>
    </row>
    <row r="14" spans="1:12" x14ac:dyDescent="0.25">
      <c r="A14" s="9" t="s">
        <v>19</v>
      </c>
      <c r="B14" s="10"/>
      <c r="C14" s="11">
        <v>7200</v>
      </c>
      <c r="D14" s="11"/>
      <c r="E14" s="11">
        <f>J30</f>
        <v>0</v>
      </c>
      <c r="F14" s="11"/>
      <c r="G14" s="11"/>
      <c r="H14" s="11">
        <f>L30</f>
        <v>0</v>
      </c>
      <c r="I14" s="10">
        <f t="shared" si="0"/>
        <v>7200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J33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1275</v>
      </c>
      <c r="D16" s="11"/>
      <c r="E16" s="11">
        <f>J36</f>
        <v>0</v>
      </c>
      <c r="F16" s="11"/>
      <c r="G16" s="11"/>
      <c r="H16" s="11"/>
      <c r="I16" s="10">
        <f t="shared" si="0"/>
        <v>1275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750</v>
      </c>
      <c r="D17" s="15"/>
      <c r="E17" s="15">
        <f>J39</f>
        <v>0</v>
      </c>
      <c r="F17" s="15"/>
      <c r="G17" s="15"/>
      <c r="H17" s="15"/>
      <c r="I17" s="10">
        <f t="shared" si="0"/>
        <v>750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SUM(F13:F17)</f>
        <v>0</v>
      </c>
      <c r="H18" s="12"/>
      <c r="I18" s="19">
        <f>SUM(I12:I17)</f>
        <v>9500</v>
      </c>
      <c r="L18" s="12"/>
    </row>
    <row r="22" spans="1:12" ht="23.25" x14ac:dyDescent="0.35">
      <c r="A22" s="156" t="s">
        <v>26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1:12" x14ac:dyDescent="0.25">
      <c r="A23" s="20" t="s">
        <v>27</v>
      </c>
      <c r="B23" s="157" t="s">
        <v>28</v>
      </c>
      <c r="C23" s="157"/>
      <c r="D23" s="157"/>
      <c r="E23" s="157"/>
      <c r="F23" s="157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2" x14ac:dyDescent="0.25">
      <c r="A24" s="150" t="s">
        <v>17</v>
      </c>
      <c r="B24" s="136"/>
      <c r="C24" s="136"/>
      <c r="D24" s="136"/>
      <c r="E24" s="136"/>
      <c r="F24" s="136"/>
      <c r="G24" s="22"/>
      <c r="H24" s="23"/>
      <c r="I24" s="11"/>
      <c r="J24" s="137">
        <f>SUM(I24:I26)</f>
        <v>0</v>
      </c>
      <c r="K24" s="11"/>
      <c r="L24" s="137">
        <f>SUM(K24:K26)</f>
        <v>0</v>
      </c>
    </row>
    <row r="25" spans="1:12" x14ac:dyDescent="0.25">
      <c r="A25" s="151"/>
      <c r="B25" s="158"/>
      <c r="C25" s="159"/>
      <c r="D25" s="159"/>
      <c r="E25" s="159"/>
      <c r="F25" s="160"/>
      <c r="G25" s="22"/>
      <c r="H25" s="23"/>
      <c r="I25" s="11"/>
      <c r="J25" s="138"/>
      <c r="K25" s="11"/>
      <c r="L25" s="138"/>
    </row>
    <row r="26" spans="1:12" x14ac:dyDescent="0.25">
      <c r="A26" s="152"/>
      <c r="B26" s="136"/>
      <c r="C26" s="136"/>
      <c r="D26" s="136"/>
      <c r="E26" s="136"/>
      <c r="F26" s="136"/>
      <c r="G26" s="22"/>
      <c r="H26" s="23"/>
      <c r="I26" s="11"/>
      <c r="J26" s="139"/>
      <c r="K26" s="11"/>
      <c r="L26" s="139"/>
    </row>
    <row r="27" spans="1:12" x14ac:dyDescent="0.25">
      <c r="A27" s="140" t="s">
        <v>18</v>
      </c>
      <c r="B27" s="146"/>
      <c r="C27" s="146"/>
      <c r="D27" s="146"/>
      <c r="E27" s="146"/>
      <c r="F27" s="146"/>
      <c r="G27" s="24"/>
      <c r="H27" s="25"/>
      <c r="I27" s="15"/>
      <c r="J27" s="143">
        <f>SUM(I27:I29)</f>
        <v>0</v>
      </c>
      <c r="K27" s="15"/>
      <c r="L27" s="143">
        <f>SUM(K27:K29)</f>
        <v>0</v>
      </c>
    </row>
    <row r="28" spans="1:12" x14ac:dyDescent="0.25">
      <c r="A28" s="141"/>
      <c r="B28" s="146"/>
      <c r="C28" s="146"/>
      <c r="D28" s="146"/>
      <c r="E28" s="146"/>
      <c r="F28" s="146"/>
      <c r="G28" s="24"/>
      <c r="H28" s="25"/>
      <c r="I28" s="15"/>
      <c r="J28" s="144"/>
      <c r="K28" s="15"/>
      <c r="L28" s="144"/>
    </row>
    <row r="29" spans="1:12" x14ac:dyDescent="0.25">
      <c r="A29" s="142"/>
      <c r="B29" s="146"/>
      <c r="C29" s="146"/>
      <c r="D29" s="146"/>
      <c r="E29" s="146"/>
      <c r="F29" s="146"/>
      <c r="G29" s="24"/>
      <c r="H29" s="25"/>
      <c r="I29" s="15"/>
      <c r="J29" s="145"/>
      <c r="K29" s="15"/>
      <c r="L29" s="145"/>
    </row>
    <row r="30" spans="1:12" x14ac:dyDescent="0.25">
      <c r="A30" s="150" t="s">
        <v>19</v>
      </c>
      <c r="B30" s="136"/>
      <c r="C30" s="136"/>
      <c r="D30" s="136"/>
      <c r="E30" s="136"/>
      <c r="F30" s="136"/>
      <c r="G30" s="22"/>
      <c r="H30" s="23"/>
      <c r="I30" s="11"/>
      <c r="J30" s="137">
        <f>I30:I31</f>
        <v>0</v>
      </c>
      <c r="K30" s="11"/>
      <c r="L30" s="137">
        <f>SUM(K30:K32)</f>
        <v>0</v>
      </c>
    </row>
    <row r="31" spans="1:12" x14ac:dyDescent="0.25">
      <c r="A31" s="151"/>
      <c r="B31" s="136"/>
      <c r="C31" s="136"/>
      <c r="D31" s="136"/>
      <c r="E31" s="136"/>
      <c r="F31" s="136"/>
      <c r="G31" s="22"/>
      <c r="H31" s="23"/>
      <c r="I31" s="11"/>
      <c r="J31" s="138"/>
      <c r="K31" s="11"/>
      <c r="L31" s="138"/>
    </row>
    <row r="32" spans="1:12" x14ac:dyDescent="0.25">
      <c r="A32" s="152"/>
      <c r="B32" s="136"/>
      <c r="C32" s="136"/>
      <c r="D32" s="136"/>
      <c r="E32" s="136"/>
      <c r="F32" s="136"/>
      <c r="G32" s="22"/>
      <c r="H32" s="23"/>
      <c r="I32" s="11"/>
      <c r="J32" s="139"/>
      <c r="K32" s="11"/>
      <c r="L32" s="139"/>
    </row>
    <row r="33" spans="1:12" x14ac:dyDescent="0.25">
      <c r="A33" s="147" t="s">
        <v>20</v>
      </c>
      <c r="B33" s="146"/>
      <c r="C33" s="146"/>
      <c r="D33" s="146"/>
      <c r="E33" s="146"/>
      <c r="F33" s="146"/>
      <c r="G33" s="25"/>
      <c r="H33" s="25"/>
      <c r="I33" s="15"/>
      <c r="J33" s="143">
        <f>SUM(I33:I35)</f>
        <v>0</v>
      </c>
      <c r="K33" s="15"/>
      <c r="L33" s="143">
        <f>SUM(K33:K35)</f>
        <v>0</v>
      </c>
    </row>
    <row r="34" spans="1:12" x14ac:dyDescent="0.25">
      <c r="A34" s="148"/>
      <c r="B34" s="146"/>
      <c r="C34" s="146"/>
      <c r="D34" s="146"/>
      <c r="E34" s="146"/>
      <c r="F34" s="146"/>
      <c r="G34" s="25"/>
      <c r="H34" s="25"/>
      <c r="I34" s="15"/>
      <c r="J34" s="144"/>
      <c r="K34" s="15"/>
      <c r="L34" s="144"/>
    </row>
    <row r="35" spans="1:12" x14ac:dyDescent="0.25">
      <c r="A35" s="149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33" t="s">
        <v>21</v>
      </c>
      <c r="B36" s="136"/>
      <c r="C36" s="136"/>
      <c r="D36" s="136"/>
      <c r="E36" s="136"/>
      <c r="F36" s="136"/>
      <c r="G36" s="23"/>
      <c r="H36" s="23"/>
      <c r="I36" s="11"/>
      <c r="J36" s="137">
        <f>SUM(I36:I38)</f>
        <v>0</v>
      </c>
      <c r="K36" s="11"/>
      <c r="L36" s="137">
        <f>SUM(K36:K38)</f>
        <v>0</v>
      </c>
    </row>
    <row r="37" spans="1:12" x14ac:dyDescent="0.25">
      <c r="A37" s="134"/>
      <c r="B37" s="136"/>
      <c r="C37" s="136"/>
      <c r="D37" s="136"/>
      <c r="E37" s="136"/>
      <c r="F37" s="136"/>
      <c r="G37" s="23"/>
      <c r="H37" s="23"/>
      <c r="I37" s="11"/>
      <c r="J37" s="138"/>
      <c r="K37" s="11"/>
      <c r="L37" s="138"/>
    </row>
    <row r="38" spans="1:12" x14ac:dyDescent="0.25">
      <c r="A38" s="135"/>
      <c r="B38" s="136"/>
      <c r="C38" s="136"/>
      <c r="D38" s="136"/>
      <c r="E38" s="136"/>
      <c r="F38" s="136"/>
      <c r="G38" s="23"/>
      <c r="H38" s="23"/>
      <c r="I38" s="11"/>
      <c r="J38" s="139"/>
      <c r="K38" s="11"/>
      <c r="L38" s="139"/>
    </row>
    <row r="39" spans="1:12" x14ac:dyDescent="0.25">
      <c r="A39" s="140" t="s">
        <v>22</v>
      </c>
      <c r="B39" s="146"/>
      <c r="C39" s="146"/>
      <c r="D39" s="146"/>
      <c r="E39" s="146"/>
      <c r="F39" s="146"/>
      <c r="G39" s="25"/>
      <c r="H39" s="25"/>
      <c r="I39" s="15"/>
      <c r="J39" s="143">
        <f t="shared" ref="J39:L39" si="1">SUM(I39:I41)</f>
        <v>0</v>
      </c>
      <c r="K39" s="15"/>
      <c r="L39" s="143">
        <f t="shared" si="1"/>
        <v>0</v>
      </c>
    </row>
    <row r="40" spans="1:12" x14ac:dyDescent="0.25">
      <c r="A40" s="141"/>
      <c r="B40" s="146"/>
      <c r="C40" s="146"/>
      <c r="D40" s="146"/>
      <c r="E40" s="146"/>
      <c r="F40" s="146"/>
      <c r="G40" s="25"/>
      <c r="H40" s="25"/>
      <c r="I40" s="15"/>
      <c r="J40" s="144"/>
      <c r="K40" s="15"/>
      <c r="L40" s="144"/>
    </row>
    <row r="41" spans="1:12" x14ac:dyDescent="0.25">
      <c r="A41" s="142"/>
      <c r="B41" s="146"/>
      <c r="C41" s="146"/>
      <c r="D41" s="146"/>
      <c r="E41" s="146"/>
      <c r="F41" s="146"/>
      <c r="G41" s="25"/>
      <c r="H41" s="25"/>
      <c r="I41" s="15"/>
      <c r="J41" s="145"/>
      <c r="K41" s="15"/>
      <c r="L41" s="145"/>
    </row>
  </sheetData>
  <mergeCells count="44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</mergeCells>
  <conditionalFormatting sqref="C12:C17 E12:F17 H12:H17 I24:I41 K24:K41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" workbookViewId="0">
      <selection activeCell="B31" sqref="B31:F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6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179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139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-3782.22</v>
      </c>
      <c r="I14" s="10">
        <f t="shared" si="0"/>
        <v>-3782.22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7500</v>
      </c>
      <c r="D16" s="11"/>
      <c r="E16" s="11">
        <f>J37</f>
        <v>0</v>
      </c>
      <c r="F16" s="11"/>
      <c r="G16" s="11"/>
      <c r="H16" s="11">
        <f>L37</f>
        <v>-3844</v>
      </c>
      <c r="I16" s="10">
        <f t="shared" si="0"/>
        <v>3656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SUM(F14:F17)</f>
        <v>0</v>
      </c>
      <c r="H18" s="12">
        <f>SUM(H12:H17)</f>
        <v>-7626.2199999999993</v>
      </c>
      <c r="I18" s="19">
        <f>SUM(I12:I17)</f>
        <v>-126.2199999999998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I28+I29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285</v>
      </c>
      <c r="C31" s="136"/>
      <c r="D31" s="136"/>
      <c r="E31" s="136"/>
      <c r="F31" s="136"/>
      <c r="G31" s="22"/>
      <c r="H31" s="23"/>
      <c r="I31" s="11"/>
      <c r="J31" s="137"/>
      <c r="K31" s="11">
        <v>-3782.22</v>
      </c>
      <c r="L31" s="137">
        <f>SUM(K31:K33)</f>
        <v>-3782.22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/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 t="s">
        <v>220</v>
      </c>
      <c r="C37" s="136"/>
      <c r="D37" s="136"/>
      <c r="E37" s="136"/>
      <c r="F37" s="136"/>
      <c r="G37" s="23"/>
      <c r="H37" s="23"/>
      <c r="I37" s="11"/>
      <c r="J37" s="137"/>
      <c r="K37" s="11">
        <v>-3844</v>
      </c>
      <c r="L37" s="137">
        <f>SUM(K37:K39)</f>
        <v>-3844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/>
      <c r="C40" s="146"/>
      <c r="D40" s="146"/>
      <c r="E40" s="146"/>
      <c r="F40" s="146"/>
      <c r="G40" s="25"/>
      <c r="H40" s="25"/>
      <c r="I40" s="15"/>
      <c r="J40" s="143">
        <f t="shared" ref="J40:L40" si="1">SUM(I40:I42)</f>
        <v>0</v>
      </c>
      <c r="K40" s="15"/>
      <c r="L40" s="143">
        <f t="shared" si="1"/>
        <v>0</v>
      </c>
    </row>
    <row r="41" spans="1:12" x14ac:dyDescent="0.25">
      <c r="A41" s="141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42"/>
      <c r="B42" s="146"/>
      <c r="C42" s="146"/>
      <c r="D42" s="146"/>
      <c r="E42" s="146"/>
      <c r="F42" s="146"/>
      <c r="G42" s="25"/>
      <c r="H42" s="25"/>
      <c r="I42" s="15"/>
      <c r="J42" s="145"/>
      <c r="K42" s="15"/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C19" sqref="C1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47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140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106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163</v>
      </c>
      <c r="C8" s="163"/>
      <c r="D8" s="163"/>
      <c r="E8" s="163"/>
      <c r="F8" s="163"/>
    </row>
    <row r="10" spans="1:12" ht="23.25" x14ac:dyDescent="0.35">
      <c r="A10" s="156" t="s">
        <v>166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2490</v>
      </c>
      <c r="D13" s="15"/>
      <c r="E13" s="15">
        <f>J28</f>
        <v>0</v>
      </c>
      <c r="F13" s="15"/>
      <c r="G13" s="15"/>
      <c r="H13" s="15">
        <f>L28</f>
        <v>-8429.0899999999983</v>
      </c>
      <c r="I13" s="10">
        <f t="shared" ref="I13:I17" si="0">(C13+F13)+(E13+H13)+D13+G13</f>
        <v>-5939.0899999999983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>
        <f>L38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8510</v>
      </c>
      <c r="D15" s="15"/>
      <c r="E15" s="15">
        <f>J41</f>
        <v>0</v>
      </c>
      <c r="F15" s="15"/>
      <c r="G15" s="15"/>
      <c r="H15" s="15">
        <f>L41</f>
        <v>-8794.68</v>
      </c>
      <c r="I15" s="10">
        <f t="shared" si="0"/>
        <v>-284.68000000000029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J48</f>
        <v>0</v>
      </c>
      <c r="F16" s="11"/>
      <c r="G16" s="11"/>
      <c r="H16" s="11">
        <f>L48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6500</v>
      </c>
      <c r="D17" s="15"/>
      <c r="E17" s="15">
        <f>J52</f>
        <v>0</v>
      </c>
      <c r="F17" s="15"/>
      <c r="G17" s="15"/>
      <c r="H17" s="15">
        <f>L52</f>
        <v>0</v>
      </c>
      <c r="I17" s="10">
        <f t="shared" si="0"/>
        <v>6500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-17223.769999999997</v>
      </c>
      <c r="I18" s="19">
        <f>SUM(I12:I17)</f>
        <v>276.23000000000138</v>
      </c>
      <c r="L18" s="12"/>
    </row>
    <row r="19" spans="1:12" x14ac:dyDescent="0.25">
      <c r="L19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213</v>
      </c>
      <c r="C28" s="146"/>
      <c r="D28" s="146"/>
      <c r="E28" s="146"/>
      <c r="F28" s="146"/>
      <c r="G28" s="24"/>
      <c r="H28" s="25"/>
      <c r="I28" s="15"/>
      <c r="J28" s="143">
        <f>I28+I29+I30</f>
        <v>0</v>
      </c>
      <c r="K28" s="15">
        <v>-601.01</v>
      </c>
      <c r="L28" s="143">
        <f>SUM(K28:K37)</f>
        <v>-8429.0899999999983</v>
      </c>
    </row>
    <row r="29" spans="1:12" x14ac:dyDescent="0.25">
      <c r="A29" s="141"/>
      <c r="B29" s="146" t="s">
        <v>218</v>
      </c>
      <c r="C29" s="146"/>
      <c r="D29" s="146"/>
      <c r="E29" s="146"/>
      <c r="F29" s="146"/>
      <c r="G29" s="24"/>
      <c r="H29" s="25"/>
      <c r="I29" s="15"/>
      <c r="J29" s="144"/>
      <c r="K29" s="15">
        <v>-4375</v>
      </c>
      <c r="L29" s="144"/>
    </row>
    <row r="30" spans="1:12" x14ac:dyDescent="0.25">
      <c r="A30" s="141"/>
      <c r="B30" s="166" t="s">
        <v>248</v>
      </c>
      <c r="C30" s="167"/>
      <c r="D30" s="167"/>
      <c r="E30" s="167"/>
      <c r="F30" s="168"/>
      <c r="G30" s="24"/>
      <c r="H30" s="25"/>
      <c r="I30" s="15"/>
      <c r="J30" s="144"/>
      <c r="K30" s="15">
        <v>-268.98</v>
      </c>
      <c r="L30" s="144"/>
    </row>
    <row r="31" spans="1:12" x14ac:dyDescent="0.25">
      <c r="A31" s="141"/>
      <c r="B31" s="153" t="s">
        <v>249</v>
      </c>
      <c r="C31" s="154"/>
      <c r="D31" s="154"/>
      <c r="E31" s="154"/>
      <c r="F31" s="155"/>
      <c r="G31" s="24"/>
      <c r="H31" s="25"/>
      <c r="I31" s="15"/>
      <c r="J31" s="144"/>
      <c r="K31" s="15">
        <v>-224.45</v>
      </c>
      <c r="L31" s="144"/>
    </row>
    <row r="32" spans="1:12" x14ac:dyDescent="0.25">
      <c r="A32" s="141"/>
      <c r="B32" s="74" t="s">
        <v>250</v>
      </c>
      <c r="C32" s="75"/>
      <c r="D32" s="75"/>
      <c r="E32" s="75"/>
      <c r="F32" s="76"/>
      <c r="G32" s="24"/>
      <c r="H32" s="25"/>
      <c r="I32" s="15"/>
      <c r="J32" s="144"/>
      <c r="K32" s="15">
        <v>-150.84</v>
      </c>
      <c r="L32" s="144"/>
    </row>
    <row r="33" spans="1:12" x14ac:dyDescent="0.25">
      <c r="A33" s="141"/>
      <c r="B33" s="77" t="s">
        <v>320</v>
      </c>
      <c r="C33" s="78"/>
      <c r="D33" s="78"/>
      <c r="E33" s="78"/>
      <c r="F33" s="79"/>
      <c r="G33" s="24"/>
      <c r="H33" s="25"/>
      <c r="I33" s="15"/>
      <c r="J33" s="144"/>
      <c r="K33" s="15">
        <v>-2162.16</v>
      </c>
      <c r="L33" s="144"/>
    </row>
    <row r="34" spans="1:12" x14ac:dyDescent="0.25">
      <c r="A34" s="141"/>
      <c r="B34" s="77" t="s">
        <v>305</v>
      </c>
      <c r="C34" s="78"/>
      <c r="D34" s="78"/>
      <c r="E34" s="78"/>
      <c r="F34" s="79"/>
      <c r="G34" s="24"/>
      <c r="H34" s="25"/>
      <c r="I34" s="15"/>
      <c r="J34" s="144"/>
      <c r="K34" s="15">
        <v>-197.48</v>
      </c>
      <c r="L34" s="144"/>
    </row>
    <row r="35" spans="1:12" x14ac:dyDescent="0.25">
      <c r="A35" s="141"/>
      <c r="B35" s="80" t="s">
        <v>310</v>
      </c>
      <c r="C35" s="81"/>
      <c r="D35" s="81"/>
      <c r="E35" s="81"/>
      <c r="F35" s="82"/>
      <c r="G35" s="24"/>
      <c r="H35" s="25"/>
      <c r="I35" s="15"/>
      <c r="J35" s="144"/>
      <c r="K35" s="15">
        <v>-153.86000000000001</v>
      </c>
      <c r="L35" s="144"/>
    </row>
    <row r="36" spans="1:12" x14ac:dyDescent="0.25">
      <c r="A36" s="141"/>
      <c r="B36" s="124" t="s">
        <v>313</v>
      </c>
      <c r="C36" s="125"/>
      <c r="D36" s="125"/>
      <c r="E36" s="125"/>
      <c r="F36" s="126"/>
      <c r="G36" s="24"/>
      <c r="H36" s="25"/>
      <c r="I36" s="15"/>
      <c r="J36" s="144"/>
      <c r="K36" s="15">
        <v>-222</v>
      </c>
      <c r="L36" s="144"/>
    </row>
    <row r="37" spans="1:12" x14ac:dyDescent="0.25">
      <c r="A37" s="142"/>
      <c r="B37" s="146" t="s">
        <v>213</v>
      </c>
      <c r="C37" s="146"/>
      <c r="D37" s="146"/>
      <c r="E37" s="146"/>
      <c r="F37" s="146"/>
      <c r="G37" s="24"/>
      <c r="H37" s="25"/>
      <c r="I37" s="15"/>
      <c r="J37" s="145"/>
      <c r="K37" s="15">
        <v>-73.31</v>
      </c>
      <c r="L37" s="145"/>
    </row>
    <row r="38" spans="1:12" x14ac:dyDescent="0.25">
      <c r="A38" s="150" t="s">
        <v>19</v>
      </c>
      <c r="B38" s="136"/>
      <c r="C38" s="136"/>
      <c r="D38" s="136"/>
      <c r="E38" s="136"/>
      <c r="F38" s="136"/>
      <c r="G38" s="22"/>
      <c r="H38" s="23"/>
      <c r="I38" s="11"/>
      <c r="J38" s="137">
        <f>SUM(I38,I39,I40)</f>
        <v>0</v>
      </c>
      <c r="K38" s="11"/>
      <c r="L38" s="137">
        <f>SUM(K38,K39,K40)</f>
        <v>0</v>
      </c>
    </row>
    <row r="39" spans="1:12" x14ac:dyDescent="0.25">
      <c r="A39" s="151"/>
      <c r="B39" s="136"/>
      <c r="C39" s="136"/>
      <c r="D39" s="136"/>
      <c r="E39" s="136"/>
      <c r="F39" s="136"/>
      <c r="G39" s="22"/>
      <c r="H39" s="23"/>
      <c r="I39" s="11"/>
      <c r="J39" s="138"/>
      <c r="K39" s="11"/>
      <c r="L39" s="138"/>
    </row>
    <row r="40" spans="1:12" x14ac:dyDescent="0.25">
      <c r="A40" s="152"/>
      <c r="B40" s="136"/>
      <c r="C40" s="136"/>
      <c r="D40" s="136"/>
      <c r="E40" s="136"/>
      <c r="F40" s="136"/>
      <c r="G40" s="22"/>
      <c r="H40" s="23"/>
      <c r="I40" s="11"/>
      <c r="J40" s="139"/>
      <c r="K40" s="11"/>
      <c r="L40" s="139"/>
    </row>
    <row r="41" spans="1:12" x14ac:dyDescent="0.25">
      <c r="A41" s="147" t="s">
        <v>20</v>
      </c>
      <c r="B41" s="178" t="s">
        <v>207</v>
      </c>
      <c r="C41" s="178"/>
      <c r="D41" s="178"/>
      <c r="E41" s="178"/>
      <c r="F41" s="178"/>
      <c r="G41" s="25"/>
      <c r="H41" s="25"/>
      <c r="I41" s="15"/>
      <c r="J41" s="143">
        <f>I41</f>
        <v>0</v>
      </c>
      <c r="K41" s="15">
        <v>-6547.89</v>
      </c>
      <c r="L41" s="143">
        <f>SUM(K41:K47)</f>
        <v>-8794.68</v>
      </c>
    </row>
    <row r="42" spans="1:12" x14ac:dyDescent="0.25">
      <c r="A42" s="148"/>
      <c r="B42" s="146" t="s">
        <v>324</v>
      </c>
      <c r="C42" s="146"/>
      <c r="D42" s="146"/>
      <c r="E42" s="146"/>
      <c r="F42" s="146"/>
      <c r="G42" s="25"/>
      <c r="H42" s="25"/>
      <c r="I42" s="15"/>
      <c r="J42" s="144"/>
      <c r="K42" s="15">
        <v>-2246.79</v>
      </c>
      <c r="L42" s="144"/>
    </row>
    <row r="43" spans="1:12" x14ac:dyDescent="0.25">
      <c r="A43" s="148"/>
      <c r="B43" s="153"/>
      <c r="C43" s="154"/>
      <c r="D43" s="154"/>
      <c r="E43" s="154"/>
      <c r="F43" s="155"/>
      <c r="G43" s="25"/>
      <c r="H43" s="25"/>
      <c r="I43" s="15"/>
      <c r="J43" s="144"/>
      <c r="K43" s="15"/>
      <c r="L43" s="144"/>
    </row>
    <row r="44" spans="1:12" x14ac:dyDescent="0.25">
      <c r="A44" s="148"/>
      <c r="B44" s="153"/>
      <c r="C44" s="154"/>
      <c r="D44" s="154"/>
      <c r="E44" s="154"/>
      <c r="F44" s="155"/>
      <c r="G44" s="25"/>
      <c r="H44" s="25"/>
      <c r="I44" s="15"/>
      <c r="J44" s="144"/>
      <c r="K44" s="15"/>
      <c r="L44" s="144"/>
    </row>
    <row r="45" spans="1:12" x14ac:dyDescent="0.25">
      <c r="A45" s="148"/>
      <c r="B45" s="56"/>
      <c r="C45" s="57"/>
      <c r="D45" s="57"/>
      <c r="E45" s="57"/>
      <c r="F45" s="58"/>
      <c r="G45" s="25"/>
      <c r="H45" s="25"/>
      <c r="I45" s="15"/>
      <c r="J45" s="144"/>
      <c r="K45" s="15"/>
      <c r="L45" s="144"/>
    </row>
    <row r="46" spans="1:12" x14ac:dyDescent="0.25">
      <c r="A46" s="148"/>
      <c r="B46" s="179"/>
      <c r="C46" s="180"/>
      <c r="D46" s="180"/>
      <c r="E46" s="180"/>
      <c r="F46" s="181"/>
      <c r="G46" s="25"/>
      <c r="H46" s="25"/>
      <c r="I46" s="15"/>
      <c r="J46" s="144"/>
      <c r="K46" s="15"/>
      <c r="L46" s="144"/>
    </row>
    <row r="47" spans="1:12" x14ac:dyDescent="0.25">
      <c r="A47" s="149"/>
      <c r="B47" s="146"/>
      <c r="C47" s="146"/>
      <c r="D47" s="146"/>
      <c r="E47" s="146"/>
      <c r="F47" s="146"/>
      <c r="G47" s="25"/>
      <c r="H47" s="25"/>
      <c r="I47" s="15"/>
      <c r="J47" s="144"/>
      <c r="K47" s="15"/>
      <c r="L47" s="144"/>
    </row>
    <row r="48" spans="1:12" x14ac:dyDescent="0.25">
      <c r="A48" s="133" t="s">
        <v>21</v>
      </c>
      <c r="B48" s="136"/>
      <c r="C48" s="136"/>
      <c r="D48" s="136"/>
      <c r="E48" s="136"/>
      <c r="F48" s="136"/>
      <c r="G48" s="23"/>
      <c r="H48" s="23"/>
      <c r="I48" s="11"/>
      <c r="J48" s="137">
        <f>I48+I49</f>
        <v>0</v>
      </c>
      <c r="K48" s="11"/>
      <c r="L48" s="137">
        <f>SUM(K48:K51)</f>
        <v>0</v>
      </c>
    </row>
    <row r="49" spans="1:12" x14ac:dyDescent="0.25">
      <c r="A49" s="134"/>
      <c r="B49" s="158"/>
      <c r="C49" s="159"/>
      <c r="D49" s="159"/>
      <c r="E49" s="159"/>
      <c r="F49" s="160"/>
      <c r="G49" s="23"/>
      <c r="H49" s="23"/>
      <c r="I49" s="11"/>
      <c r="J49" s="138"/>
      <c r="K49" s="11"/>
      <c r="L49" s="138"/>
    </row>
    <row r="50" spans="1:12" x14ac:dyDescent="0.25">
      <c r="A50" s="134"/>
      <c r="B50" s="136"/>
      <c r="C50" s="136"/>
      <c r="D50" s="136"/>
      <c r="E50" s="136"/>
      <c r="F50" s="136"/>
      <c r="G50" s="23"/>
      <c r="H50" s="23"/>
      <c r="I50" s="11"/>
      <c r="J50" s="138"/>
      <c r="K50" s="11"/>
      <c r="L50" s="138"/>
    </row>
    <row r="51" spans="1:12" x14ac:dyDescent="0.25">
      <c r="A51" s="135"/>
      <c r="B51" s="136"/>
      <c r="C51" s="136"/>
      <c r="D51" s="136"/>
      <c r="E51" s="136"/>
      <c r="F51" s="136"/>
      <c r="G51" s="23"/>
      <c r="H51" s="23"/>
      <c r="I51" s="11"/>
      <c r="J51" s="139"/>
      <c r="K51" s="11"/>
      <c r="L51" s="139"/>
    </row>
    <row r="52" spans="1:12" x14ac:dyDescent="0.25">
      <c r="A52" s="140" t="s">
        <v>22</v>
      </c>
      <c r="B52" s="146"/>
      <c r="C52" s="146"/>
      <c r="D52" s="146"/>
      <c r="E52" s="146"/>
      <c r="F52" s="146"/>
      <c r="G52" s="25"/>
      <c r="H52" s="25"/>
      <c r="I52" s="15"/>
      <c r="J52" s="143">
        <f>SUM(I52,I53,I54)</f>
        <v>0</v>
      </c>
      <c r="K52" s="15"/>
      <c r="L52" s="143">
        <f t="shared" ref="L52" si="1">SUM(K52:K54)</f>
        <v>0</v>
      </c>
    </row>
    <row r="53" spans="1:12" x14ac:dyDescent="0.25">
      <c r="A53" s="141"/>
      <c r="B53" s="146"/>
      <c r="C53" s="146"/>
      <c r="D53" s="146"/>
      <c r="E53" s="146"/>
      <c r="F53" s="146"/>
      <c r="G53" s="25"/>
      <c r="H53" s="25"/>
      <c r="I53" s="15"/>
      <c r="J53" s="144"/>
      <c r="K53" s="15"/>
      <c r="L53" s="144"/>
    </row>
    <row r="54" spans="1:12" x14ac:dyDescent="0.25">
      <c r="A54" s="142"/>
      <c r="B54" s="146"/>
      <c r="C54" s="146"/>
      <c r="D54" s="146"/>
      <c r="E54" s="146"/>
      <c r="F54" s="146"/>
      <c r="G54" s="25"/>
      <c r="H54" s="25"/>
      <c r="I54" s="15"/>
      <c r="J54" s="145"/>
      <c r="K54" s="15"/>
      <c r="L54" s="145"/>
    </row>
  </sheetData>
  <mergeCells count="5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29:F29"/>
    <mergeCell ref="B37:F37"/>
    <mergeCell ref="B30:F30"/>
    <mergeCell ref="B31:F31"/>
    <mergeCell ref="A38:A40"/>
    <mergeCell ref="B38:F38"/>
    <mergeCell ref="J38:J40"/>
    <mergeCell ref="L38:L40"/>
    <mergeCell ref="B39:F39"/>
    <mergeCell ref="B40:F40"/>
    <mergeCell ref="A41:A47"/>
    <mergeCell ref="B41:F41"/>
    <mergeCell ref="J41:J47"/>
    <mergeCell ref="L41:L47"/>
    <mergeCell ref="B42:F42"/>
    <mergeCell ref="B47:F47"/>
    <mergeCell ref="B43:F43"/>
    <mergeCell ref="B46:F46"/>
    <mergeCell ref="B44:F44"/>
    <mergeCell ref="A48:A51"/>
    <mergeCell ref="B48:F48"/>
    <mergeCell ref="J48:J51"/>
    <mergeCell ref="L48:L51"/>
    <mergeCell ref="B50:F50"/>
    <mergeCell ref="B51:F51"/>
    <mergeCell ref="B49:F49"/>
    <mergeCell ref="A52:A54"/>
    <mergeCell ref="B52:F52"/>
    <mergeCell ref="J52:J54"/>
    <mergeCell ref="L52:L54"/>
    <mergeCell ref="B53:F53"/>
    <mergeCell ref="B54:F54"/>
  </mergeCells>
  <conditionalFormatting sqref="C12:C17 H12:H17 I25:I54 K25:K54 F12:F17">
    <cfRule type="cellIs" dxfId="237" priority="14" operator="lessThan">
      <formula>0</formula>
    </cfRule>
    <cfRule type="cellIs" dxfId="236" priority="15" operator="greaterThan">
      <formula>0</formula>
    </cfRule>
    <cfRule type="cellIs" dxfId="235" priority="16" operator="lessThan">
      <formula>0</formula>
    </cfRule>
  </conditionalFormatting>
  <conditionalFormatting sqref="D12:D17">
    <cfRule type="cellIs" dxfId="234" priority="11" operator="lessThan">
      <formula>0</formula>
    </cfRule>
    <cfRule type="cellIs" dxfId="233" priority="12" operator="greaterThan">
      <formula>0</formula>
    </cfRule>
    <cfRule type="cellIs" dxfId="232" priority="13" operator="lessThan">
      <formula>0</formula>
    </cfRule>
  </conditionalFormatting>
  <conditionalFormatting sqref="G12:G17">
    <cfRule type="cellIs" dxfId="231" priority="8" operator="lessThan">
      <formula>0</formula>
    </cfRule>
    <cfRule type="cellIs" dxfId="230" priority="9" operator="greaterThan">
      <formula>0</formula>
    </cfRule>
    <cfRule type="cellIs" dxfId="229" priority="10" operator="lessThan">
      <formula>0</formula>
    </cfRule>
  </conditionalFormatting>
  <conditionalFormatting sqref="I12:I17">
    <cfRule type="cellIs" dxfId="228" priority="6" operator="lessThan">
      <formula>0</formula>
    </cfRule>
    <cfRule type="cellIs" dxfId="227" priority="7" operator="greaterThan">
      <formula>0</formula>
    </cfRule>
  </conditionalFormatting>
  <conditionalFormatting sqref="J12:J17">
    <cfRule type="containsText" dxfId="226" priority="4" operator="containsText" text="OK">
      <formula>NOT(ISERROR(SEARCH("OK",J12)))</formula>
    </cfRule>
    <cfRule type="containsText" dxfId="225" priority="5" operator="containsText" text="ALERTA">
      <formula>NOT(ISERROR(SEARCH("ALERTA",J12)))</formula>
    </cfRule>
  </conditionalFormatting>
  <conditionalFormatting sqref="E12:E17">
    <cfRule type="cellIs" dxfId="224" priority="1" operator="lessThan">
      <formula>0</formula>
    </cfRule>
    <cfRule type="cellIs" dxfId="223" priority="2" operator="greaterThan">
      <formula>0</formula>
    </cfRule>
    <cfRule type="cellIs" dxfId="222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9" workbookViewId="0">
      <selection activeCell="C53" sqref="C5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35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36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93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92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-4143.8599999999997</v>
      </c>
      <c r="I14" s="10">
        <f t="shared" si="0"/>
        <v>-4143.8599999999997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4500</v>
      </c>
      <c r="D15" s="15"/>
      <c r="E15" s="15">
        <f>J37</f>
        <v>0</v>
      </c>
      <c r="F15" s="15"/>
      <c r="G15" s="15"/>
      <c r="H15" s="15">
        <f>L37</f>
        <v>-1497.84</v>
      </c>
      <c r="I15" s="10">
        <f t="shared" si="0"/>
        <v>3002.16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>
        <f>L44</f>
        <v>-1056</v>
      </c>
      <c r="I16" s="10">
        <f t="shared" si="0"/>
        <v>-1056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3500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8000</v>
      </c>
      <c r="E18" s="12">
        <f>SUM(E12:E17)</f>
        <v>0</v>
      </c>
      <c r="F18" s="12">
        <f>SUM(F14:F17)</f>
        <v>0</v>
      </c>
      <c r="H18" s="12">
        <f>SUM(H12:H17)</f>
        <v>-6697.7</v>
      </c>
      <c r="I18" s="19">
        <f>SUM(I12:I17)</f>
        <v>1302.3000000000002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I28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237</v>
      </c>
      <c r="C31" s="136"/>
      <c r="D31" s="136"/>
      <c r="E31" s="136"/>
      <c r="F31" s="136"/>
      <c r="G31" s="22"/>
      <c r="H31" s="23"/>
      <c r="I31" s="11"/>
      <c r="J31" s="137">
        <f>I31+I32</f>
        <v>0</v>
      </c>
      <c r="K31" s="11">
        <v>-4143.8599999999997</v>
      </c>
      <c r="L31" s="137">
        <f>SUM(K31:K36)</f>
        <v>-4143.8599999999997</v>
      </c>
    </row>
    <row r="32" spans="1:12" x14ac:dyDescent="0.25">
      <c r="A32" s="151"/>
      <c r="B32" s="158"/>
      <c r="C32" s="159"/>
      <c r="D32" s="159"/>
      <c r="E32" s="159"/>
      <c r="F32" s="160"/>
      <c r="G32" s="22"/>
      <c r="H32" s="23"/>
      <c r="I32" s="11"/>
      <c r="J32" s="138"/>
      <c r="K32" s="11"/>
      <c r="L32" s="138"/>
    </row>
    <row r="33" spans="1:12" x14ac:dyDescent="0.25">
      <c r="A33" s="151"/>
      <c r="B33" s="158"/>
      <c r="C33" s="159"/>
      <c r="D33" s="159"/>
      <c r="E33" s="159"/>
      <c r="F33" s="160"/>
      <c r="G33" s="22"/>
      <c r="H33" s="23"/>
      <c r="I33" s="11"/>
      <c r="J33" s="138"/>
      <c r="K33" s="11"/>
      <c r="L33" s="138"/>
    </row>
    <row r="34" spans="1:12" x14ac:dyDescent="0.25">
      <c r="A34" s="151"/>
      <c r="B34" s="158"/>
      <c r="C34" s="159"/>
      <c r="D34" s="159"/>
      <c r="E34" s="159"/>
      <c r="F34" s="160"/>
      <c r="G34" s="22"/>
      <c r="H34" s="23"/>
      <c r="I34" s="11"/>
      <c r="J34" s="138"/>
      <c r="K34" s="11"/>
      <c r="L34" s="138"/>
    </row>
    <row r="35" spans="1:12" x14ac:dyDescent="0.25">
      <c r="A35" s="151"/>
      <c r="B35" s="136"/>
      <c r="C35" s="136"/>
      <c r="D35" s="136"/>
      <c r="E35" s="136"/>
      <c r="F35" s="136"/>
      <c r="G35" s="22"/>
      <c r="H35" s="23"/>
      <c r="I35" s="11"/>
      <c r="J35" s="138"/>
      <c r="K35" s="11"/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" t="s">
        <v>251</v>
      </c>
      <c r="G37" s="25"/>
      <c r="H37" s="25"/>
      <c r="I37" s="15"/>
      <c r="J37" s="143">
        <f>I37+I38+I39+I40+I41</f>
        <v>0</v>
      </c>
      <c r="K37" s="15">
        <v>-1497.84</v>
      </c>
      <c r="L37" s="143">
        <f>SUM(K37:K43)</f>
        <v>-1497.84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8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48"/>
      <c r="B40" s="153"/>
      <c r="C40" s="154"/>
      <c r="D40" s="154"/>
      <c r="E40" s="154"/>
      <c r="F40" s="155"/>
      <c r="G40" s="25"/>
      <c r="H40" s="25"/>
      <c r="I40" s="15"/>
      <c r="J40" s="144"/>
      <c r="K40" s="15"/>
      <c r="L40" s="144"/>
    </row>
    <row r="41" spans="1:12" x14ac:dyDescent="0.25">
      <c r="A41" s="148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48"/>
      <c r="B42" s="153"/>
      <c r="C42" s="154"/>
      <c r="D42" s="154"/>
      <c r="E42" s="154"/>
      <c r="F42" s="155"/>
      <c r="G42" s="25"/>
      <c r="H42" s="25"/>
      <c r="I42" s="15"/>
      <c r="J42" s="144"/>
      <c r="K42" s="15"/>
      <c r="L42" s="144"/>
    </row>
    <row r="43" spans="1:12" x14ac:dyDescent="0.25">
      <c r="A43" s="149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33" t="s">
        <v>21</v>
      </c>
      <c r="B44" s="146" t="s">
        <v>235</v>
      </c>
      <c r="C44" s="146"/>
      <c r="D44" s="146"/>
      <c r="E44" s="146"/>
      <c r="F44" s="146"/>
      <c r="G44" s="23"/>
      <c r="H44" s="23"/>
      <c r="I44" s="11"/>
      <c r="J44" s="137">
        <f>SUM(I44:I47)</f>
        <v>0</v>
      </c>
      <c r="K44" s="11">
        <v>-1056</v>
      </c>
      <c r="L44" s="137">
        <f>SUM(K44:K47)</f>
        <v>-1056</v>
      </c>
    </row>
    <row r="45" spans="1:12" x14ac:dyDescent="0.25">
      <c r="A45" s="134"/>
      <c r="B45" s="136"/>
      <c r="C45" s="136"/>
      <c r="D45" s="136"/>
      <c r="E45" s="136"/>
      <c r="F45" s="136"/>
      <c r="G45" s="23"/>
      <c r="H45" s="23"/>
      <c r="I45" s="11"/>
      <c r="J45" s="138"/>
      <c r="K45" s="11"/>
      <c r="L45" s="138"/>
    </row>
    <row r="46" spans="1:12" x14ac:dyDescent="0.25">
      <c r="A46" s="134"/>
      <c r="B46" s="158"/>
      <c r="C46" s="159"/>
      <c r="D46" s="159"/>
      <c r="E46" s="159"/>
      <c r="F46" s="160"/>
      <c r="G46" s="23"/>
      <c r="H46" s="23"/>
      <c r="I46" s="11"/>
      <c r="J46" s="138"/>
      <c r="K46" s="11"/>
      <c r="L46" s="138"/>
    </row>
    <row r="47" spans="1:12" x14ac:dyDescent="0.25">
      <c r="A47" s="135"/>
      <c r="B47" s="136"/>
      <c r="C47" s="136"/>
      <c r="D47" s="136"/>
      <c r="E47" s="136"/>
      <c r="F47" s="136"/>
      <c r="G47" s="23"/>
      <c r="H47" s="23"/>
      <c r="I47" s="11"/>
      <c r="J47" s="139"/>
      <c r="K47" s="11"/>
      <c r="L47" s="139"/>
    </row>
    <row r="48" spans="1:12" x14ac:dyDescent="0.25">
      <c r="A48" s="140" t="s">
        <v>22</v>
      </c>
      <c r="B48" s="146"/>
      <c r="C48" s="146"/>
      <c r="D48" s="146"/>
      <c r="E48" s="146"/>
      <c r="F48" s="146"/>
      <c r="G48" s="25"/>
      <c r="H48" s="25"/>
      <c r="I48" s="15"/>
      <c r="J48" s="143">
        <f t="shared" ref="J48:L48" si="1">SUM(I48:I50)</f>
        <v>0</v>
      </c>
      <c r="K48" s="15"/>
      <c r="L48" s="143">
        <f t="shared" si="1"/>
        <v>0</v>
      </c>
    </row>
    <row r="49" spans="1:12" x14ac:dyDescent="0.25">
      <c r="A49" s="141"/>
      <c r="B49" s="146"/>
      <c r="C49" s="146"/>
      <c r="D49" s="146"/>
      <c r="E49" s="146"/>
      <c r="F49" s="146"/>
      <c r="G49" s="25"/>
      <c r="H49" s="25"/>
      <c r="I49" s="15"/>
      <c r="J49" s="144"/>
      <c r="K49" s="15"/>
      <c r="L49" s="144"/>
    </row>
    <row r="50" spans="1:12" x14ac:dyDescent="0.25">
      <c r="A50" s="142"/>
      <c r="B50" s="146"/>
      <c r="C50" s="146"/>
      <c r="D50" s="146"/>
      <c r="E50" s="146"/>
      <c r="F50" s="146"/>
      <c r="G50" s="25"/>
      <c r="H50" s="25"/>
      <c r="I50" s="15"/>
      <c r="J50" s="145"/>
      <c r="K50" s="15"/>
      <c r="L50" s="145"/>
    </row>
  </sheetData>
  <mergeCells count="51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37:A43"/>
    <mergeCell ref="B44:F44"/>
    <mergeCell ref="J37:J43"/>
    <mergeCell ref="L37:L43"/>
    <mergeCell ref="B38:F38"/>
    <mergeCell ref="B43:F43"/>
    <mergeCell ref="B39:F39"/>
    <mergeCell ref="B41:F41"/>
    <mergeCell ref="B42:F42"/>
    <mergeCell ref="B40:F40"/>
    <mergeCell ref="A44:A47"/>
    <mergeCell ref="J44:J47"/>
    <mergeCell ref="L44:L47"/>
    <mergeCell ref="B45:F45"/>
    <mergeCell ref="B47:F47"/>
    <mergeCell ref="B46:F46"/>
    <mergeCell ref="A48:A50"/>
    <mergeCell ref="B48:F48"/>
    <mergeCell ref="J48:J50"/>
    <mergeCell ref="L48:L50"/>
    <mergeCell ref="B49:F49"/>
    <mergeCell ref="B50:F50"/>
  </mergeCells>
  <conditionalFormatting sqref="C12:C17 E12:F17 H12:H17 I25:I50 K25:K50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6" workbookViewId="0">
      <selection activeCell="R47" sqref="R4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185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186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2700</v>
      </c>
      <c r="D13" s="15"/>
      <c r="E13" s="15">
        <f>J28</f>
        <v>0</v>
      </c>
      <c r="F13" s="15"/>
      <c r="G13" s="15"/>
      <c r="H13" s="15">
        <f>L28</f>
        <v>-3580.99</v>
      </c>
      <c r="I13" s="10">
        <f t="shared" ref="I13:I17" si="0">(C13+F13)+(E13+H13)+D13+G13</f>
        <v>-880.98999999999978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J41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J47</f>
        <v>0</v>
      </c>
      <c r="F16" s="11"/>
      <c r="G16" s="11"/>
      <c r="H16" s="11">
        <f>L47</f>
        <v>-181.83</v>
      </c>
      <c r="I16" s="10">
        <f t="shared" si="0"/>
        <v>-181.83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4800</v>
      </c>
      <c r="D17" s="15"/>
      <c r="E17" s="15">
        <f>J50</f>
        <v>0</v>
      </c>
      <c r="F17" s="15"/>
      <c r="G17" s="15"/>
      <c r="H17" s="15">
        <f>L50</f>
        <v>-3737.1800000000003</v>
      </c>
      <c r="I17" s="10">
        <f t="shared" si="0"/>
        <v>1062.8199999999997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206</v>
      </c>
      <c r="C28" s="146"/>
      <c r="D28" s="146"/>
      <c r="E28" s="146"/>
      <c r="F28" s="146"/>
      <c r="G28" s="24"/>
      <c r="H28" s="25"/>
      <c r="I28" s="15"/>
      <c r="J28" s="143">
        <f>I28+I29+I30+I31+I32+I33+I34+I35+I36+I37+I38</f>
        <v>0</v>
      </c>
      <c r="K28" s="15">
        <v>-70.63</v>
      </c>
      <c r="L28" s="143">
        <f>SUM(K28:K40)</f>
        <v>-3580.99</v>
      </c>
    </row>
    <row r="29" spans="1:12" x14ac:dyDescent="0.25">
      <c r="A29" s="141"/>
      <c r="B29" s="136" t="s">
        <v>221</v>
      </c>
      <c r="C29" s="136"/>
      <c r="D29" s="136"/>
      <c r="E29" s="136"/>
      <c r="F29" s="136"/>
      <c r="G29" s="24"/>
      <c r="H29" s="25"/>
      <c r="I29" s="15"/>
      <c r="J29" s="144"/>
      <c r="K29" s="15">
        <v>-150</v>
      </c>
      <c r="L29" s="144"/>
    </row>
    <row r="30" spans="1:12" x14ac:dyDescent="0.25">
      <c r="A30" s="141"/>
      <c r="B30" s="153" t="s">
        <v>230</v>
      </c>
      <c r="C30" s="154"/>
      <c r="D30" s="154"/>
      <c r="E30" s="154"/>
      <c r="F30" s="155"/>
      <c r="G30" s="24"/>
      <c r="H30" s="25"/>
      <c r="I30" s="15"/>
      <c r="J30" s="144"/>
      <c r="K30" s="15">
        <v>-922.76</v>
      </c>
      <c r="L30" s="144"/>
    </row>
    <row r="31" spans="1:12" x14ac:dyDescent="0.25">
      <c r="A31" s="141"/>
      <c r="B31" s="153" t="s">
        <v>244</v>
      </c>
      <c r="C31" s="154"/>
      <c r="D31" s="154"/>
      <c r="E31" s="154"/>
      <c r="F31" s="155"/>
      <c r="G31" s="24"/>
      <c r="H31" s="25"/>
      <c r="I31" s="15"/>
      <c r="J31" s="144"/>
      <c r="K31" s="15">
        <v>-335.39</v>
      </c>
      <c r="L31" s="144"/>
    </row>
    <row r="32" spans="1:12" x14ac:dyDescent="0.25">
      <c r="A32" s="141"/>
      <c r="B32" s="153" t="s">
        <v>291</v>
      </c>
      <c r="C32" s="154"/>
      <c r="D32" s="154"/>
      <c r="E32" s="154"/>
      <c r="F32" s="155"/>
      <c r="G32" s="24"/>
      <c r="H32" s="25"/>
      <c r="I32" s="15"/>
      <c r="J32" s="144"/>
      <c r="K32" s="15">
        <v>-405.55</v>
      </c>
      <c r="L32" s="144"/>
    </row>
    <row r="33" spans="1:12" x14ac:dyDescent="0.25">
      <c r="A33" s="141"/>
      <c r="B33" s="87" t="s">
        <v>292</v>
      </c>
      <c r="C33" s="88"/>
      <c r="D33" s="88"/>
      <c r="E33" s="88"/>
      <c r="F33" s="89"/>
      <c r="G33" s="24"/>
      <c r="H33" s="25"/>
      <c r="I33" s="15"/>
      <c r="J33" s="144"/>
      <c r="K33" s="15">
        <v>-300</v>
      </c>
      <c r="L33" s="144"/>
    </row>
    <row r="34" spans="1:12" x14ac:dyDescent="0.25">
      <c r="A34" s="141"/>
      <c r="B34" s="92" t="s">
        <v>293</v>
      </c>
      <c r="C34" s="90"/>
      <c r="D34" s="85"/>
      <c r="E34" s="85"/>
      <c r="F34" s="86"/>
      <c r="G34" s="24"/>
      <c r="H34" s="25"/>
      <c r="I34" s="15"/>
      <c r="J34" s="144"/>
      <c r="K34" s="15">
        <v>-717</v>
      </c>
      <c r="L34" s="144"/>
    </row>
    <row r="35" spans="1:12" x14ac:dyDescent="0.25">
      <c r="A35" s="141"/>
      <c r="B35" s="92" t="s">
        <v>314</v>
      </c>
      <c r="C35" s="90"/>
      <c r="D35" s="90"/>
      <c r="E35" s="90"/>
      <c r="F35" s="91"/>
      <c r="G35" s="24"/>
      <c r="H35" s="25"/>
      <c r="I35" s="15"/>
      <c r="J35" s="144"/>
      <c r="K35" s="15">
        <v>-49.66</v>
      </c>
      <c r="L35" s="144"/>
    </row>
    <row r="36" spans="1:12" x14ac:dyDescent="0.25">
      <c r="A36" s="141"/>
      <c r="B36" s="92" t="s">
        <v>341</v>
      </c>
      <c r="C36" s="90"/>
      <c r="D36" s="90"/>
      <c r="E36" s="90"/>
      <c r="F36" s="91"/>
      <c r="G36" s="24"/>
      <c r="H36" s="25"/>
      <c r="I36" s="15"/>
      <c r="J36" s="144"/>
      <c r="K36" s="15">
        <v>-630</v>
      </c>
      <c r="L36" s="144"/>
    </row>
    <row r="37" spans="1:12" x14ac:dyDescent="0.25">
      <c r="A37" s="141"/>
      <c r="B37" s="92"/>
      <c r="C37" s="90"/>
      <c r="D37" s="90"/>
      <c r="E37" s="90"/>
      <c r="F37" s="91"/>
      <c r="G37" s="24"/>
      <c r="H37" s="25"/>
      <c r="I37" s="15"/>
      <c r="J37" s="144"/>
      <c r="K37" s="15"/>
      <c r="L37" s="144"/>
    </row>
    <row r="38" spans="1:12" x14ac:dyDescent="0.25">
      <c r="A38" s="141"/>
      <c r="B38" s="92"/>
      <c r="C38" s="90"/>
      <c r="D38" s="90"/>
      <c r="E38" s="90"/>
      <c r="F38" s="91"/>
      <c r="G38" s="24"/>
      <c r="H38" s="25"/>
      <c r="I38" s="15"/>
      <c r="J38" s="144"/>
      <c r="K38" s="15"/>
      <c r="L38" s="144"/>
    </row>
    <row r="39" spans="1:12" x14ac:dyDescent="0.25">
      <c r="A39" s="141"/>
      <c r="B39" s="92"/>
      <c r="C39" s="90"/>
      <c r="D39" s="90"/>
      <c r="E39" s="90"/>
      <c r="F39" s="91"/>
      <c r="G39" s="24"/>
      <c r="H39" s="25"/>
      <c r="I39" s="15"/>
      <c r="J39" s="144"/>
      <c r="K39" s="15"/>
      <c r="L39" s="144"/>
    </row>
    <row r="40" spans="1:12" x14ac:dyDescent="0.25">
      <c r="A40" s="142"/>
      <c r="B40" s="146"/>
      <c r="C40" s="146"/>
      <c r="D40" s="146"/>
      <c r="E40" s="146"/>
      <c r="F40" s="146"/>
      <c r="G40" s="24"/>
      <c r="H40" s="25"/>
      <c r="I40" s="15"/>
      <c r="J40" s="145"/>
      <c r="K40" s="15"/>
      <c r="L40" s="145"/>
    </row>
    <row r="41" spans="1:12" x14ac:dyDescent="0.25">
      <c r="A41" s="150" t="s">
        <v>19</v>
      </c>
      <c r="B41" s="136"/>
      <c r="C41" s="136"/>
      <c r="D41" s="136"/>
      <c r="E41" s="136"/>
      <c r="F41" s="136"/>
      <c r="G41" s="22"/>
      <c r="H41" s="23"/>
      <c r="I41" s="11"/>
      <c r="J41" s="137">
        <f>SUM(I41:I43)</f>
        <v>0</v>
      </c>
      <c r="K41" s="11"/>
      <c r="L41" s="137">
        <f>SUM(K41:K43)</f>
        <v>0</v>
      </c>
    </row>
    <row r="42" spans="1:12" x14ac:dyDescent="0.25">
      <c r="A42" s="151"/>
      <c r="B42" s="136"/>
      <c r="C42" s="136"/>
      <c r="D42" s="136"/>
      <c r="E42" s="136"/>
      <c r="F42" s="136"/>
      <c r="G42" s="22"/>
      <c r="H42" s="23"/>
      <c r="I42" s="11"/>
      <c r="J42" s="138"/>
      <c r="K42" s="11"/>
      <c r="L42" s="138"/>
    </row>
    <row r="43" spans="1:12" x14ac:dyDescent="0.25">
      <c r="A43" s="152"/>
      <c r="B43" s="136"/>
      <c r="C43" s="136"/>
      <c r="D43" s="136"/>
      <c r="E43" s="136"/>
      <c r="F43" s="136"/>
      <c r="G43" s="22"/>
      <c r="H43" s="23"/>
      <c r="I43" s="11"/>
      <c r="J43" s="139"/>
      <c r="K43" s="11"/>
      <c r="L43" s="139"/>
    </row>
    <row r="44" spans="1:12" x14ac:dyDescent="0.25">
      <c r="A44" s="147" t="s">
        <v>20</v>
      </c>
      <c r="B44" s="146"/>
      <c r="C44" s="146"/>
      <c r="D44" s="146"/>
      <c r="E44" s="146"/>
      <c r="F44" s="146"/>
      <c r="G44" s="25"/>
      <c r="H44" s="25"/>
      <c r="I44" s="15"/>
      <c r="J44" s="143">
        <f>SUM(I44:I46)</f>
        <v>0</v>
      </c>
      <c r="K44" s="15"/>
      <c r="L44" s="143">
        <f>SUM(K44:K46)</f>
        <v>0</v>
      </c>
    </row>
    <row r="45" spans="1:12" x14ac:dyDescent="0.25">
      <c r="A45" s="148"/>
      <c r="B45" s="146"/>
      <c r="C45" s="146"/>
      <c r="D45" s="146"/>
      <c r="E45" s="146"/>
      <c r="F45" s="146"/>
      <c r="G45" s="25"/>
      <c r="H45" s="25"/>
      <c r="I45" s="15"/>
      <c r="J45" s="144"/>
      <c r="K45" s="15"/>
      <c r="L45" s="144"/>
    </row>
    <row r="46" spans="1:12" x14ac:dyDescent="0.25">
      <c r="A46" s="149"/>
      <c r="B46" s="146"/>
      <c r="C46" s="146"/>
      <c r="D46" s="146"/>
      <c r="E46" s="146"/>
      <c r="F46" s="146"/>
      <c r="G46" s="25"/>
      <c r="H46" s="25"/>
      <c r="I46" s="15"/>
      <c r="J46" s="144"/>
      <c r="K46" s="15"/>
      <c r="L46" s="144"/>
    </row>
    <row r="47" spans="1:12" x14ac:dyDescent="0.25">
      <c r="A47" s="133" t="s">
        <v>21</v>
      </c>
      <c r="B47" s="136" t="s">
        <v>242</v>
      </c>
      <c r="C47" s="136"/>
      <c r="D47" s="136"/>
      <c r="E47" s="136"/>
      <c r="F47" s="136"/>
      <c r="G47" s="23"/>
      <c r="H47" s="23"/>
      <c r="I47" s="11"/>
      <c r="J47" s="137">
        <f>SUM(I47:I49)</f>
        <v>0</v>
      </c>
      <c r="K47" s="11">
        <v>-181.83</v>
      </c>
      <c r="L47" s="137">
        <f>SUM(K47:K49)</f>
        <v>-181.83</v>
      </c>
    </row>
    <row r="48" spans="1:12" x14ac:dyDescent="0.25">
      <c r="A48" s="134"/>
      <c r="B48" s="136"/>
      <c r="C48" s="136"/>
      <c r="D48" s="136"/>
      <c r="E48" s="136"/>
      <c r="F48" s="136"/>
      <c r="G48" s="23"/>
      <c r="H48" s="23"/>
      <c r="I48" s="11"/>
      <c r="J48" s="138"/>
      <c r="K48" s="11"/>
      <c r="L48" s="138"/>
    </row>
    <row r="49" spans="1:12" x14ac:dyDescent="0.25">
      <c r="A49" s="135"/>
      <c r="B49" s="136"/>
      <c r="C49" s="136"/>
      <c r="D49" s="136"/>
      <c r="E49" s="136"/>
      <c r="F49" s="136"/>
      <c r="G49" s="23"/>
      <c r="H49" s="23"/>
      <c r="I49" s="11"/>
      <c r="J49" s="139"/>
      <c r="K49" s="11"/>
      <c r="L49" s="139"/>
    </row>
    <row r="50" spans="1:12" x14ac:dyDescent="0.25">
      <c r="A50" s="140" t="s">
        <v>22</v>
      </c>
      <c r="B50" s="146" t="s">
        <v>320</v>
      </c>
      <c r="C50" s="146"/>
      <c r="D50" s="146"/>
      <c r="E50" s="146"/>
      <c r="F50" s="146"/>
      <c r="G50" s="25"/>
      <c r="H50" s="25"/>
      <c r="I50" s="15"/>
      <c r="J50" s="143">
        <f t="shared" ref="J50:L50" si="1">SUM(I50:I52)</f>
        <v>0</v>
      </c>
      <c r="K50" s="15">
        <v>-1745</v>
      </c>
      <c r="L50" s="143">
        <f t="shared" si="1"/>
        <v>-3737.1800000000003</v>
      </c>
    </row>
    <row r="51" spans="1:12" x14ac:dyDescent="0.25">
      <c r="A51" s="141"/>
      <c r="B51" s="146"/>
      <c r="C51" s="146"/>
      <c r="D51" s="146"/>
      <c r="E51" s="146"/>
      <c r="F51" s="146"/>
      <c r="G51" s="25"/>
      <c r="H51" s="25"/>
      <c r="I51" s="15"/>
      <c r="J51" s="144"/>
      <c r="K51" s="15"/>
      <c r="L51" s="144"/>
    </row>
    <row r="52" spans="1:12" x14ac:dyDescent="0.25">
      <c r="A52" s="142"/>
      <c r="B52" s="146" t="s">
        <v>343</v>
      </c>
      <c r="C52" s="146"/>
      <c r="D52" s="146"/>
      <c r="E52" s="146"/>
      <c r="F52" s="146"/>
      <c r="G52" s="25"/>
      <c r="H52" s="25"/>
      <c r="I52" s="15"/>
      <c r="J52" s="145"/>
      <c r="K52" s="15">
        <v>-1992.18</v>
      </c>
      <c r="L52" s="145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  <mergeCell ref="A50:A52"/>
    <mergeCell ref="B50:F50"/>
    <mergeCell ref="J50:J52"/>
    <mergeCell ref="L50:L52"/>
    <mergeCell ref="B51:F51"/>
    <mergeCell ref="B52:F52"/>
  </mergeCells>
  <conditionalFormatting sqref="C12:C17 E12:F17 H12:H17 I25:I52 K25:K52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D12:D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G12:G17">
    <cfRule type="cellIs" dxfId="215" priority="5" operator="lessThan">
      <formula>0</formula>
    </cfRule>
    <cfRule type="cellIs" dxfId="214" priority="6" operator="greaterThan">
      <formula>0</formula>
    </cfRule>
    <cfRule type="cellIs" dxfId="213" priority="7" operator="lessThan">
      <formula>0</formula>
    </cfRule>
  </conditionalFormatting>
  <conditionalFormatting sqref="I12:I17">
    <cfRule type="cellIs" dxfId="212" priority="3" operator="lessThan">
      <formula>0</formula>
    </cfRule>
    <cfRule type="cellIs" dxfId="211" priority="4" operator="greaterThan">
      <formula>0</formula>
    </cfRule>
  </conditionalFormatting>
  <conditionalFormatting sqref="J12:J17">
    <cfRule type="containsText" dxfId="210" priority="1" operator="containsText" text="OK">
      <formula>NOT(ISERROR(SEARCH("OK",J12)))</formula>
    </cfRule>
    <cfRule type="containsText" dxfId="20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" workbookViewId="0">
      <selection activeCell="P24" sqref="P2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149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48</v>
      </c>
      <c r="C6" s="162"/>
      <c r="D6" s="162"/>
      <c r="E6" s="162"/>
      <c r="F6" s="162"/>
    </row>
    <row r="7" spans="1:12" x14ac:dyDescent="0.25">
      <c r="A7" s="3" t="s">
        <v>3</v>
      </c>
      <c r="B7" s="163">
        <v>4888086867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107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-2733.44</v>
      </c>
      <c r="I14" s="10">
        <f t="shared" si="0"/>
        <v>-2733.44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-1925.8</v>
      </c>
      <c r="I15" s="10">
        <f t="shared" si="0"/>
        <v>-1925.8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7000</v>
      </c>
      <c r="D17" s="15"/>
      <c r="E17" s="15">
        <f>J40</f>
        <v>0</v>
      </c>
      <c r="F17" s="15"/>
      <c r="G17" s="15"/>
      <c r="H17" s="15">
        <f>L40</f>
        <v>-2340.7599999999998</v>
      </c>
      <c r="I17" s="10">
        <f t="shared" si="0"/>
        <v>4659.24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162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308</v>
      </c>
      <c r="C31" s="136"/>
      <c r="D31" s="136"/>
      <c r="E31" s="136"/>
      <c r="F31" s="136"/>
      <c r="G31" s="22"/>
      <c r="H31" s="23"/>
      <c r="I31" s="11"/>
      <c r="J31" s="137">
        <f>SUM(I31:I33)</f>
        <v>0</v>
      </c>
      <c r="K31" s="11">
        <v>-2733.44</v>
      </c>
      <c r="L31" s="137">
        <f>SUM(K31:K33)</f>
        <v>-2733.44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 t="s">
        <v>274</v>
      </c>
      <c r="C34" s="146"/>
      <c r="D34" s="146"/>
      <c r="E34" s="146"/>
      <c r="F34" s="146"/>
      <c r="G34" s="25"/>
      <c r="H34" s="25"/>
      <c r="I34" s="15"/>
      <c r="J34" s="143">
        <f>SUM(I34:I36)</f>
        <v>0</v>
      </c>
      <c r="K34" s="15">
        <v>-1925.8</v>
      </c>
      <c r="L34" s="143">
        <f>SUM(K34:K36)</f>
        <v>-1925.8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/>
      <c r="C37" s="136"/>
      <c r="D37" s="136"/>
      <c r="E37" s="136"/>
      <c r="F37" s="136"/>
      <c r="G37" s="23"/>
      <c r="H37" s="23"/>
      <c r="I37" s="11"/>
      <c r="J37" s="137"/>
      <c r="K37" s="11"/>
      <c r="L37" s="137">
        <f>SUM(K37:K39)</f>
        <v>0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 t="s">
        <v>325</v>
      </c>
      <c r="C40" s="146"/>
      <c r="D40" s="146"/>
      <c r="E40" s="146"/>
      <c r="F40" s="146"/>
      <c r="G40" s="25"/>
      <c r="H40" s="25"/>
      <c r="I40" s="15"/>
      <c r="J40" s="143">
        <f t="shared" ref="J40:L40" si="1">SUM(I40:I42)</f>
        <v>0</v>
      </c>
      <c r="K40" s="15">
        <v>-1192.3599999999999</v>
      </c>
      <c r="L40" s="143">
        <f t="shared" si="1"/>
        <v>-2340.7599999999998</v>
      </c>
    </row>
    <row r="41" spans="1:12" x14ac:dyDescent="0.25">
      <c r="A41" s="141"/>
      <c r="B41" s="146" t="s">
        <v>326</v>
      </c>
      <c r="C41" s="146"/>
      <c r="D41" s="146"/>
      <c r="E41" s="146"/>
      <c r="F41" s="146"/>
      <c r="G41" s="25"/>
      <c r="H41" s="25"/>
      <c r="I41" s="15"/>
      <c r="J41" s="144"/>
      <c r="K41" s="15">
        <v>-480</v>
      </c>
      <c r="L41" s="144"/>
    </row>
    <row r="42" spans="1:12" x14ac:dyDescent="0.25">
      <c r="A42" s="142"/>
      <c r="B42" s="146" t="s">
        <v>327</v>
      </c>
      <c r="C42" s="146"/>
      <c r="D42" s="146"/>
      <c r="E42" s="146"/>
      <c r="F42" s="146"/>
      <c r="G42" s="25"/>
      <c r="H42" s="25"/>
      <c r="I42" s="15"/>
      <c r="J42" s="145"/>
      <c r="K42" s="15">
        <v>-668.4</v>
      </c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C43" sqref="C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180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49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109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108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>
        <f>J34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J40</f>
        <v>0</v>
      </c>
      <c r="F17" s="15"/>
      <c r="G17" s="15"/>
      <c r="H17" s="15">
        <f>L40</f>
        <v>-6500</v>
      </c>
      <c r="I17" s="10">
        <f t="shared" si="0"/>
        <v>-4000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>
        <f>SUM(I31:I33)</f>
        <v>0</v>
      </c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SUM(I34:I36)</f>
        <v>0</v>
      </c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/>
      <c r="C37" s="136"/>
      <c r="D37" s="136"/>
      <c r="E37" s="136"/>
      <c r="F37" s="136"/>
      <c r="G37" s="23"/>
      <c r="H37" s="23"/>
      <c r="I37" s="11"/>
      <c r="J37" s="137"/>
      <c r="K37" s="11"/>
      <c r="L37" s="137">
        <f>SUM(K37:K39)</f>
        <v>0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 t="s">
        <v>272</v>
      </c>
      <c r="C40" s="146"/>
      <c r="D40" s="146"/>
      <c r="E40" s="146"/>
      <c r="F40" s="146"/>
      <c r="G40" s="25"/>
      <c r="H40" s="25"/>
      <c r="I40" s="15"/>
      <c r="J40" s="143">
        <f t="shared" ref="J40:L40" si="1">SUM(I40:I42)</f>
        <v>0</v>
      </c>
      <c r="K40" s="15">
        <v>-3760.88</v>
      </c>
      <c r="L40" s="143">
        <f t="shared" si="1"/>
        <v>-6500</v>
      </c>
    </row>
    <row r="41" spans="1:12" x14ac:dyDescent="0.25">
      <c r="A41" s="141"/>
      <c r="B41" s="146" t="s">
        <v>327</v>
      </c>
      <c r="C41" s="146"/>
      <c r="D41" s="146"/>
      <c r="E41" s="146"/>
      <c r="F41" s="146"/>
      <c r="G41" s="25"/>
      <c r="H41" s="25"/>
      <c r="I41" s="15"/>
      <c r="J41" s="144"/>
      <c r="K41" s="15">
        <v>-2269</v>
      </c>
      <c r="L41" s="144"/>
    </row>
    <row r="42" spans="1:12" x14ac:dyDescent="0.25">
      <c r="A42" s="142"/>
      <c r="B42" s="146" t="s">
        <v>327</v>
      </c>
      <c r="C42" s="146"/>
      <c r="D42" s="146"/>
      <c r="E42" s="146"/>
      <c r="F42" s="146"/>
      <c r="G42" s="25"/>
      <c r="H42" s="25"/>
      <c r="I42" s="15"/>
      <c r="J42" s="145"/>
      <c r="K42" s="15">
        <v>-470.12</v>
      </c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40" sqref="A40:A43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85" t="s">
        <v>50</v>
      </c>
      <c r="C5" s="186"/>
      <c r="D5" s="186"/>
      <c r="E5" s="186"/>
      <c r="F5" s="187"/>
    </row>
    <row r="6" spans="1:12" x14ac:dyDescent="0.25">
      <c r="A6" s="3" t="s">
        <v>2</v>
      </c>
      <c r="B6" s="185" t="s">
        <v>51</v>
      </c>
      <c r="C6" s="186"/>
      <c r="D6" s="186"/>
      <c r="E6" s="186"/>
      <c r="F6" s="187"/>
    </row>
    <row r="7" spans="1:12" x14ac:dyDescent="0.25">
      <c r="A7" s="3" t="s">
        <v>3</v>
      </c>
      <c r="B7" s="175" t="s">
        <v>111</v>
      </c>
      <c r="C7" s="176"/>
      <c r="D7" s="176"/>
      <c r="E7" s="176"/>
      <c r="F7" s="177"/>
    </row>
    <row r="8" spans="1:12" x14ac:dyDescent="0.25">
      <c r="A8" s="3" t="s">
        <v>4</v>
      </c>
      <c r="B8" s="164" t="s">
        <v>110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ht="42" customHeight="1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J27</f>
        <v>0</v>
      </c>
      <c r="F13" s="15"/>
      <c r="G13" s="15"/>
      <c r="H13" s="15"/>
      <c r="I13" s="10">
        <f t="shared" si="0"/>
        <v>625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x14ac:dyDescent="0.25">
      <c r="A15" s="16" t="s">
        <v>20</v>
      </c>
      <c r="B15" s="14"/>
      <c r="C15" s="15">
        <v>3937.5</v>
      </c>
      <c r="D15" s="15"/>
      <c r="E15" s="15">
        <f>J37</f>
        <v>0</v>
      </c>
      <c r="F15" s="15"/>
      <c r="G15" s="15"/>
      <c r="H15" s="15"/>
      <c r="I15" s="10">
        <f t="shared" si="0"/>
        <v>3937.5</v>
      </c>
      <c r="J15" s="7"/>
      <c r="K15" s="12"/>
      <c r="L15" s="12"/>
    </row>
    <row r="16" spans="1:12" x14ac:dyDescent="0.25">
      <c r="A16" s="17" t="s">
        <v>21</v>
      </c>
      <c r="B16" s="10"/>
      <c r="C16" s="11">
        <v>3937.5</v>
      </c>
      <c r="D16" s="11"/>
      <c r="E16" s="11">
        <f>J40</f>
        <v>0</v>
      </c>
      <c r="F16" s="11"/>
      <c r="G16" s="11"/>
      <c r="H16" s="11">
        <f>L40</f>
        <v>-8000</v>
      </c>
      <c r="I16" s="10">
        <f t="shared" si="0"/>
        <v>-4062.5</v>
      </c>
      <c r="J16" s="7"/>
      <c r="K16" s="12"/>
      <c r="L16" s="12"/>
    </row>
    <row r="17" spans="1:14" x14ac:dyDescent="0.25">
      <c r="A17" s="13" t="s">
        <v>22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25</v>
      </c>
      <c r="B18" s="19">
        <f>SUM(B12:B17)</f>
        <v>0</v>
      </c>
      <c r="C18" s="12">
        <f>SUM(C12:C17)</f>
        <v>8500</v>
      </c>
      <c r="D18" s="12">
        <f>SUM(D12:D17)</f>
        <v>0</v>
      </c>
      <c r="E18" s="12">
        <f>SUM(E12:E17)</f>
        <v>0</v>
      </c>
      <c r="F18" s="12"/>
      <c r="H18" s="12"/>
      <c r="I18" s="19">
        <f>SUM(I12:I17)</f>
        <v>500</v>
      </c>
      <c r="L18" s="12"/>
    </row>
    <row r="22" spans="1:14" ht="23.25" x14ac:dyDescent="0.35">
      <c r="A22" s="156" t="s">
        <v>26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1:14" x14ac:dyDescent="0.25">
      <c r="A23" s="20" t="s">
        <v>27</v>
      </c>
      <c r="B23" s="157" t="s">
        <v>28</v>
      </c>
      <c r="C23" s="157"/>
      <c r="D23" s="157"/>
      <c r="E23" s="157"/>
      <c r="F23" s="157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4" x14ac:dyDescent="0.25">
      <c r="A24" s="150" t="s">
        <v>17</v>
      </c>
      <c r="B24" s="136"/>
      <c r="C24" s="136"/>
      <c r="D24" s="136"/>
      <c r="E24" s="136"/>
      <c r="F24" s="136"/>
      <c r="G24" s="22"/>
      <c r="H24" s="23"/>
      <c r="I24" s="11"/>
      <c r="J24" s="137">
        <f>SUM(I24:I26)</f>
        <v>0</v>
      </c>
      <c r="K24" s="11"/>
      <c r="L24" s="137">
        <f>SUM(K24:K26)</f>
        <v>0</v>
      </c>
    </row>
    <row r="25" spans="1:14" x14ac:dyDescent="0.25">
      <c r="A25" s="151"/>
      <c r="B25" s="158"/>
      <c r="C25" s="159"/>
      <c r="D25" s="159"/>
      <c r="E25" s="159"/>
      <c r="F25" s="160"/>
      <c r="G25" s="22"/>
      <c r="H25" s="23"/>
      <c r="I25" s="11"/>
      <c r="J25" s="138"/>
      <c r="K25" s="11"/>
      <c r="L25" s="138"/>
    </row>
    <row r="26" spans="1:14" x14ac:dyDescent="0.25">
      <c r="A26" s="152"/>
      <c r="B26" s="136"/>
      <c r="C26" s="136"/>
      <c r="D26" s="136"/>
      <c r="E26" s="136"/>
      <c r="F26" s="136"/>
      <c r="G26" s="22"/>
      <c r="H26" s="23"/>
      <c r="I26" s="11"/>
      <c r="J26" s="139"/>
      <c r="K26" s="11"/>
      <c r="L26" s="139"/>
    </row>
    <row r="27" spans="1:14" x14ac:dyDescent="0.25">
      <c r="A27" s="140" t="s">
        <v>18</v>
      </c>
      <c r="B27" s="146"/>
      <c r="C27" s="146"/>
      <c r="D27" s="146"/>
      <c r="E27" s="146"/>
      <c r="F27" s="146"/>
      <c r="G27" s="24"/>
      <c r="H27" s="25"/>
      <c r="I27" s="15"/>
      <c r="J27" s="143">
        <f>SUM(I27:I30)</f>
        <v>0</v>
      </c>
      <c r="K27" s="15"/>
      <c r="L27" s="143">
        <f>SUM(K27:K33)</f>
        <v>0</v>
      </c>
    </row>
    <row r="28" spans="1:14" x14ac:dyDescent="0.25">
      <c r="A28" s="141"/>
      <c r="B28" s="146"/>
      <c r="C28" s="146"/>
      <c r="D28" s="146"/>
      <c r="E28" s="146"/>
      <c r="F28" s="146"/>
      <c r="G28" s="24"/>
      <c r="H28" s="25"/>
      <c r="I28" s="15"/>
      <c r="J28" s="144"/>
      <c r="K28" s="15"/>
      <c r="L28" s="144"/>
    </row>
    <row r="29" spans="1:14" x14ac:dyDescent="0.25">
      <c r="A29" s="141"/>
      <c r="B29" s="182"/>
      <c r="C29" s="183"/>
      <c r="D29" s="183"/>
      <c r="E29" s="183"/>
      <c r="F29" s="184"/>
      <c r="G29" s="24"/>
      <c r="H29" s="25"/>
      <c r="I29" s="15"/>
      <c r="J29" s="144"/>
      <c r="K29" s="15"/>
      <c r="L29" s="144"/>
    </row>
    <row r="30" spans="1:14" x14ac:dyDescent="0.25">
      <c r="A30" s="141"/>
      <c r="B30" s="179"/>
      <c r="C30" s="180"/>
      <c r="D30" s="180"/>
      <c r="E30" s="180"/>
      <c r="F30" s="181"/>
      <c r="G30" s="24"/>
      <c r="H30" s="25"/>
      <c r="I30" s="15"/>
      <c r="J30" s="144"/>
      <c r="K30" s="15"/>
      <c r="L30" s="144"/>
    </row>
    <row r="31" spans="1:14" x14ac:dyDescent="0.25">
      <c r="A31" s="141"/>
      <c r="B31" s="44"/>
      <c r="C31" s="45"/>
      <c r="D31" s="45"/>
      <c r="E31" s="45"/>
      <c r="F31" s="46"/>
      <c r="G31" s="24"/>
      <c r="H31" s="25"/>
      <c r="I31" s="15"/>
      <c r="J31" s="144"/>
      <c r="K31" s="15"/>
      <c r="L31" s="144"/>
    </row>
    <row r="32" spans="1:14" x14ac:dyDescent="0.25">
      <c r="A32" s="141"/>
      <c r="B32" s="146"/>
      <c r="C32" s="146"/>
      <c r="D32" s="146"/>
      <c r="E32" s="146"/>
      <c r="F32" s="146"/>
      <c r="G32" s="24"/>
      <c r="H32" s="25"/>
      <c r="I32" s="15"/>
      <c r="J32" s="144"/>
      <c r="K32" s="15"/>
      <c r="L32" s="144"/>
      <c r="N32" s="12"/>
    </row>
    <row r="33" spans="1:12" x14ac:dyDescent="0.25">
      <c r="A33" s="142"/>
      <c r="B33" s="146"/>
      <c r="C33" s="146"/>
      <c r="D33" s="146"/>
      <c r="E33" s="146"/>
      <c r="F33" s="146"/>
      <c r="G33" s="24"/>
      <c r="H33" s="25"/>
      <c r="I33" s="15"/>
      <c r="J33" s="145"/>
      <c r="K33" s="15"/>
      <c r="L33" s="145"/>
    </row>
    <row r="34" spans="1:12" x14ac:dyDescent="0.25">
      <c r="A34" s="150" t="s">
        <v>19</v>
      </c>
      <c r="B34" s="136"/>
      <c r="C34" s="136"/>
      <c r="D34" s="136"/>
      <c r="E34" s="136"/>
      <c r="F34" s="136"/>
      <c r="G34" s="22"/>
      <c r="H34" s="23"/>
      <c r="I34" s="11"/>
      <c r="J34" s="137">
        <f>SUM(I34:I36)</f>
        <v>0</v>
      </c>
      <c r="K34" s="11"/>
      <c r="L34" s="137">
        <f>SUM(K34:K36)</f>
        <v>0</v>
      </c>
    </row>
    <row r="35" spans="1:12" x14ac:dyDescent="0.25">
      <c r="A35" s="151"/>
      <c r="B35" s="136"/>
      <c r="C35" s="136"/>
      <c r="D35" s="136"/>
      <c r="E35" s="136"/>
      <c r="F35" s="136"/>
      <c r="G35" s="22"/>
      <c r="H35" s="23"/>
      <c r="I35" s="11"/>
      <c r="J35" s="138"/>
      <c r="K35" s="11"/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46"/>
      <c r="C37" s="146"/>
      <c r="D37" s="146"/>
      <c r="E37" s="146"/>
      <c r="F37" s="146"/>
      <c r="G37" s="25"/>
      <c r="H37" s="25"/>
      <c r="I37" s="15"/>
      <c r="J37" s="143">
        <f>I37</f>
        <v>0</v>
      </c>
      <c r="K37" s="15"/>
      <c r="L37" s="143">
        <f>SUM(K37:K39)</f>
        <v>0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ht="34.5" customHeight="1" x14ac:dyDescent="0.25">
      <c r="A40" s="133" t="s">
        <v>21</v>
      </c>
      <c r="B40" s="136" t="s">
        <v>204</v>
      </c>
      <c r="C40" s="136"/>
      <c r="D40" s="136"/>
      <c r="E40" s="136"/>
      <c r="F40" s="136"/>
      <c r="G40" s="23"/>
      <c r="H40" s="23"/>
      <c r="I40" s="11"/>
      <c r="J40" s="137"/>
      <c r="K40" s="11">
        <v>-8000</v>
      </c>
      <c r="L40" s="137">
        <f>SUM(K40:K43)</f>
        <v>-8000</v>
      </c>
    </row>
    <row r="41" spans="1:12" x14ac:dyDescent="0.25">
      <c r="A41" s="134"/>
      <c r="B41" s="158"/>
      <c r="C41" s="159"/>
      <c r="D41" s="159"/>
      <c r="E41" s="159"/>
      <c r="F41" s="160"/>
      <c r="G41" s="23"/>
      <c r="H41" s="23"/>
      <c r="I41" s="11"/>
      <c r="J41" s="138"/>
      <c r="K41" s="11"/>
      <c r="L41" s="138"/>
    </row>
    <row r="42" spans="1:12" x14ac:dyDescent="0.25">
      <c r="A42" s="134"/>
      <c r="B42" s="136"/>
      <c r="C42" s="136"/>
      <c r="D42" s="136"/>
      <c r="E42" s="136"/>
      <c r="F42" s="136"/>
      <c r="G42" s="23"/>
      <c r="H42" s="23"/>
      <c r="I42" s="11"/>
      <c r="J42" s="138"/>
      <c r="K42" s="11"/>
      <c r="L42" s="138"/>
    </row>
    <row r="43" spans="1:12" x14ac:dyDescent="0.25">
      <c r="A43" s="135"/>
      <c r="B43" s="136"/>
      <c r="C43" s="136"/>
      <c r="D43" s="136"/>
      <c r="E43" s="136"/>
      <c r="F43" s="136"/>
      <c r="G43" s="23"/>
      <c r="H43" s="23"/>
      <c r="I43" s="11"/>
      <c r="J43" s="139"/>
      <c r="K43" s="11"/>
      <c r="L43" s="139"/>
    </row>
    <row r="44" spans="1:12" x14ac:dyDescent="0.25">
      <c r="A44" s="140" t="s">
        <v>22</v>
      </c>
      <c r="B44" s="146"/>
      <c r="C44" s="146"/>
      <c r="D44" s="146"/>
      <c r="E44" s="146"/>
      <c r="F44" s="146"/>
      <c r="G44" s="25"/>
      <c r="H44" s="25"/>
      <c r="I44" s="15"/>
      <c r="J44" s="143">
        <f t="shared" ref="J44:L44" si="1">SUM(I44:I46)</f>
        <v>0</v>
      </c>
      <c r="K44" s="15"/>
      <c r="L44" s="143">
        <f t="shared" si="1"/>
        <v>0</v>
      </c>
    </row>
    <row r="45" spans="1:12" x14ac:dyDescent="0.25">
      <c r="A45" s="141"/>
      <c r="B45" s="146"/>
      <c r="C45" s="146"/>
      <c r="D45" s="146"/>
      <c r="E45" s="146"/>
      <c r="F45" s="146"/>
      <c r="G45" s="25"/>
      <c r="H45" s="25"/>
      <c r="I45" s="15"/>
      <c r="J45" s="144"/>
      <c r="K45" s="15"/>
      <c r="L45" s="144"/>
    </row>
    <row r="46" spans="1:12" x14ac:dyDescent="0.25">
      <c r="A46" s="142"/>
      <c r="B46" s="146"/>
      <c r="C46" s="146"/>
      <c r="D46" s="146"/>
      <c r="E46" s="146"/>
      <c r="F46" s="146"/>
      <c r="G46" s="25"/>
      <c r="H46" s="25"/>
      <c r="I46" s="15"/>
      <c r="J46" s="145"/>
      <c r="K46" s="15"/>
      <c r="L46" s="145"/>
    </row>
    <row r="48" spans="1:12" x14ac:dyDescent="0.25">
      <c r="A48" s="1" t="s">
        <v>131</v>
      </c>
    </row>
  </sheetData>
  <mergeCells count="48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2:F42"/>
    <mergeCell ref="B43:F43"/>
    <mergeCell ref="B41:F41"/>
    <mergeCell ref="A44:A46"/>
    <mergeCell ref="B44:F44"/>
    <mergeCell ref="J44:J46"/>
    <mergeCell ref="L44:L46"/>
    <mergeCell ref="B45:F45"/>
    <mergeCell ref="B46:F46"/>
  </mergeCells>
  <conditionalFormatting sqref="C12:C17 E12:F17 H12:H17 I24:I46 K24:K46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G20" sqref="G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52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53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113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112</v>
      </c>
      <c r="C8" s="163"/>
      <c r="D8" s="163"/>
      <c r="E8" s="163"/>
      <c r="F8" s="163"/>
    </row>
    <row r="10" spans="1:12" ht="23.25" x14ac:dyDescent="0.35">
      <c r="A10" s="156" t="s">
        <v>166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7000</v>
      </c>
      <c r="D13" s="15"/>
      <c r="E13" s="15">
        <f>J28</f>
        <v>0</v>
      </c>
      <c r="F13" s="15"/>
      <c r="G13" s="15"/>
      <c r="H13" s="15">
        <f>L28</f>
        <v>-3048.5699999999997</v>
      </c>
      <c r="I13" s="10">
        <f>(C13+F13)+(E13+H13)+D13+G13</f>
        <v>3951.4300000000003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J39</f>
        <v>0</v>
      </c>
      <c r="F14" s="11"/>
      <c r="G14" s="11"/>
      <c r="H14" s="11">
        <f>L39</f>
        <v>-7914.45</v>
      </c>
      <c r="I14" s="10">
        <f t="shared" ref="I14:I17" si="0">(C14+F14)+(E14+H14)+D14+G14</f>
        <v>-7914.45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J42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J49</f>
        <v>0</v>
      </c>
      <c r="F16" s="11"/>
      <c r="G16" s="11"/>
      <c r="H16" s="11">
        <f>L49</f>
        <v>-1237.82</v>
      </c>
      <c r="I16" s="10">
        <f t="shared" si="0"/>
        <v>-1237.82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10500</v>
      </c>
      <c r="D17" s="15"/>
      <c r="E17" s="15">
        <f>J52</f>
        <v>0</v>
      </c>
      <c r="F17" s="15"/>
      <c r="G17" s="15"/>
      <c r="H17" s="15">
        <f>K52</f>
        <v>-244.59</v>
      </c>
      <c r="I17" s="10">
        <f t="shared" si="0"/>
        <v>10255.41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/>
      <c r="I18" s="19">
        <f>SUM(I12:I17)</f>
        <v>5054.5700000000006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/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214</v>
      </c>
      <c r="C28" s="146"/>
      <c r="D28" s="146"/>
      <c r="E28" s="146"/>
      <c r="F28" s="146"/>
      <c r="G28" s="24"/>
      <c r="H28" s="25"/>
      <c r="I28" s="15"/>
      <c r="J28" s="143">
        <f>I28+I29+I30+I31+I32+I33</f>
        <v>0</v>
      </c>
      <c r="K28" s="15">
        <v>-169.16</v>
      </c>
      <c r="L28" s="143">
        <f>SUM(K28:K38)</f>
        <v>-3048.5699999999997</v>
      </c>
    </row>
    <row r="29" spans="1:12" x14ac:dyDescent="0.25">
      <c r="A29" s="141"/>
      <c r="B29" s="153" t="s">
        <v>219</v>
      </c>
      <c r="C29" s="154"/>
      <c r="D29" s="154"/>
      <c r="E29" s="154"/>
      <c r="F29" s="155"/>
      <c r="G29" s="24"/>
      <c r="H29" s="25"/>
      <c r="I29" s="15"/>
      <c r="J29" s="144"/>
      <c r="K29" s="15">
        <v>-45.7</v>
      </c>
      <c r="L29" s="144"/>
    </row>
    <row r="30" spans="1:12" x14ac:dyDescent="0.25">
      <c r="A30" s="141"/>
      <c r="B30" s="146" t="s">
        <v>245</v>
      </c>
      <c r="C30" s="146"/>
      <c r="D30" s="146"/>
      <c r="E30" s="146"/>
      <c r="F30" s="146"/>
      <c r="G30" s="24"/>
      <c r="H30" s="25"/>
      <c r="I30" s="15"/>
      <c r="J30" s="144"/>
      <c r="K30" s="15">
        <v>-945.3</v>
      </c>
      <c r="L30" s="144"/>
    </row>
    <row r="31" spans="1:12" x14ac:dyDescent="0.25">
      <c r="A31" s="141"/>
      <c r="B31" s="153" t="s">
        <v>347</v>
      </c>
      <c r="C31" s="154"/>
      <c r="D31" s="154"/>
      <c r="E31" s="154"/>
      <c r="F31" s="155"/>
      <c r="G31" s="24"/>
      <c r="H31" s="25"/>
      <c r="I31" s="15"/>
      <c r="J31" s="144"/>
      <c r="K31" s="15">
        <v>-113.98</v>
      </c>
      <c r="L31" s="144"/>
    </row>
    <row r="32" spans="1:12" x14ac:dyDescent="0.25">
      <c r="A32" s="141"/>
      <c r="B32" s="153" t="s">
        <v>289</v>
      </c>
      <c r="C32" s="154"/>
      <c r="D32" s="154"/>
      <c r="E32" s="154"/>
      <c r="F32" s="155"/>
      <c r="G32" s="24"/>
      <c r="H32" s="25"/>
      <c r="I32" s="15"/>
      <c r="J32" s="144"/>
      <c r="K32" s="15">
        <v>-349.5</v>
      </c>
      <c r="L32" s="144"/>
    </row>
    <row r="33" spans="1:12" ht="35.25" customHeight="1" x14ac:dyDescent="0.25">
      <c r="A33" s="141"/>
      <c r="B33" s="153" t="s">
        <v>323</v>
      </c>
      <c r="C33" s="154"/>
      <c r="D33" s="154"/>
      <c r="E33" s="154"/>
      <c r="F33" s="155"/>
      <c r="G33" s="24"/>
      <c r="H33" s="25"/>
      <c r="I33" s="15"/>
      <c r="J33" s="144"/>
      <c r="K33" s="15">
        <v>-700.93</v>
      </c>
      <c r="L33" s="144"/>
    </row>
    <row r="34" spans="1:12" x14ac:dyDescent="0.25">
      <c r="A34" s="141"/>
      <c r="B34" s="153" t="s">
        <v>338</v>
      </c>
      <c r="C34" s="154"/>
      <c r="D34" s="154"/>
      <c r="E34" s="154"/>
      <c r="F34" s="155"/>
      <c r="G34" s="24"/>
      <c r="H34" s="25"/>
      <c r="I34" s="15"/>
      <c r="J34" s="144"/>
      <c r="K34" s="15">
        <v>-574</v>
      </c>
      <c r="L34" s="144"/>
    </row>
    <row r="35" spans="1:12" x14ac:dyDescent="0.25">
      <c r="A35" s="141"/>
      <c r="B35" s="153" t="s">
        <v>339</v>
      </c>
      <c r="C35" s="154"/>
      <c r="D35" s="154"/>
      <c r="E35" s="154"/>
      <c r="F35" s="155"/>
      <c r="G35" s="24"/>
      <c r="H35" s="25"/>
      <c r="I35" s="15"/>
      <c r="J35" s="144"/>
      <c r="K35" s="15">
        <v>-150</v>
      </c>
      <c r="L35" s="144"/>
    </row>
    <row r="36" spans="1:12" x14ac:dyDescent="0.25">
      <c r="A36" s="141"/>
      <c r="B36" s="65"/>
      <c r="C36" s="66"/>
      <c r="D36" s="66"/>
      <c r="E36" s="66"/>
      <c r="F36" s="67"/>
      <c r="G36" s="24"/>
      <c r="H36" s="25"/>
      <c r="I36" s="15"/>
      <c r="J36" s="144"/>
      <c r="K36" s="15"/>
      <c r="L36" s="144"/>
    </row>
    <row r="37" spans="1:12" x14ac:dyDescent="0.25">
      <c r="A37" s="141"/>
      <c r="B37" s="65"/>
      <c r="C37" s="66"/>
      <c r="D37" s="66"/>
      <c r="E37" s="66"/>
      <c r="F37" s="67"/>
      <c r="G37" s="24"/>
      <c r="H37" s="25"/>
      <c r="I37" s="15"/>
      <c r="J37" s="144"/>
      <c r="K37" s="15"/>
      <c r="L37" s="144"/>
    </row>
    <row r="38" spans="1:12" x14ac:dyDescent="0.25">
      <c r="A38" s="142"/>
      <c r="B38" s="146"/>
      <c r="C38" s="146"/>
      <c r="D38" s="146"/>
      <c r="E38" s="146"/>
      <c r="F38" s="146"/>
      <c r="G38" s="24"/>
      <c r="H38" s="25"/>
      <c r="I38" s="15"/>
      <c r="J38" s="145"/>
      <c r="K38" s="15"/>
      <c r="L38" s="145"/>
    </row>
    <row r="39" spans="1:12" x14ac:dyDescent="0.25">
      <c r="A39" s="150" t="s">
        <v>19</v>
      </c>
      <c r="B39" s="136" t="s">
        <v>203</v>
      </c>
      <c r="C39" s="136"/>
      <c r="D39" s="136"/>
      <c r="E39" s="136"/>
      <c r="F39" s="136"/>
      <c r="G39" s="22"/>
      <c r="H39" s="23"/>
      <c r="I39" s="11"/>
      <c r="J39" s="137"/>
      <c r="K39" s="11">
        <v>-7500</v>
      </c>
      <c r="L39" s="137">
        <f>SUM(K39:K41)</f>
        <v>-7914.45</v>
      </c>
    </row>
    <row r="40" spans="1:12" x14ac:dyDescent="0.25">
      <c r="A40" s="151"/>
      <c r="B40" s="136" t="s">
        <v>288</v>
      </c>
      <c r="C40" s="136"/>
      <c r="D40" s="136"/>
      <c r="E40" s="136"/>
      <c r="F40" s="136"/>
      <c r="G40" s="22"/>
      <c r="H40" s="23"/>
      <c r="I40" s="11"/>
      <c r="J40" s="138"/>
      <c r="K40" s="11">
        <v>-414.45</v>
      </c>
      <c r="L40" s="138"/>
    </row>
    <row r="41" spans="1:12" x14ac:dyDescent="0.25">
      <c r="A41" s="152"/>
      <c r="B41" s="136"/>
      <c r="C41" s="136"/>
      <c r="D41" s="136"/>
      <c r="E41" s="136"/>
      <c r="F41" s="136"/>
      <c r="G41" s="22"/>
      <c r="H41" s="23"/>
      <c r="I41" s="11"/>
      <c r="J41" s="139"/>
      <c r="K41" s="11"/>
      <c r="L41" s="139"/>
    </row>
    <row r="42" spans="1:12" x14ac:dyDescent="0.25">
      <c r="A42" s="147" t="s">
        <v>20</v>
      </c>
      <c r="B42" s="146"/>
      <c r="C42" s="146"/>
      <c r="D42" s="146"/>
      <c r="E42" s="146"/>
      <c r="F42" s="146"/>
      <c r="G42" s="25"/>
      <c r="H42" s="25"/>
      <c r="I42" s="15"/>
      <c r="J42" s="143"/>
      <c r="K42" s="15"/>
      <c r="L42" s="143">
        <f>SUM(K42:K48)</f>
        <v>0</v>
      </c>
    </row>
    <row r="43" spans="1:12" x14ac:dyDescent="0.25">
      <c r="A43" s="148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48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48"/>
      <c r="B45" s="146"/>
      <c r="C45" s="146"/>
      <c r="D45" s="146"/>
      <c r="E45" s="146"/>
      <c r="F45" s="146"/>
      <c r="G45" s="25"/>
      <c r="H45" s="25"/>
      <c r="I45" s="15"/>
      <c r="J45" s="144"/>
      <c r="K45" s="15"/>
      <c r="L45" s="144"/>
    </row>
    <row r="46" spans="1:12" x14ac:dyDescent="0.25">
      <c r="A46" s="148"/>
      <c r="B46" s="146"/>
      <c r="C46" s="146"/>
      <c r="D46" s="146"/>
      <c r="E46" s="146"/>
      <c r="F46" s="146"/>
      <c r="G46" s="25"/>
      <c r="H46" s="25"/>
      <c r="I46" s="15"/>
      <c r="J46" s="144"/>
      <c r="K46" s="15"/>
      <c r="L46" s="144"/>
    </row>
    <row r="47" spans="1:12" x14ac:dyDescent="0.25">
      <c r="A47" s="148"/>
      <c r="B47" s="146"/>
      <c r="C47" s="146"/>
      <c r="D47" s="146"/>
      <c r="E47" s="146"/>
      <c r="F47" s="146"/>
      <c r="G47" s="25"/>
      <c r="H47" s="25"/>
      <c r="I47" s="15"/>
      <c r="J47" s="144"/>
      <c r="K47" s="15"/>
      <c r="L47" s="144"/>
    </row>
    <row r="48" spans="1:12" x14ac:dyDescent="0.25">
      <c r="A48" s="149"/>
      <c r="B48" s="146"/>
      <c r="C48" s="146"/>
      <c r="D48" s="146"/>
      <c r="E48" s="146"/>
      <c r="F48" s="146"/>
      <c r="G48" s="25"/>
      <c r="H48" s="25"/>
      <c r="I48" s="15"/>
      <c r="J48" s="144"/>
      <c r="K48" s="15"/>
      <c r="L48" s="144"/>
    </row>
    <row r="49" spans="1:12" x14ac:dyDescent="0.25">
      <c r="A49" s="133" t="s">
        <v>21</v>
      </c>
      <c r="G49" s="23"/>
      <c r="H49" s="23"/>
      <c r="I49" s="11"/>
      <c r="J49" s="137">
        <f>I49</f>
        <v>0</v>
      </c>
      <c r="K49" s="11"/>
      <c r="L49" s="137">
        <f>SUM(K49:K51)</f>
        <v>-1237.82</v>
      </c>
    </row>
    <row r="50" spans="1:12" x14ac:dyDescent="0.25">
      <c r="A50" s="134"/>
      <c r="B50" s="136" t="s">
        <v>287</v>
      </c>
      <c r="C50" s="136"/>
      <c r="D50" s="136"/>
      <c r="E50" s="136"/>
      <c r="F50" s="136"/>
      <c r="G50" s="23"/>
      <c r="H50" s="23"/>
      <c r="I50" s="11"/>
      <c r="J50" s="138"/>
      <c r="K50" s="11">
        <v>-1237.82</v>
      </c>
      <c r="L50" s="138"/>
    </row>
    <row r="51" spans="1:12" x14ac:dyDescent="0.25">
      <c r="A51" s="135"/>
      <c r="B51" s="136"/>
      <c r="C51" s="136"/>
      <c r="D51" s="136"/>
      <c r="E51" s="136"/>
      <c r="F51" s="136"/>
      <c r="G51" s="23"/>
      <c r="H51" s="23"/>
      <c r="I51" s="11"/>
      <c r="J51" s="139"/>
      <c r="K51" s="11"/>
      <c r="L51" s="139"/>
    </row>
    <row r="52" spans="1:12" x14ac:dyDescent="0.25">
      <c r="A52" s="140" t="s">
        <v>22</v>
      </c>
      <c r="B52" s="146" t="s">
        <v>319</v>
      </c>
      <c r="C52" s="146"/>
      <c r="D52" s="146"/>
      <c r="E52" s="146"/>
      <c r="F52" s="146"/>
      <c r="G52" s="25"/>
      <c r="H52" s="25"/>
      <c r="I52" s="15"/>
      <c r="J52" s="143"/>
      <c r="K52" s="15">
        <v>-244.59</v>
      </c>
      <c r="L52" s="143">
        <f t="shared" ref="L52" si="1">SUM(K52:K54)</f>
        <v>-525.76</v>
      </c>
    </row>
    <row r="53" spans="1:12" x14ac:dyDescent="0.25">
      <c r="A53" s="141"/>
      <c r="B53" s="136" t="s">
        <v>219</v>
      </c>
      <c r="C53" s="136"/>
      <c r="D53" s="136"/>
      <c r="E53" s="136"/>
      <c r="F53" s="136"/>
      <c r="G53" s="25"/>
      <c r="H53" s="25"/>
      <c r="I53" s="15"/>
      <c r="J53" s="144"/>
      <c r="K53" s="15">
        <v>-281.17</v>
      </c>
      <c r="L53" s="144"/>
    </row>
    <row r="54" spans="1:12" x14ac:dyDescent="0.25">
      <c r="A54" s="142"/>
      <c r="B54" s="146"/>
      <c r="C54" s="146"/>
      <c r="D54" s="146"/>
      <c r="E54" s="146"/>
      <c r="F54" s="146"/>
      <c r="G54" s="25"/>
      <c r="H54" s="25"/>
      <c r="I54" s="15"/>
      <c r="J54" s="145"/>
      <c r="K54" s="15"/>
      <c r="L54" s="145"/>
    </row>
  </sheetData>
  <mergeCells count="53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39:A41"/>
    <mergeCell ref="B39:F39"/>
    <mergeCell ref="J39:J41"/>
    <mergeCell ref="L39:L41"/>
    <mergeCell ref="B40:F40"/>
    <mergeCell ref="B41:F41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49:A51"/>
    <mergeCell ref="B53:F53"/>
    <mergeCell ref="J49:J51"/>
    <mergeCell ref="L49:L51"/>
    <mergeCell ref="B50:F50"/>
    <mergeCell ref="B51:F51"/>
    <mergeCell ref="A52:A54"/>
    <mergeCell ref="B52:F52"/>
    <mergeCell ref="J52:J54"/>
    <mergeCell ref="L52:L54"/>
    <mergeCell ref="B54:F54"/>
  </mergeCells>
  <conditionalFormatting sqref="C12:C17 E12:F17 H12:H17 I25:I54 K25:K54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B49" sqref="B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54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55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115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114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7600</v>
      </c>
      <c r="D13" s="15"/>
      <c r="E13" s="15"/>
      <c r="F13" s="15"/>
      <c r="G13" s="15"/>
      <c r="H13" s="15"/>
      <c r="I13" s="10">
        <f t="shared" ref="I13:I17" si="0">(C13+F13)+(E13+H13)+D13+G13</f>
        <v>7600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5400</v>
      </c>
      <c r="D14" s="11"/>
      <c r="E14" s="11">
        <f>J31</f>
        <v>0</v>
      </c>
      <c r="F14" s="11"/>
      <c r="G14" s="11"/>
      <c r="H14" s="11"/>
      <c r="I14" s="10">
        <f t="shared" si="0"/>
        <v>5400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>
        <f>L37</f>
        <v>-17460.509999999998</v>
      </c>
      <c r="I16" s="10">
        <f t="shared" si="0"/>
        <v>-14960.509999999998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-17460.509999999998</v>
      </c>
      <c r="I18" s="19">
        <f>SUM(I12:I17)</f>
        <v>39.490000000001601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ht="30.75" customHeight="1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/>
      <c r="L28" s="143">
        <f>SUM(K28:K30)</f>
        <v>0</v>
      </c>
    </row>
    <row r="29" spans="1:12" ht="33.75" customHeight="1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>
        <f>I31+I32+I33</f>
        <v>0</v>
      </c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SUM(I34:I36)</f>
        <v>0</v>
      </c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 t="s">
        <v>273</v>
      </c>
      <c r="C37" s="136"/>
      <c r="D37" s="136"/>
      <c r="E37" s="136"/>
      <c r="F37" s="136"/>
      <c r="G37" s="23"/>
      <c r="H37" s="23"/>
      <c r="I37" s="11"/>
      <c r="J37" s="137">
        <f>SUM(I37:I39)</f>
        <v>0</v>
      </c>
      <c r="K37" s="11">
        <v>-17460.509999999998</v>
      </c>
      <c r="L37" s="137">
        <f>SUM(K37:K39)</f>
        <v>-17460.509999999998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/>
      <c r="C40" s="146"/>
      <c r="D40" s="146"/>
      <c r="E40" s="146"/>
      <c r="F40" s="146"/>
      <c r="G40" s="25"/>
      <c r="H40" s="25"/>
      <c r="I40" s="15"/>
      <c r="J40" s="143">
        <f t="shared" ref="J40:L40" si="1">SUM(I40:I42)</f>
        <v>0</v>
      </c>
      <c r="K40" s="15"/>
      <c r="L40" s="143">
        <f t="shared" si="1"/>
        <v>0</v>
      </c>
    </row>
    <row r="41" spans="1:12" x14ac:dyDescent="0.25">
      <c r="A41" s="141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42"/>
      <c r="B42" s="146"/>
      <c r="C42" s="146"/>
      <c r="D42" s="146"/>
      <c r="E42" s="146"/>
      <c r="F42" s="146"/>
      <c r="G42" s="25"/>
      <c r="H42" s="25"/>
      <c r="I42" s="15"/>
      <c r="J42" s="145"/>
      <c r="K42" s="15"/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P49" sqref="P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187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188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>
        <v>3621.5</v>
      </c>
      <c r="G13" s="15"/>
      <c r="H13" s="15">
        <f>L28</f>
        <v>-3791.63</v>
      </c>
      <c r="I13" s="10">
        <f>SUM(C13:H13)</f>
        <v>-170.13000000000011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>
        <v>800</v>
      </c>
      <c r="G14" s="11"/>
      <c r="H14" s="11">
        <f>L38</f>
        <v>-2520.98</v>
      </c>
      <c r="I14" s="10">
        <f t="shared" ref="I14:I17" si="0">SUM(C14:H14)</f>
        <v>-1720.98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>
        <v>500</v>
      </c>
      <c r="G15" s="15"/>
      <c r="H15" s="15"/>
      <c r="I15" s="10">
        <f t="shared" si="0"/>
        <v>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>
        <v>500</v>
      </c>
      <c r="G16" s="11"/>
      <c r="H16" s="11"/>
      <c r="I16" s="10">
        <f t="shared" si="0"/>
        <v>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J47</f>
        <v>0</v>
      </c>
      <c r="F17" s="15">
        <v>1578.5</v>
      </c>
      <c r="G17" s="15"/>
      <c r="H17" s="15"/>
      <c r="I17" s="10">
        <f t="shared" si="0"/>
        <v>1578.5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0</v>
      </c>
      <c r="E18" s="12">
        <f>SUM(E12:E17)</f>
        <v>0</v>
      </c>
      <c r="F18" s="12">
        <f>SUM(F12:F17)</f>
        <v>7000</v>
      </c>
      <c r="H18" s="12"/>
      <c r="I18" s="19">
        <f>SUM(I13:I17)</f>
        <v>687.38999999999987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215</v>
      </c>
      <c r="C28" s="146"/>
      <c r="D28" s="146"/>
      <c r="E28" s="146"/>
      <c r="F28" s="146"/>
      <c r="G28" s="24"/>
      <c r="H28" s="25"/>
      <c r="I28" s="15"/>
      <c r="J28" s="143">
        <f>I28+I29+I30+I31+I34</f>
        <v>0</v>
      </c>
      <c r="K28" s="15">
        <v>-98.5</v>
      </c>
      <c r="L28" s="143">
        <f>SUM(K28:K37)</f>
        <v>-3791.63</v>
      </c>
    </row>
    <row r="29" spans="1:12" x14ac:dyDescent="0.25">
      <c r="A29" s="141"/>
      <c r="B29" s="146" t="s">
        <v>208</v>
      </c>
      <c r="C29" s="146"/>
      <c r="D29" s="146"/>
      <c r="E29" s="146"/>
      <c r="F29" s="146"/>
      <c r="G29" s="24"/>
      <c r="H29" s="25"/>
      <c r="I29" s="15"/>
      <c r="J29" s="144"/>
      <c r="K29" s="15">
        <v>-1006.8</v>
      </c>
      <c r="L29" s="144"/>
    </row>
    <row r="30" spans="1:12" x14ac:dyDescent="0.25">
      <c r="A30" s="141"/>
      <c r="B30" s="166" t="s">
        <v>222</v>
      </c>
      <c r="C30" s="167"/>
      <c r="D30" s="167"/>
      <c r="E30" s="167"/>
      <c r="F30" s="168"/>
      <c r="G30" s="24"/>
      <c r="H30" s="25"/>
      <c r="I30" s="15"/>
      <c r="J30" s="144"/>
      <c r="K30" s="15">
        <v>-101.7</v>
      </c>
      <c r="L30" s="144"/>
    </row>
    <row r="31" spans="1:12" x14ac:dyDescent="0.25">
      <c r="A31" s="141"/>
      <c r="B31" s="95" t="s">
        <v>223</v>
      </c>
      <c r="C31" s="96"/>
      <c r="D31" s="96"/>
      <c r="E31" s="96"/>
      <c r="F31" s="97"/>
      <c r="G31" s="24"/>
      <c r="H31" s="25"/>
      <c r="I31" s="15"/>
      <c r="J31" s="144"/>
      <c r="K31" s="15">
        <v>-91.4</v>
      </c>
      <c r="L31" s="144"/>
    </row>
    <row r="32" spans="1:12" x14ac:dyDescent="0.25">
      <c r="A32" s="141"/>
      <c r="B32" s="107" t="s">
        <v>224</v>
      </c>
      <c r="C32" s="108"/>
      <c r="D32" s="108"/>
      <c r="E32" s="108"/>
      <c r="F32" s="109"/>
      <c r="G32" s="24"/>
      <c r="H32" s="25"/>
      <c r="I32" s="15"/>
      <c r="J32" s="144"/>
      <c r="K32" s="15">
        <v>-230.69</v>
      </c>
      <c r="L32" s="144"/>
    </row>
    <row r="33" spans="1:12" x14ac:dyDescent="0.25">
      <c r="A33" s="141"/>
      <c r="B33" s="107" t="s">
        <v>225</v>
      </c>
      <c r="C33" s="108"/>
      <c r="D33" s="108"/>
      <c r="E33" s="108"/>
      <c r="F33" s="109"/>
      <c r="G33" s="24"/>
      <c r="H33" s="25"/>
      <c r="I33" s="15"/>
      <c r="J33" s="144"/>
      <c r="K33" s="15">
        <v>-139.16999999999999</v>
      </c>
      <c r="L33" s="144"/>
    </row>
    <row r="34" spans="1:12" x14ac:dyDescent="0.25">
      <c r="A34" s="141"/>
      <c r="B34" s="95" t="s">
        <v>226</v>
      </c>
      <c r="C34" s="96"/>
      <c r="D34" s="96"/>
      <c r="E34" s="96"/>
      <c r="F34" s="97"/>
      <c r="G34" s="24"/>
      <c r="H34" s="25"/>
      <c r="I34" s="15"/>
      <c r="J34" s="144"/>
      <c r="K34" s="15">
        <v>-619.27</v>
      </c>
      <c r="L34" s="144"/>
    </row>
    <row r="35" spans="1:12" x14ac:dyDescent="0.25">
      <c r="A35" s="141"/>
      <c r="B35" s="121" t="s">
        <v>299</v>
      </c>
      <c r="C35" s="122"/>
      <c r="D35" s="122"/>
      <c r="E35" s="122"/>
      <c r="F35" s="123"/>
      <c r="G35" s="24"/>
      <c r="H35" s="25"/>
      <c r="I35" s="15"/>
      <c r="J35" s="144"/>
      <c r="K35" s="15">
        <v>-784.1</v>
      </c>
      <c r="L35" s="144"/>
    </row>
    <row r="36" spans="1:12" x14ac:dyDescent="0.25">
      <c r="A36" s="141"/>
      <c r="B36" s="121" t="s">
        <v>300</v>
      </c>
      <c r="C36" s="122"/>
      <c r="D36" s="122"/>
      <c r="E36" s="122"/>
      <c r="F36" s="123"/>
      <c r="G36" s="24"/>
      <c r="H36" s="25"/>
      <c r="I36" s="15"/>
      <c r="J36" s="144"/>
      <c r="K36" s="15">
        <v>-720</v>
      </c>
      <c r="L36" s="144"/>
    </row>
    <row r="37" spans="1:12" x14ac:dyDescent="0.25">
      <c r="A37" s="142"/>
      <c r="B37" s="146"/>
      <c r="C37" s="146"/>
      <c r="D37" s="146"/>
      <c r="E37" s="146"/>
      <c r="F37" s="146"/>
      <c r="G37" s="24"/>
      <c r="H37" s="25"/>
      <c r="I37" s="15"/>
      <c r="J37" s="145"/>
      <c r="K37" s="15"/>
      <c r="L37" s="145"/>
    </row>
    <row r="38" spans="1:12" x14ac:dyDescent="0.25">
      <c r="A38" s="150" t="s">
        <v>19</v>
      </c>
      <c r="B38" s="136" t="s">
        <v>307</v>
      </c>
      <c r="C38" s="136"/>
      <c r="D38" s="136"/>
      <c r="E38" s="136"/>
      <c r="F38" s="136"/>
      <c r="G38" s="22"/>
      <c r="H38" s="23"/>
      <c r="I38" s="11"/>
      <c r="J38" s="137">
        <f>I38</f>
        <v>0</v>
      </c>
      <c r="K38" s="11">
        <v>-2520.98</v>
      </c>
      <c r="L38" s="137">
        <f>SUM(K38:K40)</f>
        <v>-2520.98</v>
      </c>
    </row>
    <row r="39" spans="1:12" x14ac:dyDescent="0.25">
      <c r="A39" s="151"/>
      <c r="B39" s="136"/>
      <c r="C39" s="136"/>
      <c r="D39" s="136"/>
      <c r="E39" s="136"/>
      <c r="F39" s="136"/>
      <c r="G39" s="22"/>
      <c r="H39" s="23"/>
      <c r="I39" s="11"/>
      <c r="J39" s="138"/>
      <c r="K39" s="11"/>
      <c r="L39" s="138"/>
    </row>
    <row r="40" spans="1:12" x14ac:dyDescent="0.25">
      <c r="A40" s="152"/>
      <c r="B40" s="136"/>
      <c r="C40" s="136"/>
      <c r="D40" s="136"/>
      <c r="E40" s="136"/>
      <c r="F40" s="136"/>
      <c r="G40" s="22"/>
      <c r="H40" s="23"/>
      <c r="I40" s="11"/>
      <c r="J40" s="139"/>
      <c r="K40" s="11"/>
      <c r="L40" s="139"/>
    </row>
    <row r="41" spans="1:12" x14ac:dyDescent="0.25">
      <c r="A41" s="147" t="s">
        <v>20</v>
      </c>
      <c r="B41" s="146"/>
      <c r="C41" s="146"/>
      <c r="D41" s="146"/>
      <c r="E41" s="146"/>
      <c r="F41" s="146"/>
      <c r="G41" s="25"/>
      <c r="H41" s="25"/>
      <c r="I41" s="15"/>
      <c r="J41" s="143">
        <f>SUM(I41:I43)</f>
        <v>0</v>
      </c>
      <c r="K41" s="15"/>
      <c r="L41" s="143">
        <f>SUM(K41:K43)</f>
        <v>0</v>
      </c>
    </row>
    <row r="42" spans="1:12" x14ac:dyDescent="0.25">
      <c r="A42" s="148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49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33" t="s">
        <v>21</v>
      </c>
      <c r="B44" s="136"/>
      <c r="C44" s="136"/>
      <c r="D44" s="136"/>
      <c r="E44" s="136"/>
      <c r="F44" s="136"/>
      <c r="G44" s="23"/>
      <c r="H44" s="23"/>
      <c r="I44" s="11"/>
      <c r="J44" s="137">
        <f>SUM(I44:I46)</f>
        <v>0</v>
      </c>
      <c r="K44" s="11"/>
      <c r="L44" s="137">
        <f>SUM(K44:K46)</f>
        <v>0</v>
      </c>
    </row>
    <row r="45" spans="1:12" x14ac:dyDescent="0.25">
      <c r="A45" s="134"/>
      <c r="B45" s="136"/>
      <c r="C45" s="136"/>
      <c r="D45" s="136"/>
      <c r="E45" s="136"/>
      <c r="F45" s="136"/>
      <c r="G45" s="23"/>
      <c r="H45" s="23"/>
      <c r="I45" s="11"/>
      <c r="J45" s="138"/>
      <c r="K45" s="11"/>
      <c r="L45" s="138"/>
    </row>
    <row r="46" spans="1:12" x14ac:dyDescent="0.25">
      <c r="A46" s="135"/>
      <c r="B46" s="136"/>
      <c r="C46" s="136"/>
      <c r="D46" s="136"/>
      <c r="E46" s="136"/>
      <c r="F46" s="136"/>
      <c r="G46" s="23"/>
      <c r="H46" s="23"/>
      <c r="I46" s="11"/>
      <c r="J46" s="139"/>
      <c r="K46" s="11"/>
      <c r="L46" s="139"/>
    </row>
    <row r="47" spans="1:12" x14ac:dyDescent="0.25">
      <c r="A47" s="140" t="s">
        <v>22</v>
      </c>
      <c r="B47" s="146"/>
      <c r="C47" s="146"/>
      <c r="D47" s="146"/>
      <c r="E47" s="146"/>
      <c r="F47" s="146"/>
      <c r="G47" s="25"/>
      <c r="H47" s="25"/>
      <c r="I47" s="15"/>
      <c r="J47" s="143">
        <f t="shared" ref="J47:L47" si="1">SUM(I47:I49)</f>
        <v>0</v>
      </c>
      <c r="K47" s="15"/>
      <c r="L47" s="143">
        <f t="shared" si="1"/>
        <v>0</v>
      </c>
    </row>
    <row r="48" spans="1:12" x14ac:dyDescent="0.25">
      <c r="A48" s="141"/>
      <c r="B48" s="146"/>
      <c r="C48" s="146"/>
      <c r="D48" s="146"/>
      <c r="E48" s="146"/>
      <c r="F48" s="146"/>
      <c r="G48" s="25"/>
      <c r="H48" s="25"/>
      <c r="I48" s="15"/>
      <c r="J48" s="144"/>
      <c r="K48" s="15"/>
      <c r="L48" s="144"/>
    </row>
    <row r="49" spans="1:12" x14ac:dyDescent="0.25">
      <c r="A49" s="142"/>
      <c r="B49" s="146"/>
      <c r="C49" s="146"/>
      <c r="D49" s="146"/>
      <c r="E49" s="146"/>
      <c r="F49" s="146"/>
      <c r="G49" s="25"/>
      <c r="H49" s="25"/>
      <c r="I49" s="15"/>
      <c r="J49" s="145"/>
      <c r="K49" s="15"/>
      <c r="L49" s="14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29:F29"/>
    <mergeCell ref="B37:F37"/>
    <mergeCell ref="B30:F30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</mergeCells>
  <conditionalFormatting sqref="C12:C17 H12:H17 I25:I49 K25:K49 E12:F17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B21" sqref="B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56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150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116</v>
      </c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166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17500</v>
      </c>
      <c r="D16" s="11"/>
      <c r="E16" s="11">
        <f>J37</f>
        <v>0</v>
      </c>
      <c r="F16" s="11"/>
      <c r="G16" s="11"/>
      <c r="H16" s="11">
        <f>L37</f>
        <v>-17500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-17500</v>
      </c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>
        <f>SUM(I31:I33)</f>
        <v>0</v>
      </c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SUM(I34:I36)</f>
        <v>0</v>
      </c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 t="s">
        <v>212</v>
      </c>
      <c r="C37" s="136"/>
      <c r="D37" s="136"/>
      <c r="E37" s="136"/>
      <c r="F37" s="136"/>
      <c r="G37" s="23"/>
      <c r="H37" s="23"/>
      <c r="I37" s="11"/>
      <c r="J37" s="137">
        <f>I37</f>
        <v>0</v>
      </c>
      <c r="K37" s="11">
        <v>-17500</v>
      </c>
      <c r="L37" s="137">
        <f>SUM(K37:K39)</f>
        <v>-17500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/>
      <c r="C40" s="146"/>
      <c r="D40" s="146"/>
      <c r="E40" s="146"/>
      <c r="F40" s="146"/>
      <c r="G40" s="25"/>
      <c r="H40" s="25"/>
      <c r="I40" s="15"/>
      <c r="J40" s="143">
        <f t="shared" ref="J40:L40" si="1">SUM(I40:I42)</f>
        <v>0</v>
      </c>
      <c r="K40" s="15"/>
      <c r="L40" s="143">
        <f t="shared" si="1"/>
        <v>0</v>
      </c>
    </row>
    <row r="41" spans="1:12" x14ac:dyDescent="0.25">
      <c r="A41" s="141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42"/>
      <c r="B42" s="146"/>
      <c r="C42" s="146"/>
      <c r="D42" s="146"/>
      <c r="E42" s="146"/>
      <c r="F42" s="146"/>
      <c r="G42" s="25"/>
      <c r="H42" s="25"/>
      <c r="I42" s="15"/>
      <c r="J42" s="145"/>
      <c r="K42" s="15"/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workbookViewId="0">
      <selection activeCell="M17" sqref="M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59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201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119</v>
      </c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1">
        <f>J28</f>
        <v>0</v>
      </c>
      <c r="F13" s="15"/>
      <c r="G13" s="15"/>
      <c r="H13" s="15">
        <f>L28</f>
        <v>-1830.84</v>
      </c>
      <c r="I13" s="10">
        <f>(C13+F13)+(E13+H13)+D13+G13</f>
        <v>-1830.84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1">
        <f>J34</f>
        <v>0</v>
      </c>
      <c r="F15" s="15"/>
      <c r="G15" s="15"/>
      <c r="H15" s="15">
        <f>L34</f>
        <v>-4400</v>
      </c>
      <c r="I15" s="10">
        <f t="shared" si="1"/>
        <v>-400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3500</v>
      </c>
      <c r="D16" s="11"/>
      <c r="E16" s="11">
        <f>J38</f>
        <v>0</v>
      </c>
      <c r="F16" s="11"/>
      <c r="G16" s="11"/>
      <c r="H16" s="11"/>
      <c r="I16" s="10">
        <f t="shared" si="1"/>
        <v>3500</v>
      </c>
      <c r="J16" s="7"/>
      <c r="K16" s="12"/>
      <c r="L16" s="12"/>
    </row>
    <row r="17" spans="1:13" x14ac:dyDescent="0.25">
      <c r="A17" s="13" t="s">
        <v>22</v>
      </c>
      <c r="B17" s="14"/>
      <c r="C17" s="15"/>
      <c r="D17" s="15"/>
      <c r="E17" s="15">
        <f>J41</f>
        <v>0</v>
      </c>
      <c r="F17" s="15"/>
      <c r="G17" s="15"/>
      <c r="H17" s="15">
        <f>L41</f>
        <v>-1269.1600000000001</v>
      </c>
      <c r="I17" s="10">
        <f t="shared" si="1"/>
        <v>-1269.1600000000001</v>
      </c>
      <c r="J17" s="7"/>
      <c r="K17" s="12"/>
      <c r="L17" s="12"/>
      <c r="M17" s="1">
        <v>1130.8399999999999</v>
      </c>
    </row>
    <row r="18" spans="1:13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J38</f>
        <v>0</v>
      </c>
      <c r="F18" s="12">
        <f>SUM(F12:F17)</f>
        <v>0</v>
      </c>
      <c r="H18" s="12">
        <f>SUM(H12:H17)</f>
        <v>-7500</v>
      </c>
      <c r="I18" s="19">
        <f>SUM(I12:I17)</f>
        <v>0</v>
      </c>
      <c r="L18" s="12"/>
    </row>
    <row r="23" spans="1:13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3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3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3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3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3" x14ac:dyDescent="0.25">
      <c r="A28" s="140" t="s">
        <v>18</v>
      </c>
      <c r="B28" s="146" t="s">
        <v>276</v>
      </c>
      <c r="C28" s="146"/>
      <c r="D28" s="146"/>
      <c r="E28" s="146"/>
      <c r="F28" s="146"/>
      <c r="G28" s="24"/>
      <c r="H28" s="25"/>
      <c r="I28" s="15"/>
      <c r="J28" s="137">
        <f>SUM(I28:I30)</f>
        <v>0</v>
      </c>
      <c r="K28" s="15">
        <v>-700</v>
      </c>
      <c r="L28" s="143">
        <f>SUM(K28:K30)</f>
        <v>-1830.84</v>
      </c>
    </row>
    <row r="29" spans="1:13" x14ac:dyDescent="0.25">
      <c r="A29" s="141"/>
      <c r="B29" s="146" t="s">
        <v>335</v>
      </c>
      <c r="C29" s="146"/>
      <c r="D29" s="146"/>
      <c r="E29" s="146"/>
      <c r="F29" s="146"/>
      <c r="G29" s="24"/>
      <c r="H29" s="25"/>
      <c r="I29" s="15"/>
      <c r="J29" s="138"/>
      <c r="K29" s="15">
        <v>-1130.8399999999999</v>
      </c>
      <c r="L29" s="144"/>
    </row>
    <row r="30" spans="1:13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39"/>
      <c r="K30" s="15"/>
      <c r="L30" s="145"/>
    </row>
    <row r="31" spans="1:13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/>
      <c r="K31" s="11"/>
      <c r="L31" s="137">
        <f>SUM(K31:K33)</f>
        <v>0</v>
      </c>
    </row>
    <row r="32" spans="1:13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 t="s">
        <v>266</v>
      </c>
      <c r="C34" s="146"/>
      <c r="D34" s="146"/>
      <c r="E34" s="146"/>
      <c r="F34" s="146"/>
      <c r="G34" s="25"/>
      <c r="H34" s="25"/>
      <c r="I34" s="15"/>
      <c r="J34" s="143">
        <f>I34</f>
        <v>0</v>
      </c>
      <c r="K34" s="15">
        <v>-4400</v>
      </c>
      <c r="L34" s="143">
        <f>SUM(K34:K37)</f>
        <v>-4400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49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33" t="s">
        <v>21</v>
      </c>
      <c r="B38" s="136"/>
      <c r="C38" s="136"/>
      <c r="D38" s="136"/>
      <c r="E38" s="136"/>
      <c r="F38" s="136"/>
      <c r="G38" s="23"/>
      <c r="H38" s="23"/>
      <c r="I38" s="11"/>
      <c r="J38" s="137">
        <f>I38</f>
        <v>0</v>
      </c>
      <c r="K38" s="11"/>
      <c r="L38" s="137">
        <f>SUM(K38:K40)</f>
        <v>0</v>
      </c>
    </row>
    <row r="39" spans="1:12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x14ac:dyDescent="0.25">
      <c r="A40" s="135"/>
      <c r="B40" s="136"/>
      <c r="C40" s="136"/>
      <c r="D40" s="136"/>
      <c r="E40" s="136"/>
      <c r="F40" s="136"/>
      <c r="G40" s="23"/>
      <c r="H40" s="23"/>
      <c r="I40" s="11"/>
      <c r="J40" s="139"/>
      <c r="K40" s="11"/>
      <c r="L40" s="139"/>
    </row>
    <row r="41" spans="1:12" x14ac:dyDescent="0.25">
      <c r="A41" s="140" t="s">
        <v>22</v>
      </c>
      <c r="B41" s="146" t="s">
        <v>217</v>
      </c>
      <c r="C41" s="146"/>
      <c r="D41" s="146"/>
      <c r="E41" s="146"/>
      <c r="F41" s="146"/>
      <c r="G41" s="25"/>
      <c r="H41" s="25"/>
      <c r="I41" s="15"/>
      <c r="J41" s="143">
        <f t="shared" ref="J41:L41" si="2">SUM(I41:I43)</f>
        <v>0</v>
      </c>
      <c r="K41" s="15">
        <v>-1269.1600000000001</v>
      </c>
      <c r="L41" s="143">
        <f t="shared" si="2"/>
        <v>-1269.1600000000001</v>
      </c>
    </row>
    <row r="42" spans="1:12" x14ac:dyDescent="0.25">
      <c r="A42" s="141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42"/>
      <c r="B43" s="146"/>
      <c r="C43" s="146"/>
      <c r="D43" s="146"/>
      <c r="E43" s="146"/>
      <c r="F43" s="146"/>
      <c r="G43" s="25"/>
      <c r="H43" s="25"/>
      <c r="I43" s="15"/>
      <c r="J43" s="145"/>
      <c r="K43" s="15"/>
      <c r="L43" s="145"/>
    </row>
    <row r="44" spans="1:12" x14ac:dyDescent="0.25">
      <c r="A44" s="150" t="s">
        <v>23</v>
      </c>
      <c r="B44" s="136"/>
      <c r="C44" s="136"/>
      <c r="D44" s="136"/>
      <c r="E44" s="136"/>
      <c r="F44" s="136"/>
      <c r="G44" s="23"/>
      <c r="H44" s="23"/>
      <c r="I44" s="11"/>
      <c r="J44" s="137">
        <f t="shared" ref="J44:L44" si="3">SUM(I44:I46)</f>
        <v>0</v>
      </c>
      <c r="K44" s="11"/>
      <c r="L44" s="137">
        <f t="shared" si="3"/>
        <v>0</v>
      </c>
    </row>
    <row r="45" spans="1:12" x14ac:dyDescent="0.25">
      <c r="A45" s="151"/>
      <c r="B45" s="136"/>
      <c r="C45" s="136"/>
      <c r="D45" s="136"/>
      <c r="E45" s="136"/>
      <c r="F45" s="136"/>
      <c r="G45" s="23"/>
      <c r="H45" s="23"/>
      <c r="I45" s="11"/>
      <c r="J45" s="138"/>
      <c r="K45" s="11"/>
      <c r="L45" s="138"/>
    </row>
    <row r="46" spans="1:12" x14ac:dyDescent="0.25">
      <c r="A46" s="152"/>
      <c r="B46" s="136"/>
      <c r="C46" s="136"/>
      <c r="D46" s="136"/>
      <c r="E46" s="136"/>
      <c r="F46" s="136"/>
      <c r="G46" s="23"/>
      <c r="H46" s="23"/>
      <c r="I46" s="11"/>
      <c r="J46" s="139"/>
      <c r="K46" s="11"/>
      <c r="L46" s="139"/>
    </row>
    <row r="47" spans="1:12" x14ac:dyDescent="0.25">
      <c r="A47" s="140" t="s">
        <v>24</v>
      </c>
      <c r="B47" s="146"/>
      <c r="C47" s="146"/>
      <c r="D47" s="146"/>
      <c r="E47" s="146"/>
      <c r="F47" s="146"/>
      <c r="G47" s="25"/>
      <c r="H47" s="25"/>
      <c r="I47" s="15"/>
      <c r="J47" s="143">
        <f t="shared" ref="J47:L47" si="4">SUM(I47:I49)</f>
        <v>0</v>
      </c>
      <c r="K47" s="15"/>
      <c r="L47" s="143">
        <f t="shared" si="4"/>
        <v>0</v>
      </c>
    </row>
    <row r="48" spans="1:12" x14ac:dyDescent="0.25">
      <c r="A48" s="141"/>
      <c r="B48" s="146"/>
      <c r="C48" s="146"/>
      <c r="D48" s="146"/>
      <c r="E48" s="146"/>
      <c r="F48" s="146"/>
      <c r="G48" s="25"/>
      <c r="H48" s="25"/>
      <c r="I48" s="15"/>
      <c r="J48" s="144"/>
      <c r="K48" s="15"/>
      <c r="L48" s="144"/>
    </row>
    <row r="49" spans="1:12" x14ac:dyDescent="0.25">
      <c r="A49" s="142"/>
      <c r="B49" s="146"/>
      <c r="C49" s="146"/>
      <c r="D49" s="146"/>
      <c r="E49" s="146"/>
      <c r="F49" s="146"/>
      <c r="G49" s="25"/>
      <c r="H49" s="25"/>
      <c r="I49" s="15"/>
      <c r="J49" s="145"/>
      <c r="K49" s="15"/>
      <c r="L49" s="145"/>
    </row>
  </sheetData>
  <mergeCells count="5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7:F37"/>
    <mergeCell ref="B36:F36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</mergeCells>
  <conditionalFormatting sqref="C12:C17 H12:H17 I25:I49 K25:K49 E12:F17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6" workbookViewId="0">
      <selection activeCell="J40" sqref="J40:J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57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58</v>
      </c>
      <c r="C6" s="162"/>
      <c r="D6" s="162"/>
      <c r="E6" s="162"/>
      <c r="F6" s="162"/>
    </row>
    <row r="7" spans="1:12" x14ac:dyDescent="0.25">
      <c r="A7" s="3" t="s">
        <v>3</v>
      </c>
      <c r="B7" s="136" t="s">
        <v>118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117</v>
      </c>
      <c r="C8" s="163"/>
      <c r="D8" s="163"/>
      <c r="E8" s="163"/>
      <c r="F8" s="163"/>
    </row>
    <row r="10" spans="1:12" ht="23.25" x14ac:dyDescent="0.35">
      <c r="A10" s="156" t="s">
        <v>166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-1572.77</v>
      </c>
      <c r="I13" s="10">
        <f t="shared" ref="I13:I17" si="0">(C13+F13)+(E13+H13)+D13+G13</f>
        <v>-1572.77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8000</v>
      </c>
      <c r="D17" s="15"/>
      <c r="E17" s="15">
        <f>J40</f>
        <v>0</v>
      </c>
      <c r="F17" s="15"/>
      <c r="G17" s="15"/>
      <c r="H17" s="15">
        <f>L40</f>
        <v>-6427.2300000000005</v>
      </c>
      <c r="I17" s="10">
        <f t="shared" si="0"/>
        <v>1572.7699999999995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-8000</v>
      </c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336</v>
      </c>
      <c r="C28" s="146"/>
      <c r="D28" s="146"/>
      <c r="E28" s="146"/>
      <c r="F28" s="146"/>
      <c r="G28" s="24"/>
      <c r="H28" s="25"/>
      <c r="I28" s="15"/>
      <c r="J28" s="143">
        <f>SUM(I28:I30)</f>
        <v>0</v>
      </c>
      <c r="K28" s="15">
        <v>-1572.77</v>
      </c>
      <c r="L28" s="143">
        <f>SUM(K28:K30)</f>
        <v>-1572.77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/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/>
      <c r="K34" s="15"/>
      <c r="L34" s="143">
        <f>SUM(K34:K36)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9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33" t="s">
        <v>21</v>
      </c>
      <c r="B37" s="136"/>
      <c r="C37" s="136"/>
      <c r="D37" s="136"/>
      <c r="E37" s="136"/>
      <c r="F37" s="136"/>
      <c r="G37" s="23"/>
      <c r="H37" s="23"/>
      <c r="I37" s="11"/>
      <c r="J37" s="137"/>
      <c r="K37" s="11"/>
      <c r="L37" s="137">
        <f>SUM(K37:K39)</f>
        <v>0</v>
      </c>
    </row>
    <row r="38" spans="1:12" x14ac:dyDescent="0.25">
      <c r="A38" s="134"/>
      <c r="B38" s="136"/>
      <c r="C38" s="136"/>
      <c r="D38" s="136"/>
      <c r="E38" s="136"/>
      <c r="F38" s="136"/>
      <c r="G38" s="23"/>
      <c r="H38" s="23"/>
      <c r="I38" s="11"/>
      <c r="J38" s="138"/>
      <c r="K38" s="11"/>
      <c r="L38" s="138"/>
    </row>
    <row r="39" spans="1:12" x14ac:dyDescent="0.25">
      <c r="A39" s="135"/>
      <c r="B39" s="136"/>
      <c r="C39" s="136"/>
      <c r="D39" s="136"/>
      <c r="E39" s="136"/>
      <c r="F39" s="136"/>
      <c r="G39" s="23"/>
      <c r="H39" s="23"/>
      <c r="I39" s="11"/>
      <c r="J39" s="139"/>
      <c r="K39" s="11"/>
      <c r="L39" s="139"/>
    </row>
    <row r="40" spans="1:12" x14ac:dyDescent="0.25">
      <c r="A40" s="140" t="s">
        <v>22</v>
      </c>
      <c r="B40" s="146" t="s">
        <v>348</v>
      </c>
      <c r="C40" s="146"/>
      <c r="D40" s="146"/>
      <c r="E40" s="146"/>
      <c r="F40" s="146"/>
      <c r="G40" s="25"/>
      <c r="H40" s="25"/>
      <c r="I40" s="15"/>
      <c r="J40" s="143">
        <f>I40+I41</f>
        <v>0</v>
      </c>
      <c r="K40" s="15">
        <v>-6049.55</v>
      </c>
      <c r="L40" s="143">
        <f t="shared" ref="L40" si="1">SUM(K40:K42)</f>
        <v>-6427.2300000000005</v>
      </c>
    </row>
    <row r="41" spans="1:12" x14ac:dyDescent="0.25">
      <c r="A41" s="141"/>
      <c r="B41" s="146" t="s">
        <v>337</v>
      </c>
      <c r="C41" s="146"/>
      <c r="D41" s="146"/>
      <c r="E41" s="146"/>
      <c r="F41" s="146"/>
      <c r="G41" s="25"/>
      <c r="H41" s="25"/>
      <c r="I41" s="15"/>
      <c r="J41" s="144"/>
      <c r="K41" s="15">
        <v>-377.68</v>
      </c>
      <c r="L41" s="144"/>
    </row>
    <row r="42" spans="1:12" x14ac:dyDescent="0.25">
      <c r="A42" s="142"/>
      <c r="B42" s="146"/>
      <c r="C42" s="146"/>
      <c r="D42" s="146"/>
      <c r="E42" s="146"/>
      <c r="F42" s="146"/>
      <c r="G42" s="25"/>
      <c r="H42" s="25"/>
      <c r="I42" s="15"/>
      <c r="J42" s="145"/>
      <c r="K42" s="15"/>
      <c r="L42" s="145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L21" sqref="L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65" t="s">
        <v>134</v>
      </c>
      <c r="C5" s="165"/>
      <c r="D5" s="165"/>
      <c r="E5" s="165"/>
      <c r="F5" s="165"/>
    </row>
    <row r="6" spans="1:12" x14ac:dyDescent="0.25">
      <c r="A6" s="3" t="s">
        <v>2</v>
      </c>
      <c r="B6" s="162" t="s">
        <v>135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3050</v>
      </c>
      <c r="D14" s="11"/>
      <c r="E14" s="11"/>
      <c r="F14" s="11"/>
      <c r="G14" s="11"/>
      <c r="H14" s="11">
        <f>L31</f>
        <v>0</v>
      </c>
      <c r="I14" s="10">
        <f t="shared" si="0"/>
        <v>3050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3500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2450</v>
      </c>
      <c r="D16" s="11"/>
      <c r="E16" s="11">
        <f>J41</f>
        <v>0</v>
      </c>
      <c r="F16" s="11"/>
      <c r="G16" s="11"/>
      <c r="H16" s="11">
        <f>L41</f>
        <v>-4893</v>
      </c>
      <c r="I16" s="10">
        <f t="shared" si="0"/>
        <v>-2443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J45</f>
        <v>0</v>
      </c>
      <c r="F17" s="15"/>
      <c r="G17" s="15"/>
      <c r="H17" s="15">
        <f>L45</f>
        <v>-4167.87</v>
      </c>
      <c r="I17" s="10">
        <f t="shared" si="0"/>
        <v>-4167.87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-9060.869999999999</v>
      </c>
      <c r="I18" s="19">
        <f>SUM(I12:I17)</f>
        <v>-60.869999999999891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I28+I29</f>
        <v>0</v>
      </c>
      <c r="K28" s="15"/>
      <c r="L28" s="143"/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/>
      <c r="K31" s="11"/>
      <c r="L31" s="137"/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I34</f>
        <v>0</v>
      </c>
      <c r="K34" s="15"/>
      <c r="L34" s="143"/>
    </row>
    <row r="35" spans="1:12" x14ac:dyDescent="0.25">
      <c r="A35" s="148"/>
      <c r="B35" s="153"/>
      <c r="C35" s="154"/>
      <c r="D35" s="154"/>
      <c r="E35" s="154"/>
      <c r="F35" s="155"/>
      <c r="G35" s="25"/>
      <c r="H35" s="25"/>
      <c r="I35" s="15"/>
      <c r="J35" s="144"/>
      <c r="K35" s="15"/>
      <c r="L35" s="144"/>
    </row>
    <row r="36" spans="1:12" x14ac:dyDescent="0.25">
      <c r="A36" s="148"/>
      <c r="B36" s="153"/>
      <c r="C36" s="154"/>
      <c r="D36" s="154"/>
      <c r="E36" s="154"/>
      <c r="F36" s="155"/>
      <c r="G36" s="25"/>
      <c r="H36" s="25"/>
      <c r="I36" s="15"/>
      <c r="J36" s="144"/>
      <c r="K36" s="15"/>
      <c r="L36" s="144"/>
    </row>
    <row r="37" spans="1:12" x14ac:dyDescent="0.25">
      <c r="A37" s="148"/>
      <c r="B37" s="153"/>
      <c r="C37" s="154"/>
      <c r="D37" s="154"/>
      <c r="E37" s="154"/>
      <c r="F37" s="155"/>
      <c r="G37" s="25"/>
      <c r="H37" s="25"/>
      <c r="I37" s="15"/>
      <c r="J37" s="144"/>
      <c r="K37" s="15"/>
      <c r="L37" s="144"/>
    </row>
    <row r="38" spans="1:12" x14ac:dyDescent="0.25">
      <c r="A38" s="148"/>
      <c r="B38" s="62"/>
      <c r="C38" s="63"/>
      <c r="D38" s="63"/>
      <c r="E38" s="63"/>
      <c r="F38" s="64"/>
      <c r="G38" s="25"/>
      <c r="H38" s="25"/>
      <c r="I38" s="15"/>
      <c r="J38" s="144"/>
      <c r="K38" s="15"/>
      <c r="L38" s="144"/>
    </row>
    <row r="39" spans="1:12" x14ac:dyDescent="0.25">
      <c r="A39" s="148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49"/>
      <c r="B40" s="146"/>
      <c r="C40" s="146"/>
      <c r="D40" s="146"/>
      <c r="E40" s="146"/>
      <c r="F40" s="146"/>
      <c r="G40" s="25"/>
      <c r="H40" s="25"/>
      <c r="I40" s="15"/>
      <c r="J40" s="144"/>
      <c r="K40" s="15"/>
      <c r="L40" s="144"/>
    </row>
    <row r="41" spans="1:12" x14ac:dyDescent="0.25">
      <c r="A41" s="133" t="s">
        <v>21</v>
      </c>
      <c r="B41" s="136" t="s">
        <v>236</v>
      </c>
      <c r="C41" s="136"/>
      <c r="D41" s="136"/>
      <c r="E41" s="136"/>
      <c r="F41" s="136"/>
      <c r="G41" s="23"/>
      <c r="H41" s="23"/>
      <c r="I41" s="11"/>
      <c r="J41" s="137">
        <f>I41</f>
        <v>0</v>
      </c>
      <c r="K41" s="11">
        <v>-2796</v>
      </c>
      <c r="L41" s="137">
        <f>K41+K42</f>
        <v>-4893</v>
      </c>
    </row>
    <row r="42" spans="1:12" x14ac:dyDescent="0.25">
      <c r="A42" s="134"/>
      <c r="B42" s="136" t="s">
        <v>236</v>
      </c>
      <c r="C42" s="136"/>
      <c r="D42" s="136"/>
      <c r="E42" s="136"/>
      <c r="F42" s="136"/>
      <c r="G42" s="23"/>
      <c r="H42" s="23"/>
      <c r="I42" s="11"/>
      <c r="J42" s="138"/>
      <c r="K42" s="11">
        <v>-2097</v>
      </c>
      <c r="L42" s="138"/>
    </row>
    <row r="43" spans="1:12" x14ac:dyDescent="0.25">
      <c r="A43" s="134"/>
      <c r="B43" s="158"/>
      <c r="C43" s="159"/>
      <c r="D43" s="159"/>
      <c r="E43" s="159"/>
      <c r="F43" s="160"/>
      <c r="G43" s="23"/>
      <c r="H43" s="23"/>
      <c r="I43" s="11"/>
      <c r="J43" s="138"/>
      <c r="K43" s="11"/>
      <c r="L43" s="138"/>
    </row>
    <row r="44" spans="1:12" x14ac:dyDescent="0.25">
      <c r="A44" s="135"/>
      <c r="B44" s="136"/>
      <c r="C44" s="136"/>
      <c r="D44" s="136"/>
      <c r="E44" s="136"/>
      <c r="F44" s="136"/>
      <c r="G44" s="23"/>
      <c r="H44" s="23"/>
      <c r="I44" s="11"/>
      <c r="J44" s="139"/>
      <c r="K44" s="11"/>
      <c r="L44" s="139"/>
    </row>
    <row r="45" spans="1:12" x14ac:dyDescent="0.25">
      <c r="A45" s="140" t="s">
        <v>22</v>
      </c>
      <c r="B45" s="136" t="s">
        <v>297</v>
      </c>
      <c r="C45" s="136"/>
      <c r="D45" s="136"/>
      <c r="E45" s="136"/>
      <c r="F45" s="136"/>
      <c r="G45" s="25"/>
      <c r="H45" s="25"/>
      <c r="I45" s="15"/>
      <c r="J45" s="143">
        <f t="shared" ref="J45:L45" si="1">SUM(I45:I47)</f>
        <v>0</v>
      </c>
      <c r="K45" s="15">
        <v>-2839.27</v>
      </c>
      <c r="L45" s="143">
        <f t="shared" si="1"/>
        <v>-4167.87</v>
      </c>
    </row>
    <row r="46" spans="1:12" x14ac:dyDescent="0.25">
      <c r="A46" s="141"/>
      <c r="B46" s="146" t="s">
        <v>327</v>
      </c>
      <c r="C46" s="146"/>
      <c r="D46" s="146"/>
      <c r="E46" s="146"/>
      <c r="F46" s="146"/>
      <c r="G46" s="25"/>
      <c r="H46" s="25"/>
      <c r="I46" s="15"/>
      <c r="J46" s="144"/>
      <c r="K46" s="15">
        <v>-1328.6</v>
      </c>
      <c r="L46" s="144"/>
    </row>
    <row r="47" spans="1:12" x14ac:dyDescent="0.25">
      <c r="A47" s="142"/>
      <c r="B47" s="146"/>
      <c r="C47" s="146"/>
      <c r="D47" s="146"/>
      <c r="E47" s="146"/>
      <c r="F47" s="146"/>
      <c r="G47" s="25"/>
      <c r="H47" s="25"/>
      <c r="I47" s="15"/>
      <c r="J47" s="145"/>
      <c r="K47" s="15"/>
      <c r="L47" s="145"/>
    </row>
    <row r="48" spans="1:12" x14ac:dyDescent="0.25">
      <c r="A48" s="150" t="s">
        <v>23</v>
      </c>
      <c r="B48" s="136"/>
      <c r="C48" s="136"/>
      <c r="D48" s="136"/>
      <c r="E48" s="136"/>
      <c r="F48" s="136"/>
      <c r="G48" s="23"/>
      <c r="H48" s="23"/>
      <c r="I48" s="11"/>
      <c r="J48" s="137">
        <f t="shared" ref="J48:L48" si="2">SUM(I48:I50)</f>
        <v>0</v>
      </c>
      <c r="K48" s="11"/>
      <c r="L48" s="137">
        <f t="shared" si="2"/>
        <v>0</v>
      </c>
    </row>
    <row r="49" spans="1:12" x14ac:dyDescent="0.25">
      <c r="A49" s="151"/>
      <c r="B49" s="136"/>
      <c r="C49" s="136"/>
      <c r="D49" s="136"/>
      <c r="E49" s="136"/>
      <c r="F49" s="136"/>
      <c r="G49" s="23"/>
      <c r="H49" s="23"/>
      <c r="I49" s="11"/>
      <c r="J49" s="138"/>
      <c r="K49" s="11"/>
      <c r="L49" s="138"/>
    </row>
    <row r="50" spans="1:12" x14ac:dyDescent="0.25">
      <c r="A50" s="152"/>
      <c r="B50" s="136"/>
      <c r="C50" s="136"/>
      <c r="D50" s="136"/>
      <c r="E50" s="136"/>
      <c r="F50" s="136"/>
      <c r="G50" s="23"/>
      <c r="H50" s="23"/>
      <c r="I50" s="11"/>
      <c r="J50" s="139"/>
      <c r="K50" s="11"/>
      <c r="L50" s="139"/>
    </row>
    <row r="51" spans="1:12" x14ac:dyDescent="0.25">
      <c r="A51" s="140" t="s">
        <v>24</v>
      </c>
      <c r="B51" s="146"/>
      <c r="C51" s="146"/>
      <c r="D51" s="146"/>
      <c r="E51" s="146"/>
      <c r="F51" s="146"/>
      <c r="G51" s="25"/>
      <c r="H51" s="25"/>
      <c r="I51" s="15"/>
      <c r="J51" s="143">
        <f t="shared" ref="J51:L51" si="3">SUM(I51:I53)</f>
        <v>0</v>
      </c>
      <c r="K51" s="15"/>
      <c r="L51" s="143">
        <f t="shared" si="3"/>
        <v>0</v>
      </c>
    </row>
    <row r="52" spans="1:12" x14ac:dyDescent="0.25">
      <c r="A52" s="141"/>
      <c r="B52" s="146"/>
      <c r="C52" s="146"/>
      <c r="D52" s="146"/>
      <c r="E52" s="146"/>
      <c r="F52" s="146"/>
      <c r="G52" s="25"/>
      <c r="H52" s="25"/>
      <c r="I52" s="15"/>
      <c r="J52" s="144"/>
      <c r="K52" s="15"/>
      <c r="L52" s="144"/>
    </row>
    <row r="53" spans="1:12" x14ac:dyDescent="0.25">
      <c r="A53" s="142"/>
      <c r="B53" s="146"/>
      <c r="C53" s="146"/>
      <c r="D53" s="146"/>
      <c r="E53" s="146"/>
      <c r="F53" s="146"/>
      <c r="G53" s="25"/>
      <c r="H53" s="25"/>
      <c r="I53" s="15"/>
      <c r="J53" s="145"/>
      <c r="K53" s="15"/>
      <c r="L53" s="145"/>
    </row>
  </sheetData>
  <mergeCells count="6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41:A44"/>
    <mergeCell ref="B41:F41"/>
    <mergeCell ref="J41:J44"/>
    <mergeCell ref="L41:L44"/>
    <mergeCell ref="B42:F42"/>
    <mergeCell ref="B44:F44"/>
    <mergeCell ref="B43:F43"/>
    <mergeCell ref="A45:A47"/>
    <mergeCell ref="B45:F45"/>
    <mergeCell ref="J45:J47"/>
    <mergeCell ref="L45:L47"/>
    <mergeCell ref="B46:F46"/>
    <mergeCell ref="B47:F47"/>
    <mergeCell ref="A48:A50"/>
    <mergeCell ref="B48:F48"/>
    <mergeCell ref="J48:J50"/>
    <mergeCell ref="L48:L50"/>
    <mergeCell ref="B49:F49"/>
    <mergeCell ref="B50:F50"/>
    <mergeCell ref="A51:A53"/>
    <mergeCell ref="B51:F51"/>
    <mergeCell ref="J51:J53"/>
    <mergeCell ref="L51:L53"/>
    <mergeCell ref="B52:F52"/>
    <mergeCell ref="B53:F53"/>
  </mergeCells>
  <conditionalFormatting sqref="C12:C17 E12:F17 H12:H17 I25:I53 K25:K53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16" workbookViewId="0">
      <selection activeCell="I21" sqref="I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60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61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121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120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3935.4</v>
      </c>
      <c r="D13" s="15"/>
      <c r="E13" s="15">
        <f>J28</f>
        <v>0</v>
      </c>
      <c r="F13" s="15"/>
      <c r="G13" s="15"/>
      <c r="H13" s="15">
        <f>L28</f>
        <v>-13786.41</v>
      </c>
      <c r="I13" s="10">
        <f t="shared" ref="I13:I17" si="0">(C13+F13)+(E13+H13)+D13+G13</f>
        <v>-9851.01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J47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3374</v>
      </c>
      <c r="D16" s="11"/>
      <c r="E16" s="11">
        <f>J51</f>
        <v>0</v>
      </c>
      <c r="F16" s="11"/>
      <c r="G16" s="11"/>
      <c r="H16" s="11">
        <f>L51</f>
        <v>0</v>
      </c>
      <c r="I16" s="10">
        <f t="shared" si="0"/>
        <v>3374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10190.6</v>
      </c>
      <c r="D17" s="15"/>
      <c r="E17" s="15">
        <f>J57</f>
        <v>0</v>
      </c>
      <c r="F17" s="15"/>
      <c r="G17" s="15"/>
      <c r="H17" s="15">
        <f>L57</f>
        <v>-3711.8500000000004</v>
      </c>
      <c r="I17" s="10">
        <f t="shared" si="0"/>
        <v>6478.75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-17498.260000000002</v>
      </c>
      <c r="I18" s="19">
        <f>SUM(I12:I17)</f>
        <v>1.7399999999997817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36" t="s">
        <v>241</v>
      </c>
      <c r="C28" s="136"/>
      <c r="D28" s="136"/>
      <c r="E28" s="136"/>
      <c r="F28" s="136"/>
      <c r="G28" s="24"/>
      <c r="H28" s="25"/>
      <c r="I28" s="15"/>
      <c r="J28" s="143">
        <f>SUM(I28:I43)</f>
        <v>0</v>
      </c>
      <c r="K28" s="15">
        <v>-510</v>
      </c>
      <c r="L28" s="143">
        <f>SUM(K28:K43)</f>
        <v>-13786.41</v>
      </c>
    </row>
    <row r="29" spans="1:12" x14ac:dyDescent="0.25">
      <c r="A29" s="141"/>
      <c r="B29" s="146" t="s">
        <v>230</v>
      </c>
      <c r="C29" s="146"/>
      <c r="D29" s="146"/>
      <c r="E29" s="146"/>
      <c r="F29" s="146"/>
      <c r="G29" s="24"/>
      <c r="H29" s="25"/>
      <c r="I29" s="15"/>
      <c r="J29" s="144"/>
      <c r="K29" s="15">
        <v>-922.76</v>
      </c>
      <c r="L29" s="144"/>
    </row>
    <row r="30" spans="1:12" x14ac:dyDescent="0.25">
      <c r="A30" s="141"/>
      <c r="B30" s="153" t="s">
        <v>231</v>
      </c>
      <c r="C30" s="154"/>
      <c r="D30" s="154"/>
      <c r="E30" s="154"/>
      <c r="F30" s="155"/>
      <c r="G30" s="24"/>
      <c r="H30" s="25"/>
      <c r="I30" s="15"/>
      <c r="J30" s="144"/>
      <c r="K30" s="15">
        <v>-2982.36</v>
      </c>
      <c r="L30" s="144"/>
    </row>
    <row r="31" spans="1:12" x14ac:dyDescent="0.25">
      <c r="A31" s="141"/>
      <c r="B31" s="136" t="s">
        <v>268</v>
      </c>
      <c r="C31" s="136"/>
      <c r="D31" s="136"/>
      <c r="E31" s="136"/>
      <c r="F31" s="136"/>
      <c r="G31" s="24"/>
      <c r="H31" s="25"/>
      <c r="I31" s="15"/>
      <c r="J31" s="144"/>
      <c r="K31" s="15">
        <v>-276.12</v>
      </c>
      <c r="L31" s="144"/>
    </row>
    <row r="32" spans="1:12" x14ac:dyDescent="0.25">
      <c r="A32" s="141"/>
      <c r="B32" s="73" t="s">
        <v>269</v>
      </c>
      <c r="C32" s="71"/>
      <c r="D32" s="71"/>
      <c r="E32" s="71"/>
      <c r="F32" s="72"/>
      <c r="G32" s="24"/>
      <c r="H32" s="25"/>
      <c r="I32" s="15"/>
      <c r="J32" s="144"/>
      <c r="K32" s="15">
        <v>-527.36</v>
      </c>
      <c r="L32" s="144"/>
    </row>
    <row r="33" spans="1:12" x14ac:dyDescent="0.25">
      <c r="A33" s="141"/>
      <c r="B33" s="73" t="s">
        <v>270</v>
      </c>
      <c r="C33" s="71"/>
      <c r="D33" s="71"/>
      <c r="E33" s="71"/>
      <c r="F33" s="72"/>
      <c r="G33" s="24"/>
      <c r="H33" s="25"/>
      <c r="I33" s="15"/>
      <c r="J33" s="144"/>
      <c r="K33" s="15">
        <v>-265.58999999999997</v>
      </c>
      <c r="L33" s="144"/>
    </row>
    <row r="34" spans="1:12" x14ac:dyDescent="0.25">
      <c r="A34" s="141"/>
      <c r="B34" s="92" t="s">
        <v>294</v>
      </c>
      <c r="C34" s="90"/>
      <c r="D34" s="90"/>
      <c r="E34" s="90"/>
      <c r="F34" s="91"/>
      <c r="G34" s="24"/>
      <c r="H34" s="25"/>
      <c r="I34" s="15"/>
      <c r="J34" s="144"/>
      <c r="K34" s="15">
        <v>-5414.24</v>
      </c>
      <c r="L34" s="144"/>
    </row>
    <row r="35" spans="1:12" x14ac:dyDescent="0.25">
      <c r="A35" s="141"/>
      <c r="B35" s="120" t="s">
        <v>295</v>
      </c>
      <c r="C35" s="118"/>
      <c r="D35" s="118"/>
      <c r="E35" s="118"/>
      <c r="F35" s="119"/>
      <c r="G35" s="24"/>
      <c r="H35" s="25"/>
      <c r="I35" s="15"/>
      <c r="J35" s="144"/>
      <c r="K35" s="15">
        <v>-600</v>
      </c>
      <c r="L35" s="144"/>
    </row>
    <row r="36" spans="1:12" x14ac:dyDescent="0.25">
      <c r="A36" s="141"/>
      <c r="B36" s="73" t="s">
        <v>296</v>
      </c>
      <c r="C36" s="71"/>
      <c r="D36" s="71"/>
      <c r="E36" s="71"/>
      <c r="F36" s="72"/>
      <c r="G36" s="24"/>
      <c r="H36" s="25"/>
      <c r="I36" s="15"/>
      <c r="J36" s="144"/>
      <c r="K36" s="15">
        <v>-387.75</v>
      </c>
      <c r="L36" s="144"/>
    </row>
    <row r="37" spans="1:12" x14ac:dyDescent="0.25">
      <c r="A37" s="141"/>
      <c r="B37" s="129" t="s">
        <v>314</v>
      </c>
      <c r="C37" s="127"/>
      <c r="D37" s="127"/>
      <c r="E37" s="127"/>
      <c r="F37" s="128"/>
      <c r="G37" s="24"/>
      <c r="H37" s="25"/>
      <c r="I37" s="15"/>
      <c r="J37" s="144"/>
      <c r="K37" s="15">
        <v>-124.15</v>
      </c>
      <c r="L37" s="144"/>
    </row>
    <row r="38" spans="1:12" x14ac:dyDescent="0.25">
      <c r="A38" s="141"/>
      <c r="B38" s="129" t="s">
        <v>315</v>
      </c>
      <c r="C38" s="127"/>
      <c r="D38" s="127"/>
      <c r="E38" s="127"/>
      <c r="F38" s="128"/>
      <c r="G38" s="24"/>
      <c r="H38" s="25"/>
      <c r="I38" s="15"/>
      <c r="J38" s="144"/>
      <c r="K38" s="15">
        <v>-236.5</v>
      </c>
      <c r="L38" s="144"/>
    </row>
    <row r="39" spans="1:12" x14ac:dyDescent="0.25">
      <c r="A39" s="141"/>
      <c r="B39" s="132" t="s">
        <v>350</v>
      </c>
      <c r="C39" s="130"/>
      <c r="D39" s="130"/>
      <c r="E39" s="130"/>
      <c r="F39" s="131"/>
      <c r="G39" s="24"/>
      <c r="H39" s="25"/>
      <c r="I39" s="15"/>
      <c r="J39" s="144"/>
      <c r="K39" s="15">
        <v>-577.61</v>
      </c>
      <c r="L39" s="144"/>
    </row>
    <row r="40" spans="1:12" x14ac:dyDescent="0.25">
      <c r="A40" s="141"/>
      <c r="B40" s="132" t="s">
        <v>351</v>
      </c>
      <c r="C40" s="130"/>
      <c r="D40" s="130"/>
      <c r="E40" s="130"/>
      <c r="F40" s="131"/>
      <c r="G40" s="24"/>
      <c r="H40" s="25"/>
      <c r="I40" s="15"/>
      <c r="J40" s="144"/>
      <c r="K40" s="15">
        <v>-368.16</v>
      </c>
      <c r="L40" s="144"/>
    </row>
    <row r="41" spans="1:12" x14ac:dyDescent="0.25">
      <c r="A41" s="141"/>
      <c r="B41" s="132" t="s">
        <v>352</v>
      </c>
      <c r="C41" s="130"/>
      <c r="D41" s="130"/>
      <c r="E41" s="130"/>
      <c r="F41" s="131"/>
      <c r="G41" s="24"/>
      <c r="H41" s="25"/>
      <c r="I41" s="15"/>
      <c r="J41" s="144"/>
      <c r="K41" s="15">
        <v>-210</v>
      </c>
      <c r="L41" s="144"/>
    </row>
    <row r="42" spans="1:12" x14ac:dyDescent="0.25">
      <c r="A42" s="141"/>
      <c r="B42" s="132" t="s">
        <v>354</v>
      </c>
      <c r="C42" s="130"/>
      <c r="D42" s="130"/>
      <c r="E42" s="130"/>
      <c r="F42" s="131"/>
      <c r="G42" s="24"/>
      <c r="H42" s="25"/>
      <c r="I42" s="15"/>
      <c r="J42" s="144"/>
      <c r="K42" s="15">
        <v>-173.81</v>
      </c>
      <c r="L42" s="144"/>
    </row>
    <row r="43" spans="1:12" x14ac:dyDescent="0.25">
      <c r="A43" s="142"/>
      <c r="B43" s="146" t="s">
        <v>353</v>
      </c>
      <c r="C43" s="146"/>
      <c r="D43" s="146"/>
      <c r="E43" s="146"/>
      <c r="F43" s="146"/>
      <c r="G43" s="24"/>
      <c r="H43" s="25"/>
      <c r="I43" s="15"/>
      <c r="J43" s="145"/>
      <c r="K43" s="15">
        <v>-210</v>
      </c>
      <c r="L43" s="145"/>
    </row>
    <row r="44" spans="1:12" x14ac:dyDescent="0.25">
      <c r="A44" s="150" t="s">
        <v>19</v>
      </c>
      <c r="B44" s="136"/>
      <c r="C44" s="136"/>
      <c r="D44" s="136"/>
      <c r="E44" s="136"/>
      <c r="F44" s="136"/>
      <c r="G44" s="22"/>
      <c r="H44" s="23"/>
      <c r="I44" s="11"/>
      <c r="J44" s="137">
        <f>SUM(I44:I46)</f>
        <v>0</v>
      </c>
      <c r="K44" s="11"/>
      <c r="L44" s="137">
        <f>SUM(K44:K46)</f>
        <v>0</v>
      </c>
    </row>
    <row r="45" spans="1:12" x14ac:dyDescent="0.25">
      <c r="A45" s="151"/>
      <c r="B45" s="136"/>
      <c r="C45" s="136"/>
      <c r="D45" s="136"/>
      <c r="E45" s="136"/>
      <c r="F45" s="136"/>
      <c r="G45" s="22"/>
      <c r="H45" s="23"/>
      <c r="I45" s="11"/>
      <c r="J45" s="138"/>
      <c r="K45" s="11"/>
      <c r="L45" s="138"/>
    </row>
    <row r="46" spans="1:12" x14ac:dyDescent="0.25">
      <c r="A46" s="152"/>
      <c r="B46" s="136"/>
      <c r="C46" s="136"/>
      <c r="D46" s="136"/>
      <c r="E46" s="136"/>
      <c r="F46" s="136"/>
      <c r="G46" s="22"/>
      <c r="H46" s="23"/>
      <c r="I46" s="11"/>
      <c r="J46" s="139"/>
      <c r="K46" s="11"/>
      <c r="L46" s="139"/>
    </row>
    <row r="47" spans="1:12" x14ac:dyDescent="0.25">
      <c r="A47" s="147" t="s">
        <v>20</v>
      </c>
      <c r="B47" s="146"/>
      <c r="C47" s="146"/>
      <c r="D47" s="146"/>
      <c r="E47" s="146"/>
      <c r="F47" s="146"/>
      <c r="G47" s="25"/>
      <c r="H47" s="25"/>
      <c r="I47" s="15"/>
      <c r="J47" s="143">
        <f>SUM(I47:I50)</f>
        <v>0</v>
      </c>
      <c r="K47" s="15"/>
      <c r="L47" s="143">
        <f>SUM(K47:K50)</f>
        <v>0</v>
      </c>
    </row>
    <row r="48" spans="1:12" x14ac:dyDescent="0.25">
      <c r="A48" s="148"/>
      <c r="B48" s="146"/>
      <c r="C48" s="146"/>
      <c r="D48" s="146"/>
      <c r="E48" s="146"/>
      <c r="F48" s="146"/>
      <c r="G48" s="25"/>
      <c r="H48" s="25"/>
      <c r="I48" s="15"/>
      <c r="J48" s="144"/>
      <c r="K48" s="15"/>
      <c r="L48" s="144"/>
    </row>
    <row r="49" spans="1:12" x14ac:dyDescent="0.25">
      <c r="A49" s="148"/>
      <c r="B49" s="146"/>
      <c r="C49" s="146"/>
      <c r="D49" s="146"/>
      <c r="E49" s="146"/>
      <c r="F49" s="146"/>
      <c r="G49" s="25"/>
      <c r="H49" s="25"/>
      <c r="I49" s="15"/>
      <c r="J49" s="144"/>
      <c r="K49" s="15"/>
      <c r="L49" s="144"/>
    </row>
    <row r="50" spans="1:12" x14ac:dyDescent="0.25">
      <c r="A50" s="149"/>
      <c r="B50" s="146"/>
      <c r="C50" s="146"/>
      <c r="D50" s="146"/>
      <c r="E50" s="146"/>
      <c r="F50" s="146"/>
      <c r="G50" s="25"/>
      <c r="H50" s="25"/>
      <c r="I50" s="15"/>
      <c r="J50" s="144"/>
      <c r="K50" s="15"/>
      <c r="L50" s="144"/>
    </row>
    <row r="51" spans="1:12" x14ac:dyDescent="0.25">
      <c r="A51" s="133" t="s">
        <v>21</v>
      </c>
      <c r="B51" s="136"/>
      <c r="C51" s="136"/>
      <c r="D51" s="136"/>
      <c r="E51" s="136"/>
      <c r="F51" s="136"/>
      <c r="G51" s="23"/>
      <c r="H51" s="23"/>
      <c r="I51" s="11"/>
      <c r="J51" s="137">
        <f>I51+I52+I53</f>
        <v>0</v>
      </c>
      <c r="K51" s="11"/>
      <c r="L51" s="137">
        <f>SUM(K51:K56)</f>
        <v>0</v>
      </c>
    </row>
    <row r="52" spans="1:12" x14ac:dyDescent="0.25">
      <c r="A52" s="134"/>
      <c r="B52" s="136"/>
      <c r="C52" s="136"/>
      <c r="D52" s="136"/>
      <c r="E52" s="136"/>
      <c r="F52" s="136"/>
      <c r="G52" s="23"/>
      <c r="H52" s="23"/>
      <c r="I52" s="11"/>
      <c r="J52" s="138"/>
      <c r="K52" s="11"/>
      <c r="L52" s="138"/>
    </row>
    <row r="53" spans="1:12" x14ac:dyDescent="0.25">
      <c r="A53" s="134"/>
      <c r="B53" s="136"/>
      <c r="C53" s="136"/>
      <c r="D53" s="136"/>
      <c r="E53" s="136"/>
      <c r="F53" s="136"/>
      <c r="G53" s="23"/>
      <c r="H53" s="23"/>
      <c r="I53" s="11"/>
      <c r="J53" s="138"/>
      <c r="K53" s="11"/>
      <c r="L53" s="138"/>
    </row>
    <row r="54" spans="1:12" x14ac:dyDescent="0.25">
      <c r="A54" s="134"/>
      <c r="B54" s="136"/>
      <c r="C54" s="136"/>
      <c r="D54" s="136"/>
      <c r="E54" s="136"/>
      <c r="F54" s="136"/>
      <c r="G54" s="23"/>
      <c r="H54" s="23"/>
      <c r="I54" s="11"/>
      <c r="J54" s="138"/>
      <c r="K54" s="11"/>
      <c r="L54" s="138"/>
    </row>
    <row r="55" spans="1:12" x14ac:dyDescent="0.25">
      <c r="A55" s="134"/>
      <c r="B55" s="169"/>
      <c r="C55" s="170"/>
      <c r="D55" s="170"/>
      <c r="E55" s="170"/>
      <c r="F55" s="171"/>
      <c r="G55" s="23"/>
      <c r="H55" s="23"/>
      <c r="I55" s="11"/>
      <c r="J55" s="138"/>
      <c r="K55" s="11"/>
      <c r="L55" s="138"/>
    </row>
    <row r="56" spans="1:12" x14ac:dyDescent="0.25">
      <c r="A56" s="135"/>
      <c r="B56" s="136"/>
      <c r="C56" s="136"/>
      <c r="D56" s="136"/>
      <c r="E56" s="136"/>
      <c r="F56" s="136"/>
      <c r="G56" s="23"/>
      <c r="H56" s="23"/>
      <c r="I56" s="11"/>
      <c r="J56" s="139"/>
      <c r="K56" s="11"/>
      <c r="L56" s="139"/>
    </row>
    <row r="57" spans="1:12" x14ac:dyDescent="0.25">
      <c r="A57" s="140" t="s">
        <v>22</v>
      </c>
      <c r="B57" s="146" t="s">
        <v>232</v>
      </c>
      <c r="C57" s="146"/>
      <c r="D57" s="146"/>
      <c r="E57" s="146"/>
      <c r="F57" s="146"/>
      <c r="G57" s="25"/>
      <c r="H57" s="25"/>
      <c r="I57" s="15"/>
      <c r="J57" s="143">
        <f>I57</f>
        <v>0</v>
      </c>
      <c r="K57" s="15">
        <v>-138</v>
      </c>
      <c r="L57" s="143">
        <f t="shared" ref="L57" si="1">SUM(K57:K60)</f>
        <v>-3711.8500000000004</v>
      </c>
    </row>
    <row r="58" spans="1:12" x14ac:dyDescent="0.25">
      <c r="A58" s="141"/>
      <c r="B58" s="146" t="s">
        <v>340</v>
      </c>
      <c r="C58" s="146"/>
      <c r="D58" s="146"/>
      <c r="E58" s="146"/>
      <c r="F58" s="146"/>
      <c r="G58" s="25"/>
      <c r="H58" s="25"/>
      <c r="I58" s="15"/>
      <c r="J58" s="144"/>
      <c r="K58" s="15">
        <v>-936.29</v>
      </c>
      <c r="L58" s="144"/>
    </row>
    <row r="59" spans="1:12" x14ac:dyDescent="0.25">
      <c r="A59" s="141"/>
      <c r="B59" s="188" t="s">
        <v>342</v>
      </c>
      <c r="C59" s="189"/>
      <c r="D59" s="189"/>
      <c r="E59" s="189"/>
      <c r="F59" s="190"/>
      <c r="G59" s="25"/>
      <c r="H59" s="25"/>
      <c r="I59" s="15"/>
      <c r="J59" s="144"/>
      <c r="K59" s="15">
        <v>-289.74</v>
      </c>
      <c r="L59" s="144"/>
    </row>
    <row r="60" spans="1:12" x14ac:dyDescent="0.25">
      <c r="A60" s="142"/>
      <c r="B60" s="146" t="s">
        <v>344</v>
      </c>
      <c r="C60" s="146"/>
      <c r="D60" s="146"/>
      <c r="E60" s="146"/>
      <c r="F60" s="146"/>
      <c r="G60" s="25"/>
      <c r="H60" s="25"/>
      <c r="I60" s="15"/>
      <c r="J60" s="145"/>
      <c r="K60" s="15">
        <v>-2347.8200000000002</v>
      </c>
      <c r="L60" s="145"/>
    </row>
  </sheetData>
  <mergeCells count="51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43"/>
    <mergeCell ref="B28:F28"/>
    <mergeCell ref="J28:J43"/>
    <mergeCell ref="L28:L43"/>
    <mergeCell ref="B29:F29"/>
    <mergeCell ref="B43:F43"/>
    <mergeCell ref="B30:F30"/>
    <mergeCell ref="B31:F31"/>
    <mergeCell ref="A44:A46"/>
    <mergeCell ref="B44:F44"/>
    <mergeCell ref="J44:J46"/>
    <mergeCell ref="L44:L46"/>
    <mergeCell ref="B45:F45"/>
    <mergeCell ref="B46:F46"/>
    <mergeCell ref="A47:A50"/>
    <mergeCell ref="B47:F47"/>
    <mergeCell ref="J47:J50"/>
    <mergeCell ref="L47:L50"/>
    <mergeCell ref="B48:F48"/>
    <mergeCell ref="B49:F49"/>
    <mergeCell ref="B50:F50"/>
    <mergeCell ref="A51:A56"/>
    <mergeCell ref="B51:F51"/>
    <mergeCell ref="J51:J56"/>
    <mergeCell ref="L51:L56"/>
    <mergeCell ref="B52:F52"/>
    <mergeCell ref="B56:F56"/>
    <mergeCell ref="B53:F53"/>
    <mergeCell ref="B54:F54"/>
    <mergeCell ref="B55:F55"/>
    <mergeCell ref="A57:A60"/>
    <mergeCell ref="B57:F57"/>
    <mergeCell ref="J57:J60"/>
    <mergeCell ref="L57:L60"/>
    <mergeCell ref="B58:F58"/>
    <mergeCell ref="B60:F60"/>
    <mergeCell ref="B59:F59"/>
  </mergeCells>
  <conditionalFormatting sqref="C12:C17 E12:F17 H12:H17 I25:I60 K25:K60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workbookViewId="0">
      <selection activeCell="B42" sqref="B42:F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148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62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123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122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/>
      <c r="G13" s="15"/>
      <c r="H13" s="15">
        <f>L28</f>
        <v>-596.34</v>
      </c>
      <c r="I13" s="10">
        <f t="shared" ref="I13:I17" si="0">(C13+F13)+(E13+H13)+D13+G13</f>
        <v>-596.34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3230</v>
      </c>
      <c r="D15" s="15"/>
      <c r="E15" s="15">
        <f>J34</f>
        <v>0</v>
      </c>
      <c r="F15" s="15"/>
      <c r="G15" s="15"/>
      <c r="H15" s="15"/>
      <c r="I15" s="10">
        <f t="shared" si="0"/>
        <v>3230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4270</v>
      </c>
      <c r="D17" s="15"/>
      <c r="E17" s="15"/>
      <c r="F17" s="15"/>
      <c r="G17" s="15"/>
      <c r="H17" s="15">
        <f>L41</f>
        <v>-6754.26</v>
      </c>
      <c r="I17" s="10">
        <f t="shared" si="0"/>
        <v>-2484.2600000000002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SUM(F12:F17)</f>
        <v>0</v>
      </c>
      <c r="H18" s="12">
        <f>SUM(H12:H17)</f>
        <v>-7350.6</v>
      </c>
      <c r="I18" s="19">
        <f>SUM(I12:I17)</f>
        <v>149.39999999999964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258</v>
      </c>
      <c r="C28" s="146"/>
      <c r="D28" s="146"/>
      <c r="E28" s="146"/>
      <c r="F28" s="146"/>
      <c r="G28" s="24"/>
      <c r="H28" s="25"/>
      <c r="I28" s="15"/>
      <c r="J28" s="143"/>
      <c r="K28" s="15">
        <v>-596.34</v>
      </c>
      <c r="L28" s="143">
        <f>SUM(K28:K30)</f>
        <v>-596.34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/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I34+I35</f>
        <v>0</v>
      </c>
      <c r="K34" s="15"/>
      <c r="L34" s="143">
        <f>SUM(K34:K37)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49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33" t="s">
        <v>21</v>
      </c>
      <c r="B38" s="136"/>
      <c r="C38" s="136"/>
      <c r="D38" s="136"/>
      <c r="E38" s="136"/>
      <c r="F38" s="136"/>
      <c r="G38" s="23"/>
      <c r="H38" s="23"/>
      <c r="I38" s="11"/>
      <c r="J38" s="137">
        <f>I38</f>
        <v>0</v>
      </c>
      <c r="K38" s="11"/>
      <c r="L38" s="137">
        <f>SUM(K38:K40)</f>
        <v>0</v>
      </c>
    </row>
    <row r="39" spans="1:12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x14ac:dyDescent="0.25">
      <c r="A40" s="135"/>
      <c r="B40" s="136"/>
      <c r="C40" s="136"/>
      <c r="D40" s="136"/>
      <c r="E40" s="136"/>
      <c r="F40" s="136"/>
      <c r="G40" s="23"/>
      <c r="H40" s="23"/>
      <c r="I40" s="11"/>
      <c r="J40" s="139"/>
      <c r="K40" s="11"/>
      <c r="L40" s="139"/>
    </row>
    <row r="41" spans="1:12" x14ac:dyDescent="0.25">
      <c r="A41" s="140" t="s">
        <v>22</v>
      </c>
      <c r="B41" s="146" t="s">
        <v>272</v>
      </c>
      <c r="C41" s="146"/>
      <c r="D41" s="146"/>
      <c r="E41" s="146"/>
      <c r="F41" s="146"/>
      <c r="G41" s="25"/>
      <c r="H41" s="25"/>
      <c r="I41" s="15"/>
      <c r="J41" s="143"/>
      <c r="K41" s="15">
        <v>-1914.26</v>
      </c>
      <c r="L41" s="143">
        <f t="shared" ref="L41" si="1">SUM(K41:K43)</f>
        <v>-6754.26</v>
      </c>
    </row>
    <row r="42" spans="1:12" x14ac:dyDescent="0.25">
      <c r="A42" s="141"/>
      <c r="B42" s="146" t="s">
        <v>321</v>
      </c>
      <c r="C42" s="146"/>
      <c r="D42" s="146"/>
      <c r="E42" s="146"/>
      <c r="F42" s="146"/>
      <c r="G42" s="25"/>
      <c r="H42" s="25"/>
      <c r="I42" s="15"/>
      <c r="J42" s="144"/>
      <c r="K42" s="15">
        <v>-1450</v>
      </c>
      <c r="L42" s="144"/>
    </row>
    <row r="43" spans="1:12" x14ac:dyDescent="0.25">
      <c r="A43" s="142"/>
      <c r="B43" s="146" t="s">
        <v>320</v>
      </c>
      <c r="C43" s="146"/>
      <c r="D43" s="146"/>
      <c r="E43" s="146"/>
      <c r="F43" s="146"/>
      <c r="G43" s="25"/>
      <c r="H43" s="25"/>
      <c r="I43" s="15"/>
      <c r="J43" s="145"/>
      <c r="K43" s="15">
        <v>-3390</v>
      </c>
      <c r="L43" s="14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H12:H17 I25:I43 K25:K43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7" workbookViewId="0">
      <selection activeCell="B27" sqref="B27:F2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151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67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89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88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-1396.75</v>
      </c>
      <c r="I14" s="10">
        <f t="shared" si="0"/>
        <v>3603.25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3250</v>
      </c>
      <c r="D15" s="15"/>
      <c r="E15" s="15">
        <f>J35</f>
        <v>0</v>
      </c>
      <c r="F15" s="15"/>
      <c r="G15" s="15"/>
      <c r="H15" s="15">
        <f>L35</f>
        <v>-4921.4799999999996</v>
      </c>
      <c r="I15" s="10">
        <f t="shared" si="0"/>
        <v>-1671.4799999999996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1250</v>
      </c>
      <c r="D16" s="11"/>
      <c r="E16" s="11"/>
      <c r="F16" s="11"/>
      <c r="G16" s="11"/>
      <c r="H16" s="11">
        <f>L48</f>
        <v>-1932.63</v>
      </c>
      <c r="I16" s="10">
        <f t="shared" si="0"/>
        <v>-682.63000000000011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9500</v>
      </c>
      <c r="E18" s="12">
        <f>SUM(E12:E17)</f>
        <v>0</v>
      </c>
      <c r="F18" s="12">
        <f>SUM(F12:F17)</f>
        <v>0</v>
      </c>
      <c r="H18" s="12">
        <f>SUM(H12:H17)</f>
        <v>-8250.86</v>
      </c>
      <c r="I18" s="19">
        <f>SUM(I12:I17)</f>
        <v>1249.1400000000003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I28:I30</f>
        <v>0</v>
      </c>
      <c r="K28" s="15"/>
      <c r="L28" s="143">
        <f>SUM(K28:K30)</f>
        <v>0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 t="s">
        <v>286</v>
      </c>
      <c r="C31" s="136"/>
      <c r="D31" s="136"/>
      <c r="E31" s="136"/>
      <c r="F31" s="136"/>
      <c r="G31" s="22"/>
      <c r="H31" s="23"/>
      <c r="I31" s="11"/>
      <c r="J31" s="137">
        <f>I31+I32</f>
        <v>0</v>
      </c>
      <c r="K31" s="11">
        <v>-1396.75</v>
      </c>
      <c r="L31" s="137">
        <f>SUM(K31:K34)</f>
        <v>-1396.75</v>
      </c>
    </row>
    <row r="32" spans="1:12" ht="15" customHeight="1" x14ac:dyDescent="0.25">
      <c r="A32" s="151"/>
      <c r="B32" s="158"/>
      <c r="C32" s="159"/>
      <c r="D32" s="159"/>
      <c r="E32" s="159"/>
      <c r="F32" s="160"/>
      <c r="G32" s="22"/>
      <c r="H32" s="23"/>
      <c r="I32" s="11"/>
      <c r="J32" s="138"/>
      <c r="K32" s="11"/>
      <c r="L32" s="138"/>
    </row>
    <row r="33" spans="1:12" x14ac:dyDescent="0.25">
      <c r="A33" s="151"/>
      <c r="B33" s="136"/>
      <c r="C33" s="136"/>
      <c r="D33" s="136"/>
      <c r="E33" s="136"/>
      <c r="F33" s="136"/>
      <c r="G33" s="22"/>
      <c r="H33" s="23"/>
      <c r="I33" s="11"/>
      <c r="J33" s="138"/>
      <c r="K33" s="11"/>
      <c r="L33" s="138"/>
    </row>
    <row r="34" spans="1:12" x14ac:dyDescent="0.25">
      <c r="A34" s="152"/>
      <c r="B34" s="136"/>
      <c r="C34" s="136"/>
      <c r="D34" s="136"/>
      <c r="E34" s="136"/>
      <c r="F34" s="136"/>
      <c r="G34" s="22"/>
      <c r="H34" s="23"/>
      <c r="I34" s="11"/>
      <c r="J34" s="139"/>
      <c r="K34" s="11"/>
      <c r="L34" s="139"/>
    </row>
    <row r="35" spans="1:12" x14ac:dyDescent="0.25">
      <c r="A35" s="147" t="s">
        <v>20</v>
      </c>
      <c r="B35" s="146" t="s">
        <v>311</v>
      </c>
      <c r="C35" s="146"/>
      <c r="D35" s="146"/>
      <c r="E35" s="146"/>
      <c r="F35" s="146"/>
      <c r="G35" s="25"/>
      <c r="H35" s="25"/>
      <c r="I35" s="15"/>
      <c r="J35" s="143">
        <f>I35+I36+I37+I38+I39</f>
        <v>0</v>
      </c>
      <c r="K35" s="15">
        <v>-1925.8</v>
      </c>
      <c r="L35" s="143">
        <f>SUM(K35:K47)</f>
        <v>-4921.4799999999996</v>
      </c>
    </row>
    <row r="36" spans="1:12" x14ac:dyDescent="0.25">
      <c r="A36" s="148"/>
      <c r="B36" s="146" t="s">
        <v>312</v>
      </c>
      <c r="C36" s="146"/>
      <c r="D36" s="146"/>
      <c r="E36" s="146"/>
      <c r="F36" s="146"/>
      <c r="G36" s="25"/>
      <c r="H36" s="25"/>
      <c r="I36" s="15"/>
      <c r="J36" s="144"/>
      <c r="K36" s="15">
        <v>-1497.84</v>
      </c>
      <c r="L36" s="144"/>
    </row>
    <row r="37" spans="1:12" x14ac:dyDescent="0.25">
      <c r="A37" s="191"/>
      <c r="B37" s="146" t="s">
        <v>316</v>
      </c>
      <c r="C37" s="146"/>
      <c r="D37" s="146"/>
      <c r="E37" s="146"/>
      <c r="F37" s="146"/>
      <c r="G37" s="61"/>
      <c r="H37" s="25"/>
      <c r="I37" s="15"/>
      <c r="J37" s="144"/>
      <c r="K37" s="15">
        <v>-1497.84</v>
      </c>
      <c r="L37" s="144"/>
    </row>
    <row r="38" spans="1:12" x14ac:dyDescent="0.25">
      <c r="A38" s="191"/>
      <c r="B38" s="146"/>
      <c r="C38" s="146"/>
      <c r="D38" s="146"/>
      <c r="E38" s="146"/>
      <c r="F38" s="146"/>
      <c r="G38" s="61"/>
      <c r="H38" s="25"/>
      <c r="I38" s="15"/>
      <c r="J38" s="144"/>
      <c r="K38" s="15"/>
      <c r="L38" s="144"/>
    </row>
    <row r="39" spans="1:12" x14ac:dyDescent="0.25">
      <c r="A39" s="191"/>
      <c r="B39" s="153"/>
      <c r="C39" s="154"/>
      <c r="D39" s="154"/>
      <c r="E39" s="154"/>
      <c r="F39" s="155"/>
      <c r="G39" s="61"/>
      <c r="H39" s="25"/>
      <c r="I39" s="15"/>
      <c r="J39" s="144"/>
      <c r="K39" s="15"/>
      <c r="L39" s="144"/>
    </row>
    <row r="40" spans="1:12" x14ac:dyDescent="0.25">
      <c r="A40" s="191"/>
      <c r="B40" s="153"/>
      <c r="C40" s="154"/>
      <c r="D40" s="154"/>
      <c r="E40" s="154"/>
      <c r="F40" s="155"/>
      <c r="G40" s="61"/>
      <c r="H40" s="25"/>
      <c r="I40" s="15"/>
      <c r="J40" s="144"/>
      <c r="K40" s="15"/>
      <c r="L40" s="144"/>
    </row>
    <row r="41" spans="1:12" x14ac:dyDescent="0.25">
      <c r="A41" s="191"/>
      <c r="B41" s="153"/>
      <c r="C41" s="154"/>
      <c r="D41" s="154"/>
      <c r="E41" s="154"/>
      <c r="F41" s="155"/>
      <c r="G41" s="61"/>
      <c r="H41" s="25"/>
      <c r="I41" s="15"/>
      <c r="J41" s="144"/>
      <c r="K41" s="15"/>
      <c r="L41" s="144"/>
    </row>
    <row r="42" spans="1:12" x14ac:dyDescent="0.25">
      <c r="A42" s="191"/>
      <c r="B42" s="153"/>
      <c r="C42" s="154"/>
      <c r="D42" s="154"/>
      <c r="E42" s="154"/>
      <c r="F42" s="155"/>
      <c r="G42" s="61"/>
      <c r="H42" s="25"/>
      <c r="I42" s="15"/>
      <c r="J42" s="144"/>
      <c r="K42" s="15"/>
      <c r="L42" s="144"/>
    </row>
    <row r="43" spans="1:12" x14ac:dyDescent="0.25">
      <c r="A43" s="191"/>
      <c r="B43" s="153"/>
      <c r="C43" s="154"/>
      <c r="D43" s="154"/>
      <c r="E43" s="154"/>
      <c r="F43" s="155"/>
      <c r="G43" s="61"/>
      <c r="H43" s="25"/>
      <c r="I43" s="15"/>
      <c r="J43" s="144"/>
      <c r="K43" s="15"/>
      <c r="L43" s="144"/>
    </row>
    <row r="44" spans="1:12" x14ac:dyDescent="0.25">
      <c r="A44" s="191"/>
      <c r="B44" s="146"/>
      <c r="C44" s="146"/>
      <c r="D44" s="146"/>
      <c r="E44" s="146"/>
      <c r="F44" s="146"/>
      <c r="G44" s="61"/>
      <c r="H44" s="25"/>
      <c r="I44" s="15"/>
      <c r="J44" s="144"/>
      <c r="K44" s="15"/>
      <c r="L44" s="144"/>
    </row>
    <row r="45" spans="1:12" ht="15" customHeight="1" x14ac:dyDescent="0.25">
      <c r="A45" s="191"/>
      <c r="B45" s="153"/>
      <c r="C45" s="154"/>
      <c r="D45" s="154"/>
      <c r="E45" s="154"/>
      <c r="F45" s="155"/>
      <c r="G45" s="61"/>
      <c r="H45" s="25"/>
      <c r="I45" s="15"/>
      <c r="J45" s="144"/>
      <c r="K45" s="15"/>
      <c r="L45" s="144"/>
    </row>
    <row r="46" spans="1:12" x14ac:dyDescent="0.25">
      <c r="A46" s="191"/>
      <c r="B46" s="146"/>
      <c r="C46" s="146"/>
      <c r="D46" s="146"/>
      <c r="E46" s="146"/>
      <c r="F46" s="146"/>
      <c r="G46" s="61"/>
      <c r="H46" s="25"/>
      <c r="I46" s="15"/>
      <c r="J46" s="144"/>
      <c r="K46" s="15"/>
      <c r="L46" s="144"/>
    </row>
    <row r="47" spans="1:12" x14ac:dyDescent="0.25">
      <c r="A47" s="149"/>
      <c r="G47" s="25"/>
      <c r="H47" s="25"/>
      <c r="I47" s="15"/>
      <c r="J47" s="144"/>
      <c r="K47" s="15"/>
      <c r="L47" s="144"/>
    </row>
    <row r="48" spans="1:12" x14ac:dyDescent="0.25">
      <c r="A48" s="133" t="s">
        <v>21</v>
      </c>
      <c r="B48" s="136" t="s">
        <v>279</v>
      </c>
      <c r="C48" s="136"/>
      <c r="D48" s="136"/>
      <c r="E48" s="136"/>
      <c r="F48" s="136"/>
      <c r="G48" s="23"/>
      <c r="H48" s="23"/>
      <c r="I48" s="11"/>
      <c r="J48" s="137"/>
      <c r="K48" s="11">
        <v>-1932.63</v>
      </c>
      <c r="L48" s="137">
        <f>K48+K49</f>
        <v>-1932.63</v>
      </c>
    </row>
    <row r="49" spans="1:12" x14ac:dyDescent="0.25">
      <c r="A49" s="134"/>
      <c r="B49" s="136"/>
      <c r="C49" s="136"/>
      <c r="D49" s="136"/>
      <c r="E49" s="136"/>
      <c r="F49" s="136"/>
      <c r="G49" s="23"/>
      <c r="H49" s="23"/>
      <c r="I49" s="11"/>
      <c r="J49" s="138"/>
      <c r="K49" s="11"/>
      <c r="L49" s="138"/>
    </row>
    <row r="50" spans="1:12" x14ac:dyDescent="0.25">
      <c r="A50" s="135"/>
      <c r="B50" s="136"/>
      <c r="C50" s="136"/>
      <c r="D50" s="136"/>
      <c r="E50" s="136"/>
      <c r="F50" s="136"/>
      <c r="G50" s="23"/>
      <c r="H50" s="23"/>
      <c r="I50" s="11"/>
      <c r="J50" s="139"/>
      <c r="K50" s="11"/>
      <c r="L50" s="139"/>
    </row>
    <row r="51" spans="1:12" x14ac:dyDescent="0.25">
      <c r="A51" s="140" t="s">
        <v>22</v>
      </c>
      <c r="B51" s="146"/>
      <c r="C51" s="146"/>
      <c r="D51" s="146"/>
      <c r="E51" s="146"/>
      <c r="F51" s="146"/>
      <c r="G51" s="25"/>
      <c r="H51" s="25"/>
      <c r="I51" s="15"/>
      <c r="J51" s="143">
        <f t="shared" ref="J51:L51" si="1">SUM(I51:I53)</f>
        <v>0</v>
      </c>
      <c r="K51" s="15"/>
      <c r="L51" s="143">
        <f t="shared" si="1"/>
        <v>0</v>
      </c>
    </row>
    <row r="52" spans="1:12" x14ac:dyDescent="0.25">
      <c r="A52" s="141"/>
      <c r="B52" s="146"/>
      <c r="C52" s="146"/>
      <c r="D52" s="146"/>
      <c r="E52" s="146"/>
      <c r="F52" s="146"/>
      <c r="G52" s="25"/>
      <c r="H52" s="25"/>
      <c r="I52" s="15"/>
      <c r="J52" s="144"/>
      <c r="K52" s="15"/>
      <c r="L52" s="144"/>
    </row>
    <row r="53" spans="1:12" x14ac:dyDescent="0.25">
      <c r="A53" s="142"/>
      <c r="B53" s="146"/>
      <c r="C53" s="146"/>
      <c r="D53" s="146"/>
      <c r="E53" s="146"/>
      <c r="F53" s="146"/>
      <c r="G53" s="25"/>
      <c r="H53" s="25"/>
      <c r="I53" s="15"/>
      <c r="J53" s="145"/>
      <c r="K53" s="15"/>
      <c r="L53" s="145"/>
    </row>
  </sheetData>
  <mergeCells count="5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4"/>
    <mergeCell ref="B31:F31"/>
    <mergeCell ref="J31:J34"/>
    <mergeCell ref="L31:L34"/>
    <mergeCell ref="B33:F33"/>
    <mergeCell ref="B34:F34"/>
    <mergeCell ref="B32:F32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B53:F53"/>
    <mergeCell ref="A51:A53"/>
    <mergeCell ref="J51:J53"/>
    <mergeCell ref="L51:L53"/>
    <mergeCell ref="B51:F51"/>
    <mergeCell ref="B52:F52"/>
  </mergeCells>
  <conditionalFormatting sqref="C12:C17 E12:F17 H12:H17 K25:K53 I25:I5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S43" sqref="S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63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64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125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124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1">
        <f>L28</f>
        <v>-7199.96</v>
      </c>
      <c r="I13" s="10">
        <f t="shared" ref="I13:I16" si="0">(C13+F13)+(E13+H13)+D13+G13</f>
        <v>-5199.96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>
        <f>J34</f>
        <v>0</v>
      </c>
      <c r="F15" s="15"/>
      <c r="G15" s="15"/>
      <c r="H15" s="11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2000</v>
      </c>
      <c r="D16" s="11"/>
      <c r="E16" s="11">
        <f>J38</f>
        <v>0</v>
      </c>
      <c r="F16" s="11"/>
      <c r="G16" s="11"/>
      <c r="H16" s="11"/>
      <c r="I16" s="10">
        <f t="shared" si="0"/>
        <v>2000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J41</f>
        <v>0</v>
      </c>
      <c r="F17" s="15"/>
      <c r="G17" s="15"/>
      <c r="H17" s="15"/>
      <c r="I17" s="10">
        <f>(C17+F17)+(E17+H17)+D17+G17</f>
        <v>2500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>
        <f>SUM(F12:F17)</f>
        <v>0</v>
      </c>
      <c r="H18" s="12">
        <f>SUM(H12:H17)</f>
        <v>-7199.96</v>
      </c>
      <c r="I18" s="19">
        <f>SUM(I12:I17)</f>
        <v>1300.04</v>
      </c>
      <c r="L18" s="12"/>
    </row>
    <row r="19" spans="1:12" x14ac:dyDescent="0.25">
      <c r="L19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/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243</v>
      </c>
      <c r="C28" s="146"/>
      <c r="D28" s="146"/>
      <c r="E28" s="146"/>
      <c r="F28" s="146"/>
      <c r="G28" s="24"/>
      <c r="H28" s="25"/>
      <c r="I28" s="15"/>
      <c r="J28" s="143"/>
      <c r="K28" s="15">
        <v>-7199.96</v>
      </c>
      <c r="L28" s="143">
        <f>SUM(K28:K30)</f>
        <v>-7199.96</v>
      </c>
    </row>
    <row r="29" spans="1:12" x14ac:dyDescent="0.25">
      <c r="A29" s="141"/>
      <c r="B29" s="146"/>
      <c r="C29" s="146"/>
      <c r="D29" s="146"/>
      <c r="E29" s="146"/>
      <c r="F29" s="146"/>
      <c r="G29" s="24"/>
      <c r="H29" s="25"/>
      <c r="I29" s="15"/>
      <c r="J29" s="144"/>
      <c r="K29" s="15"/>
      <c r="L29" s="144"/>
    </row>
    <row r="30" spans="1:12" x14ac:dyDescent="0.25">
      <c r="A30" s="142"/>
      <c r="B30" s="146"/>
      <c r="C30" s="146"/>
      <c r="D30" s="146"/>
      <c r="E30" s="146"/>
      <c r="F30" s="146"/>
      <c r="G30" s="24"/>
      <c r="H30" s="25"/>
      <c r="I30" s="15"/>
      <c r="J30" s="145"/>
      <c r="K30" s="15"/>
      <c r="L30" s="145"/>
    </row>
    <row r="31" spans="1:12" x14ac:dyDescent="0.25">
      <c r="A31" s="150" t="s">
        <v>19</v>
      </c>
      <c r="B31" s="136"/>
      <c r="C31" s="136"/>
      <c r="D31" s="136"/>
      <c r="E31" s="136"/>
      <c r="F31" s="136"/>
      <c r="G31" s="22"/>
      <c r="H31" s="23"/>
      <c r="I31" s="11"/>
      <c r="J31" s="137"/>
      <c r="K31" s="11"/>
      <c r="L31" s="137">
        <f>SUM(K31:K33)</f>
        <v>0</v>
      </c>
    </row>
    <row r="32" spans="1:12" x14ac:dyDescent="0.25">
      <c r="A32" s="151"/>
      <c r="B32" s="136"/>
      <c r="C32" s="136"/>
      <c r="D32" s="136"/>
      <c r="E32" s="136"/>
      <c r="F32" s="136"/>
      <c r="G32" s="22"/>
      <c r="H32" s="23"/>
      <c r="I32" s="11"/>
      <c r="J32" s="138"/>
      <c r="K32" s="11"/>
      <c r="L32" s="138"/>
    </row>
    <row r="33" spans="1:12" x14ac:dyDescent="0.25">
      <c r="A33" s="152"/>
      <c r="B33" s="136"/>
      <c r="C33" s="136"/>
      <c r="D33" s="136"/>
      <c r="E33" s="136"/>
      <c r="F33" s="136"/>
      <c r="G33" s="22"/>
      <c r="H33" s="23"/>
      <c r="I33" s="11"/>
      <c r="J33" s="139"/>
      <c r="K33" s="11"/>
      <c r="L33" s="139"/>
    </row>
    <row r="34" spans="1:12" x14ac:dyDescent="0.25">
      <c r="A34" s="147" t="s">
        <v>20</v>
      </c>
      <c r="B34" s="146"/>
      <c r="C34" s="146"/>
      <c r="D34" s="146"/>
      <c r="E34" s="146"/>
      <c r="F34" s="146"/>
      <c r="G34" s="25"/>
      <c r="H34" s="25"/>
      <c r="I34" s="15"/>
      <c r="J34" s="143">
        <f>I34</f>
        <v>0</v>
      </c>
      <c r="K34" s="15"/>
      <c r="L34" s="143">
        <f>SUM(K34:K37)</f>
        <v>0</v>
      </c>
    </row>
    <row r="35" spans="1:12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49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33" t="s">
        <v>21</v>
      </c>
      <c r="B38" s="136"/>
      <c r="C38" s="136"/>
      <c r="D38" s="136"/>
      <c r="E38" s="136"/>
      <c r="F38" s="136"/>
      <c r="G38" s="23"/>
      <c r="H38" s="23"/>
      <c r="I38" s="11"/>
      <c r="J38" s="137">
        <f>I38+I39</f>
        <v>0</v>
      </c>
      <c r="K38" s="11"/>
      <c r="L38" s="137">
        <f>SUM(K38:K40)</f>
        <v>0</v>
      </c>
    </row>
    <row r="39" spans="1:12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ht="37.5" customHeight="1" x14ac:dyDescent="0.25">
      <c r="A40" s="135"/>
      <c r="B40" s="136"/>
      <c r="C40" s="136"/>
      <c r="D40" s="136"/>
      <c r="E40" s="136"/>
      <c r="F40" s="136"/>
      <c r="G40" s="23"/>
      <c r="H40" s="23"/>
      <c r="I40" s="11"/>
      <c r="J40" s="139"/>
      <c r="K40" s="11"/>
      <c r="L40" s="139"/>
    </row>
    <row r="41" spans="1:12" x14ac:dyDescent="0.25">
      <c r="A41" s="140" t="s">
        <v>22</v>
      </c>
      <c r="B41" s="146"/>
      <c r="C41" s="146"/>
      <c r="D41" s="146"/>
      <c r="E41" s="146"/>
      <c r="F41" s="146"/>
      <c r="G41" s="25"/>
      <c r="H41" s="25"/>
      <c r="I41" s="15"/>
      <c r="J41" s="143">
        <f t="shared" ref="J41:L41" si="1">SUM(I41:I43)</f>
        <v>0</v>
      </c>
      <c r="K41" s="15"/>
      <c r="L41" s="143">
        <f t="shared" si="1"/>
        <v>0</v>
      </c>
    </row>
    <row r="42" spans="1:12" x14ac:dyDescent="0.25">
      <c r="A42" s="141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42"/>
      <c r="B43" s="146"/>
      <c r="C43" s="146"/>
      <c r="D43" s="146"/>
      <c r="E43" s="146"/>
      <c r="F43" s="146"/>
      <c r="G43" s="25"/>
      <c r="H43" s="25"/>
      <c r="I43" s="15"/>
      <c r="J43" s="145"/>
      <c r="K43" s="15"/>
      <c r="L43" s="145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I25:I43 K25:K43 H12:H17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65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66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127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126</v>
      </c>
      <c r="C8" s="163"/>
      <c r="D8" s="163"/>
      <c r="E8" s="163"/>
      <c r="F8" s="163"/>
    </row>
    <row r="10" spans="1:12" ht="23.25" x14ac:dyDescent="0.35">
      <c r="A10" s="156" t="s">
        <v>5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83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156" t="s">
        <v>26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</row>
    <row r="26" spans="1:12" x14ac:dyDescent="0.25">
      <c r="A26" s="20" t="s">
        <v>27</v>
      </c>
      <c r="B26" s="157" t="s">
        <v>28</v>
      </c>
      <c r="C26" s="157"/>
      <c r="D26" s="157"/>
      <c r="E26" s="157"/>
      <c r="F26" s="157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150" t="s">
        <v>17</v>
      </c>
      <c r="B27" s="136"/>
      <c r="C27" s="136"/>
      <c r="D27" s="136"/>
      <c r="E27" s="136"/>
      <c r="F27" s="136"/>
      <c r="G27" s="22"/>
      <c r="H27" s="23"/>
      <c r="I27" s="11"/>
      <c r="J27" s="137">
        <f>SUM(I27:I29)</f>
        <v>0</v>
      </c>
      <c r="K27" s="11"/>
      <c r="L27" s="137">
        <f>SUM(K27:K29)</f>
        <v>0</v>
      </c>
    </row>
    <row r="28" spans="1:12" x14ac:dyDescent="0.25">
      <c r="A28" s="151"/>
      <c r="B28" s="158"/>
      <c r="C28" s="159"/>
      <c r="D28" s="159"/>
      <c r="E28" s="159"/>
      <c r="F28" s="160"/>
      <c r="G28" s="22"/>
      <c r="H28" s="23"/>
      <c r="I28" s="11"/>
      <c r="J28" s="138"/>
      <c r="K28" s="11"/>
      <c r="L28" s="138"/>
    </row>
    <row r="29" spans="1:12" x14ac:dyDescent="0.25">
      <c r="A29" s="152"/>
      <c r="B29" s="136"/>
      <c r="C29" s="136"/>
      <c r="D29" s="136"/>
      <c r="E29" s="136"/>
      <c r="F29" s="136"/>
      <c r="G29" s="22"/>
      <c r="H29" s="23"/>
      <c r="I29" s="11"/>
      <c r="J29" s="139"/>
      <c r="K29" s="11"/>
      <c r="L29" s="139"/>
    </row>
    <row r="30" spans="1:12" x14ac:dyDescent="0.25">
      <c r="A30" s="140" t="s">
        <v>18</v>
      </c>
      <c r="B30" s="146"/>
      <c r="C30" s="146"/>
      <c r="D30" s="146"/>
      <c r="E30" s="146"/>
      <c r="F30" s="146"/>
      <c r="G30" s="24"/>
      <c r="H30" s="25"/>
      <c r="I30" s="15"/>
      <c r="J30" s="143">
        <f>SUM(I30:I32)</f>
        <v>0</v>
      </c>
      <c r="K30" s="15"/>
      <c r="L30" s="143">
        <f>SUM(K30:K32)</f>
        <v>0</v>
      </c>
    </row>
    <row r="31" spans="1:12" x14ac:dyDescent="0.25">
      <c r="A31" s="141"/>
      <c r="B31" s="146"/>
      <c r="C31" s="146"/>
      <c r="D31" s="146"/>
      <c r="E31" s="146"/>
      <c r="F31" s="146"/>
      <c r="G31" s="24"/>
      <c r="H31" s="25"/>
      <c r="I31" s="15"/>
      <c r="J31" s="144"/>
      <c r="K31" s="15"/>
      <c r="L31" s="144"/>
    </row>
    <row r="32" spans="1:12" x14ac:dyDescent="0.25">
      <c r="A32" s="142"/>
      <c r="B32" s="146"/>
      <c r="C32" s="146"/>
      <c r="D32" s="146"/>
      <c r="E32" s="146"/>
      <c r="F32" s="146"/>
      <c r="G32" s="24"/>
      <c r="H32" s="25"/>
      <c r="I32" s="15"/>
      <c r="J32" s="145"/>
      <c r="K32" s="15"/>
      <c r="L32" s="145"/>
    </row>
    <row r="33" spans="1:12" x14ac:dyDescent="0.25">
      <c r="A33" s="150" t="s">
        <v>19</v>
      </c>
      <c r="B33" s="136"/>
      <c r="C33" s="136"/>
      <c r="D33" s="136"/>
      <c r="E33" s="136"/>
      <c r="F33" s="136"/>
      <c r="G33" s="22"/>
      <c r="H33" s="23"/>
      <c r="I33" s="11"/>
      <c r="J33" s="137">
        <f>SUM(I33:I35)</f>
        <v>0</v>
      </c>
      <c r="K33" s="11"/>
      <c r="L33" s="137">
        <f>SUM(K33:K35)</f>
        <v>0</v>
      </c>
    </row>
    <row r="34" spans="1:12" x14ac:dyDescent="0.25">
      <c r="A34" s="151"/>
      <c r="B34" s="136"/>
      <c r="C34" s="136"/>
      <c r="D34" s="136"/>
      <c r="E34" s="136"/>
      <c r="F34" s="136"/>
      <c r="G34" s="22"/>
      <c r="H34" s="23"/>
      <c r="I34" s="11"/>
      <c r="J34" s="138"/>
      <c r="K34" s="11"/>
      <c r="L34" s="138"/>
    </row>
    <row r="35" spans="1:12" x14ac:dyDescent="0.25">
      <c r="A35" s="152"/>
      <c r="B35" s="136"/>
      <c r="C35" s="136"/>
      <c r="D35" s="136"/>
      <c r="E35" s="136"/>
      <c r="F35" s="136"/>
      <c r="G35" s="22"/>
      <c r="H35" s="23"/>
      <c r="I35" s="11"/>
      <c r="J35" s="139"/>
      <c r="K35" s="11"/>
      <c r="L35" s="139"/>
    </row>
    <row r="36" spans="1:12" x14ac:dyDescent="0.25">
      <c r="A36" s="147" t="s">
        <v>20</v>
      </c>
      <c r="B36" s="146" t="s">
        <v>132</v>
      </c>
      <c r="C36" s="146"/>
      <c r="D36" s="146"/>
      <c r="E36" s="146"/>
      <c r="F36" s="146"/>
      <c r="G36" s="25"/>
      <c r="H36" s="25"/>
      <c r="I36" s="15"/>
      <c r="J36" s="143">
        <f>SUM(I36:I39)</f>
        <v>0</v>
      </c>
      <c r="K36" s="15">
        <v>-2700</v>
      </c>
      <c r="L36" s="143">
        <f>SUM(K36:K39)</f>
        <v>-2700</v>
      </c>
    </row>
    <row r="37" spans="1:12" x14ac:dyDescent="0.25">
      <c r="A37" s="148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33" t="s">
        <v>21</v>
      </c>
      <c r="B40" s="136"/>
      <c r="C40" s="136"/>
      <c r="D40" s="136"/>
      <c r="E40" s="136"/>
      <c r="F40" s="136"/>
      <c r="G40" s="23"/>
      <c r="H40" s="23"/>
      <c r="I40" s="11"/>
      <c r="J40" s="137">
        <f>SUM(I40:I42)</f>
        <v>0</v>
      </c>
      <c r="K40" s="11"/>
      <c r="L40" s="137">
        <f>SUM(K40:K42)</f>
        <v>0</v>
      </c>
    </row>
    <row r="41" spans="1:12" x14ac:dyDescent="0.25">
      <c r="A41" s="134"/>
      <c r="B41" s="136"/>
      <c r="C41" s="136"/>
      <c r="D41" s="136"/>
      <c r="E41" s="136"/>
      <c r="F41" s="136"/>
      <c r="G41" s="23"/>
      <c r="H41" s="23"/>
      <c r="I41" s="11"/>
      <c r="J41" s="138"/>
      <c r="K41" s="11"/>
      <c r="L41" s="138"/>
    </row>
    <row r="42" spans="1:12" x14ac:dyDescent="0.25">
      <c r="A42" s="135"/>
      <c r="B42" s="136"/>
      <c r="C42" s="136"/>
      <c r="D42" s="136"/>
      <c r="E42" s="136"/>
      <c r="F42" s="136"/>
      <c r="G42" s="23"/>
      <c r="H42" s="23"/>
      <c r="I42" s="11"/>
      <c r="J42" s="139"/>
      <c r="K42" s="11"/>
      <c r="L42" s="139"/>
    </row>
    <row r="43" spans="1:12" x14ac:dyDescent="0.25">
      <c r="A43" s="140" t="s">
        <v>22</v>
      </c>
      <c r="B43" s="146"/>
      <c r="C43" s="146"/>
      <c r="D43" s="146"/>
      <c r="E43" s="146"/>
      <c r="F43" s="146"/>
      <c r="G43" s="25"/>
      <c r="H43" s="25"/>
      <c r="I43" s="15"/>
      <c r="J43" s="143">
        <f t="shared" ref="J43:L43" si="4">SUM(I43:I45)</f>
        <v>0</v>
      </c>
      <c r="K43" s="15"/>
      <c r="L43" s="143">
        <f t="shared" si="4"/>
        <v>0</v>
      </c>
    </row>
    <row r="44" spans="1:12" x14ac:dyDescent="0.25">
      <c r="A44" s="141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42"/>
      <c r="B45" s="146"/>
      <c r="C45" s="146"/>
      <c r="D45" s="146"/>
      <c r="E45" s="146"/>
      <c r="F45" s="146"/>
      <c r="G45" s="25"/>
      <c r="H45" s="25"/>
      <c r="I45" s="15"/>
      <c r="J45" s="145"/>
      <c r="K45" s="15"/>
      <c r="L45" s="145"/>
    </row>
    <row r="46" spans="1:12" x14ac:dyDescent="0.25">
      <c r="A46" s="150" t="s">
        <v>23</v>
      </c>
      <c r="B46" s="136"/>
      <c r="C46" s="136"/>
      <c r="D46" s="136"/>
      <c r="E46" s="136"/>
      <c r="F46" s="136"/>
      <c r="G46" s="23"/>
      <c r="H46" s="23"/>
      <c r="I46" s="11"/>
      <c r="J46" s="137">
        <f t="shared" ref="J46:L46" si="5">SUM(I46:I48)</f>
        <v>0</v>
      </c>
      <c r="K46" s="11"/>
      <c r="L46" s="137">
        <f t="shared" si="5"/>
        <v>0</v>
      </c>
    </row>
    <row r="47" spans="1:12" x14ac:dyDescent="0.25">
      <c r="A47" s="151"/>
      <c r="B47" s="136"/>
      <c r="C47" s="136"/>
      <c r="D47" s="136"/>
      <c r="E47" s="136"/>
      <c r="F47" s="136"/>
      <c r="G47" s="23"/>
      <c r="H47" s="23"/>
      <c r="I47" s="11"/>
      <c r="J47" s="138"/>
      <c r="K47" s="11"/>
      <c r="L47" s="138"/>
    </row>
    <row r="48" spans="1:12" x14ac:dyDescent="0.25">
      <c r="A48" s="152"/>
      <c r="B48" s="136"/>
      <c r="C48" s="136"/>
      <c r="D48" s="136"/>
      <c r="E48" s="136"/>
      <c r="F48" s="136"/>
      <c r="G48" s="23"/>
      <c r="H48" s="23"/>
      <c r="I48" s="11"/>
      <c r="J48" s="139"/>
      <c r="K48" s="11"/>
      <c r="L48" s="139"/>
    </row>
    <row r="49" spans="1:12" x14ac:dyDescent="0.25">
      <c r="A49" s="140" t="s">
        <v>24</v>
      </c>
      <c r="B49" s="146"/>
      <c r="C49" s="146"/>
      <c r="D49" s="146"/>
      <c r="E49" s="146"/>
      <c r="F49" s="146"/>
      <c r="G49" s="25"/>
      <c r="H49" s="25"/>
      <c r="I49" s="15"/>
      <c r="J49" s="143">
        <f t="shared" ref="J49:L49" si="6">SUM(I49:I51)</f>
        <v>0</v>
      </c>
      <c r="K49" s="15"/>
      <c r="L49" s="143">
        <f t="shared" si="6"/>
        <v>0</v>
      </c>
    </row>
    <row r="50" spans="1:12" x14ac:dyDescent="0.25">
      <c r="A50" s="141"/>
      <c r="B50" s="146"/>
      <c r="C50" s="146"/>
      <c r="D50" s="146"/>
      <c r="E50" s="146"/>
      <c r="F50" s="146"/>
      <c r="G50" s="25"/>
      <c r="H50" s="25"/>
      <c r="I50" s="15"/>
      <c r="J50" s="144"/>
      <c r="K50" s="15"/>
      <c r="L50" s="144"/>
    </row>
    <row r="51" spans="1:12" x14ac:dyDescent="0.25">
      <c r="A51" s="142"/>
      <c r="B51" s="146"/>
      <c r="C51" s="146"/>
      <c r="D51" s="146"/>
      <c r="E51" s="146"/>
      <c r="F51" s="146"/>
      <c r="G51" s="25"/>
      <c r="H51" s="25"/>
      <c r="I51" s="15"/>
      <c r="J51" s="145"/>
      <c r="K51" s="15"/>
      <c r="L51" s="145"/>
    </row>
  </sheetData>
  <mergeCells count="57">
    <mergeCell ref="A10:G10"/>
    <mergeCell ref="A1:L3"/>
    <mergeCell ref="B5:F5"/>
    <mergeCell ref="B6:F6"/>
    <mergeCell ref="B7:F7"/>
    <mergeCell ref="B8:F8"/>
    <mergeCell ref="A25:L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6:A39"/>
    <mergeCell ref="J36:J39"/>
    <mergeCell ref="A40:A42"/>
    <mergeCell ref="J40:J42"/>
    <mergeCell ref="A46:A48"/>
    <mergeCell ref="J46:J48"/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</mergeCells>
  <conditionalFormatting sqref="C12:C19 E12:F19 H12:H19 I27:I51 K27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9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9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9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9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Q28" sqref="Q28"/>
    </sheetView>
  </sheetViews>
  <sheetFormatPr defaultRowHeight="15" x14ac:dyDescent="0.25"/>
  <cols>
    <col min="3" max="3" width="13.28515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1" customFormat="1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s="1" customFormat="1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s="1" customFormat="1" ht="33.75" customHeight="1" x14ac:dyDescent="0.4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s="1" customFormat="1" x14ac:dyDescent="0.25">
      <c r="A5" s="3" t="s">
        <v>1</v>
      </c>
      <c r="B5" s="162" t="s">
        <v>254</v>
      </c>
      <c r="C5" s="162"/>
      <c r="D5" s="162"/>
      <c r="E5" s="162"/>
      <c r="F5" s="162"/>
    </row>
    <row r="6" spans="1:12" s="1" customFormat="1" x14ac:dyDescent="0.25">
      <c r="A6" s="3" t="s">
        <v>2</v>
      </c>
      <c r="B6" s="162" t="s">
        <v>255</v>
      </c>
      <c r="C6" s="162"/>
      <c r="D6" s="162"/>
      <c r="E6" s="162"/>
      <c r="F6" s="162"/>
    </row>
    <row r="7" spans="1:12" s="1" customFormat="1" x14ac:dyDescent="0.25">
      <c r="A7" s="3" t="s">
        <v>3</v>
      </c>
      <c r="B7" s="163"/>
      <c r="C7" s="163"/>
      <c r="D7" s="163"/>
      <c r="E7" s="163"/>
      <c r="F7" s="163"/>
    </row>
    <row r="8" spans="1:12" s="1" customFormat="1" x14ac:dyDescent="0.25">
      <c r="A8" s="3" t="s">
        <v>4</v>
      </c>
      <c r="B8" s="164" t="s">
        <v>256</v>
      </c>
      <c r="C8" s="163"/>
      <c r="D8" s="163"/>
      <c r="E8" s="163"/>
      <c r="F8" s="163"/>
    </row>
    <row r="9" spans="1:12" s="1" customFormat="1" x14ac:dyDescent="0.25"/>
    <row r="10" spans="1:12" s="1" customFormat="1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s="1" customFormat="1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s="1" customFormat="1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s="1" customFormat="1" x14ac:dyDescent="0.25">
      <c r="A13" s="13" t="s">
        <v>18</v>
      </c>
      <c r="B13" s="14"/>
      <c r="C13" s="15">
        <v>4000</v>
      </c>
      <c r="D13" s="15"/>
      <c r="E13" s="15"/>
      <c r="F13" s="15"/>
      <c r="G13" s="15"/>
      <c r="H13" s="11">
        <f>L28</f>
        <v>-3400</v>
      </c>
      <c r="I13" s="10">
        <f t="shared" ref="I13:I16" si="0">(C13+F13)+(E13+H13)+D13+G13</f>
        <v>600</v>
      </c>
      <c r="J13" s="7"/>
      <c r="K13" s="12"/>
      <c r="L13" s="12"/>
    </row>
    <row r="14" spans="1:12" s="1" customFormat="1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s="1" customFormat="1" ht="6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1">
        <f>L35</f>
        <v>-890.86</v>
      </c>
      <c r="I15" s="10">
        <f t="shared" si="0"/>
        <v>-890.86</v>
      </c>
      <c r="J15" s="7"/>
      <c r="K15" s="12"/>
      <c r="L15" s="12"/>
    </row>
    <row r="16" spans="1:12" s="1" customFormat="1" ht="60" x14ac:dyDescent="0.25">
      <c r="A16" s="17" t="s">
        <v>21</v>
      </c>
      <c r="B16" s="10"/>
      <c r="C16" s="11">
        <v>7250</v>
      </c>
      <c r="D16" s="11"/>
      <c r="E16" s="11">
        <f>J39</f>
        <v>0</v>
      </c>
      <c r="F16" s="11"/>
      <c r="G16" s="11"/>
      <c r="H16" s="11"/>
      <c r="I16" s="10">
        <f t="shared" si="0"/>
        <v>7250</v>
      </c>
      <c r="J16" s="7"/>
      <c r="K16" s="12"/>
      <c r="L16" s="12"/>
    </row>
    <row r="17" spans="1:12" s="1" customFormat="1" x14ac:dyDescent="0.25">
      <c r="A17" s="13" t="s">
        <v>22</v>
      </c>
      <c r="B17" s="14"/>
      <c r="C17" s="15"/>
      <c r="D17" s="15"/>
      <c r="E17" s="15">
        <f>J42</f>
        <v>0</v>
      </c>
      <c r="F17" s="15"/>
      <c r="G17" s="15"/>
      <c r="H17" s="15">
        <f>K42</f>
        <v>-6469.14</v>
      </c>
      <c r="I17" s="10">
        <f>(C17+F17)+(E17+H17)+D17+G17</f>
        <v>-6469.14</v>
      </c>
      <c r="J17" s="7"/>
      <c r="K17" s="12"/>
      <c r="L17" s="12"/>
    </row>
    <row r="18" spans="1:12" s="1" customFormat="1" x14ac:dyDescent="0.25">
      <c r="A18" s="18" t="s">
        <v>25</v>
      </c>
      <c r="B18" s="19">
        <f>SUM(B12:B17)</f>
        <v>0</v>
      </c>
      <c r="C18" s="12">
        <f>SUM(C12:C17)</f>
        <v>11250</v>
      </c>
      <c r="E18" s="12">
        <f>SUM(E12:E17)</f>
        <v>0</v>
      </c>
      <c r="F18" s="12">
        <f>SUM(F12:F17)</f>
        <v>0</v>
      </c>
      <c r="H18" s="12">
        <f>SUM(H12:H17)</f>
        <v>-10760</v>
      </c>
      <c r="I18" s="19">
        <f>SUM(I12:I17)</f>
        <v>490</v>
      </c>
      <c r="L18" s="12"/>
    </row>
    <row r="19" spans="1:12" s="1" customFormat="1" x14ac:dyDescent="0.25">
      <c r="L19" s="12"/>
    </row>
    <row r="20" spans="1:12" s="1" customFormat="1" x14ac:dyDescent="0.25"/>
    <row r="21" spans="1:12" s="1" customFormat="1" x14ac:dyDescent="0.25"/>
    <row r="22" spans="1:12" s="1" customFormat="1" x14ac:dyDescent="0.25"/>
    <row r="23" spans="1:12" s="1" customFormat="1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s="1" customFormat="1" x14ac:dyDescent="0.25">
      <c r="A24" s="114" t="s">
        <v>27</v>
      </c>
      <c r="B24" s="157" t="s">
        <v>28</v>
      </c>
      <c r="C24" s="157"/>
      <c r="D24" s="157"/>
      <c r="E24" s="157"/>
      <c r="F24" s="157"/>
      <c r="G24" s="114" t="s">
        <v>29</v>
      </c>
      <c r="H24" s="114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s="1" customFormat="1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/>
      <c r="K25" s="11"/>
      <c r="L25" s="137">
        <f>SUM(K25:K27)</f>
        <v>0</v>
      </c>
    </row>
    <row r="26" spans="1:12" s="1" customFormat="1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s="1" customFormat="1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s="1" customFormat="1" x14ac:dyDescent="0.25">
      <c r="A28" s="140" t="s">
        <v>18</v>
      </c>
      <c r="B28" s="146" t="s">
        <v>265</v>
      </c>
      <c r="C28" s="146"/>
      <c r="D28" s="146"/>
      <c r="E28" s="146"/>
      <c r="F28" s="146"/>
      <c r="G28" s="24"/>
      <c r="H28" s="25"/>
      <c r="I28" s="15"/>
      <c r="J28" s="143"/>
      <c r="K28" s="15">
        <v>-1400</v>
      </c>
      <c r="L28" s="143">
        <f>SUM(K28:K31)</f>
        <v>-3400</v>
      </c>
    </row>
    <row r="29" spans="1:12" s="1" customFormat="1" x14ac:dyDescent="0.25">
      <c r="A29" s="141"/>
      <c r="B29" s="146" t="s">
        <v>267</v>
      </c>
      <c r="C29" s="146"/>
      <c r="D29" s="146"/>
      <c r="E29" s="146"/>
      <c r="F29" s="146"/>
      <c r="G29" s="24"/>
      <c r="H29" s="25"/>
      <c r="I29" s="15"/>
      <c r="J29" s="144"/>
      <c r="K29" s="15">
        <v>-1400</v>
      </c>
      <c r="L29" s="144"/>
    </row>
    <row r="30" spans="1:12" s="1" customFormat="1" x14ac:dyDescent="0.25">
      <c r="A30" s="141"/>
      <c r="B30" s="153" t="s">
        <v>317</v>
      </c>
      <c r="C30" s="154"/>
      <c r="D30" s="154"/>
      <c r="E30" s="154"/>
      <c r="F30" s="155"/>
      <c r="G30" s="24"/>
      <c r="H30" s="25"/>
      <c r="I30" s="15"/>
      <c r="J30" s="144"/>
      <c r="K30" s="15">
        <v>-600</v>
      </c>
      <c r="L30" s="144"/>
    </row>
    <row r="31" spans="1:12" s="1" customFormat="1" x14ac:dyDescent="0.25">
      <c r="A31" s="142"/>
      <c r="B31" s="146"/>
      <c r="C31" s="146"/>
      <c r="D31" s="146"/>
      <c r="E31" s="146"/>
      <c r="F31" s="146"/>
      <c r="G31" s="24"/>
      <c r="H31" s="25"/>
      <c r="I31" s="15"/>
      <c r="J31" s="145"/>
      <c r="K31" s="15"/>
      <c r="L31" s="145"/>
    </row>
    <row r="32" spans="1:12" s="1" customFormat="1" x14ac:dyDescent="0.25">
      <c r="A32" s="150" t="s">
        <v>19</v>
      </c>
      <c r="B32" s="136"/>
      <c r="C32" s="136"/>
      <c r="D32" s="136"/>
      <c r="E32" s="136"/>
      <c r="F32" s="136"/>
      <c r="G32" s="22"/>
      <c r="H32" s="23"/>
      <c r="I32" s="11"/>
      <c r="J32" s="137"/>
      <c r="K32" s="11"/>
      <c r="L32" s="137">
        <f>SUM(K32:K34)</f>
        <v>0</v>
      </c>
    </row>
    <row r="33" spans="1:12" s="1" customFormat="1" x14ac:dyDescent="0.25">
      <c r="A33" s="151"/>
      <c r="B33" s="136"/>
      <c r="C33" s="136"/>
      <c r="D33" s="136"/>
      <c r="E33" s="136"/>
      <c r="F33" s="136"/>
      <c r="G33" s="22"/>
      <c r="H33" s="23"/>
      <c r="I33" s="11"/>
      <c r="J33" s="138"/>
      <c r="K33" s="11"/>
      <c r="L33" s="138"/>
    </row>
    <row r="34" spans="1:12" s="1" customFormat="1" x14ac:dyDescent="0.25">
      <c r="A34" s="152"/>
      <c r="B34" s="136"/>
      <c r="C34" s="136"/>
      <c r="D34" s="136"/>
      <c r="E34" s="136"/>
      <c r="F34" s="136"/>
      <c r="G34" s="22"/>
      <c r="H34" s="23"/>
      <c r="I34" s="11"/>
      <c r="J34" s="139"/>
      <c r="K34" s="11"/>
      <c r="L34" s="139"/>
    </row>
    <row r="35" spans="1:12" s="1" customFormat="1" x14ac:dyDescent="0.25">
      <c r="A35" s="147" t="s">
        <v>20</v>
      </c>
      <c r="B35" s="146" t="s">
        <v>306</v>
      </c>
      <c r="C35" s="146"/>
      <c r="D35" s="146"/>
      <c r="E35" s="146"/>
      <c r="F35" s="146"/>
      <c r="G35" s="25"/>
      <c r="H35" s="25"/>
      <c r="I35" s="15"/>
      <c r="J35" s="143">
        <f>I35</f>
        <v>0</v>
      </c>
      <c r="K35" s="15">
        <v>-890.86</v>
      </c>
      <c r="L35" s="143">
        <f>SUM(K35:K38)</f>
        <v>-890.86</v>
      </c>
    </row>
    <row r="36" spans="1:12" s="1" customFormat="1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s="1" customFormat="1" x14ac:dyDescent="0.25">
      <c r="A37" s="148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s="1" customFormat="1" x14ac:dyDescent="0.25">
      <c r="A38" s="149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s="1" customFormat="1" x14ac:dyDescent="0.25">
      <c r="A39" s="133" t="s">
        <v>21</v>
      </c>
      <c r="B39" s="136"/>
      <c r="C39" s="136"/>
      <c r="D39" s="136"/>
      <c r="E39" s="136"/>
      <c r="F39" s="136"/>
      <c r="G39" s="23"/>
      <c r="H39" s="23"/>
      <c r="I39" s="11"/>
      <c r="J39" s="137">
        <f>I39+I40</f>
        <v>0</v>
      </c>
      <c r="K39" s="11"/>
      <c r="L39" s="137">
        <f>SUM(K39:K41)</f>
        <v>0</v>
      </c>
    </row>
    <row r="40" spans="1:12" s="1" customFormat="1" x14ac:dyDescent="0.25">
      <c r="A40" s="134"/>
      <c r="B40" s="136"/>
      <c r="C40" s="136"/>
      <c r="D40" s="136"/>
      <c r="E40" s="136"/>
      <c r="F40" s="136"/>
      <c r="G40" s="23"/>
      <c r="H40" s="23"/>
      <c r="I40" s="11"/>
      <c r="J40" s="138"/>
      <c r="K40" s="11"/>
      <c r="L40" s="138"/>
    </row>
    <row r="41" spans="1:12" s="1" customFormat="1" ht="37.5" customHeight="1" x14ac:dyDescent="0.25">
      <c r="A41" s="135"/>
      <c r="B41" s="136"/>
      <c r="C41" s="136"/>
      <c r="D41" s="136"/>
      <c r="E41" s="136"/>
      <c r="F41" s="136"/>
      <c r="G41" s="23"/>
      <c r="H41" s="23"/>
      <c r="I41" s="11"/>
      <c r="J41" s="139"/>
      <c r="K41" s="11"/>
      <c r="L41" s="139"/>
    </row>
    <row r="42" spans="1:12" s="1" customFormat="1" x14ac:dyDescent="0.25">
      <c r="A42" s="140" t="s">
        <v>22</v>
      </c>
      <c r="B42" s="146" t="s">
        <v>318</v>
      </c>
      <c r="C42" s="146"/>
      <c r="D42" s="146"/>
      <c r="E42" s="146"/>
      <c r="F42" s="146"/>
      <c r="G42" s="25"/>
      <c r="H42" s="25"/>
      <c r="I42" s="15"/>
      <c r="J42" s="143">
        <f t="shared" ref="J42:L42" si="1">SUM(I42:I44)</f>
        <v>0</v>
      </c>
      <c r="K42" s="15">
        <v>-6469.14</v>
      </c>
      <c r="L42" s="143">
        <f t="shared" si="1"/>
        <v>-6469.14</v>
      </c>
    </row>
    <row r="43" spans="1:12" s="1" customFormat="1" x14ac:dyDescent="0.25">
      <c r="A43" s="141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s="1" customFormat="1" x14ac:dyDescent="0.25">
      <c r="A44" s="142"/>
      <c r="B44" s="146"/>
      <c r="C44" s="146"/>
      <c r="D44" s="146"/>
      <c r="E44" s="146"/>
      <c r="F44" s="146"/>
      <c r="G44" s="25"/>
      <c r="H44" s="25"/>
      <c r="I44" s="15"/>
      <c r="J44" s="145"/>
      <c r="K44" s="15"/>
      <c r="L44" s="145"/>
    </row>
  </sheetData>
  <mergeCells count="46"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5:A38"/>
    <mergeCell ref="B35:F35"/>
    <mergeCell ref="J35:J38"/>
    <mergeCell ref="L35:L38"/>
    <mergeCell ref="B36:F36"/>
    <mergeCell ref="B37:F37"/>
    <mergeCell ref="B38:F38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4 K25:K44 H12:H17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P31" sqref="P31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62" t="s">
        <v>189</v>
      </c>
      <c r="C1" s="162"/>
      <c r="D1" s="162"/>
      <c r="E1" s="162"/>
      <c r="F1" s="162"/>
    </row>
    <row r="2" spans="1:12" s="1" customFormat="1" x14ac:dyDescent="0.25">
      <c r="A2" s="3" t="s">
        <v>2</v>
      </c>
      <c r="B2" s="162" t="s">
        <v>190</v>
      </c>
      <c r="C2" s="162"/>
      <c r="D2" s="162"/>
      <c r="E2" s="162"/>
      <c r="F2" s="162"/>
    </row>
    <row r="3" spans="1:12" s="1" customFormat="1" x14ac:dyDescent="0.25">
      <c r="A3" s="3" t="s">
        <v>3</v>
      </c>
      <c r="B3" s="163"/>
      <c r="C3" s="163"/>
      <c r="D3" s="163"/>
      <c r="E3" s="163"/>
      <c r="F3" s="163"/>
    </row>
    <row r="4" spans="1:12" s="1" customFormat="1" x14ac:dyDescent="0.25">
      <c r="A4" s="3" t="s">
        <v>4</v>
      </c>
      <c r="B4" s="164"/>
      <c r="C4" s="163"/>
      <c r="D4" s="163"/>
      <c r="E4" s="163"/>
      <c r="F4" s="163"/>
    </row>
    <row r="5" spans="1:12" s="1" customFormat="1" x14ac:dyDescent="0.25"/>
    <row r="6" spans="1:12" s="1" customFormat="1" ht="23.25" x14ac:dyDescent="0.35">
      <c r="A6" s="156" t="s">
        <v>173</v>
      </c>
      <c r="B6" s="156"/>
      <c r="C6" s="156"/>
      <c r="D6" s="156"/>
      <c r="E6" s="156"/>
      <c r="F6" s="156"/>
      <c r="G6" s="156"/>
    </row>
    <row r="7" spans="1:12" s="1" customFormat="1" x14ac:dyDescent="0.25">
      <c r="A7" s="4" t="s">
        <v>6</v>
      </c>
      <c r="B7" s="5" t="s">
        <v>7</v>
      </c>
      <c r="C7" s="6" t="s">
        <v>167</v>
      </c>
      <c r="D7" s="7" t="s">
        <v>168</v>
      </c>
      <c r="E7" s="8" t="s">
        <v>164</v>
      </c>
      <c r="F7" s="6" t="s">
        <v>169</v>
      </c>
      <c r="G7" s="7" t="s">
        <v>170</v>
      </c>
      <c r="H7" s="8" t="s">
        <v>165</v>
      </c>
      <c r="I7" s="4" t="s">
        <v>14</v>
      </c>
      <c r="J7" s="7"/>
    </row>
    <row r="8" spans="1:12" s="1" customFormat="1" x14ac:dyDescent="0.25">
      <c r="A8" s="9" t="s">
        <v>162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18</v>
      </c>
      <c r="B9" s="14"/>
      <c r="C9" s="15">
        <v>2000</v>
      </c>
      <c r="D9" s="15"/>
      <c r="E9" s="15"/>
      <c r="F9" s="15"/>
      <c r="G9" s="15"/>
      <c r="H9" s="15"/>
      <c r="I9" s="10">
        <f>SUM(C9:H9)</f>
        <v>2000</v>
      </c>
      <c r="J9" s="7"/>
      <c r="K9" s="12"/>
      <c r="L9" s="12"/>
    </row>
    <row r="10" spans="1:12" s="1" customFormat="1" x14ac:dyDescent="0.25">
      <c r="A10" s="9" t="s">
        <v>19</v>
      </c>
      <c r="B10" s="10"/>
      <c r="C10" s="11"/>
      <c r="D10" s="11"/>
      <c r="E10" s="11"/>
      <c r="F10" s="11"/>
      <c r="G10" s="11"/>
      <c r="H10" s="11"/>
      <c r="I10" s="10"/>
      <c r="J10" s="7"/>
      <c r="K10" s="12"/>
      <c r="L10" s="12"/>
    </row>
    <row r="11" spans="1:12" s="1" customFormat="1" ht="60" x14ac:dyDescent="0.25">
      <c r="A11" s="16" t="s">
        <v>20</v>
      </c>
      <c r="B11" s="14"/>
      <c r="C11" s="15"/>
      <c r="D11" s="15"/>
      <c r="E11" s="15"/>
      <c r="F11" s="15"/>
      <c r="G11" s="15"/>
      <c r="H11" s="15">
        <f>L31</f>
        <v>-1948.9</v>
      </c>
      <c r="I11" s="10">
        <f>H11</f>
        <v>-1948.9</v>
      </c>
      <c r="J11" s="7"/>
      <c r="K11" s="12"/>
      <c r="L11" s="12"/>
    </row>
    <row r="12" spans="1:12" s="1" customFormat="1" ht="60" x14ac:dyDescent="0.25">
      <c r="A12" s="17" t="s">
        <v>21</v>
      </c>
      <c r="B12" s="10"/>
      <c r="C12" s="11"/>
      <c r="D12" s="11"/>
      <c r="E12" s="11">
        <f>J38</f>
        <v>0</v>
      </c>
      <c r="F12" s="11"/>
      <c r="G12" s="11"/>
      <c r="H12" s="11"/>
      <c r="I12" s="10">
        <f>E12</f>
        <v>0</v>
      </c>
      <c r="J12" s="7"/>
      <c r="K12" s="12"/>
      <c r="L12" s="12"/>
    </row>
    <row r="13" spans="1:12" s="1" customFormat="1" x14ac:dyDescent="0.25">
      <c r="A13" s="13" t="s">
        <v>22</v>
      </c>
      <c r="B13" s="14"/>
      <c r="C13" s="15"/>
      <c r="D13" s="15"/>
      <c r="E13" s="15">
        <f>J41</f>
        <v>0</v>
      </c>
      <c r="F13" s="15"/>
      <c r="G13" s="15"/>
      <c r="H13" s="15">
        <f>L41</f>
        <v>0</v>
      </c>
      <c r="I13" s="10">
        <f t="shared" ref="I13" si="0">(C13+F13)+(E13+H13)+D13+G13</f>
        <v>0</v>
      </c>
      <c r="J13" s="7"/>
      <c r="K13" s="12"/>
      <c r="L13" s="12"/>
    </row>
    <row r="14" spans="1:12" s="1" customFormat="1" x14ac:dyDescent="0.25">
      <c r="A14" s="18" t="s">
        <v>25</v>
      </c>
      <c r="B14" s="19">
        <f>SUM(B8:B13)</f>
        <v>0</v>
      </c>
      <c r="C14" s="12">
        <f>SUM(C8:C13)</f>
        <v>2000</v>
      </c>
      <c r="E14" s="12">
        <f>SUM(E8:E13)</f>
        <v>0</v>
      </c>
      <c r="F14" s="12">
        <f>SUM(F8:F13)</f>
        <v>0</v>
      </c>
      <c r="H14" s="12">
        <f>SUM(H8:H13)</f>
        <v>-1948.9</v>
      </c>
      <c r="I14" s="19">
        <f>SUM(I8:I13)</f>
        <v>51.099999999999909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56" t="s">
        <v>26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</row>
    <row r="20" spans="1:12" s="1" customFormat="1" x14ac:dyDescent="0.25">
      <c r="A20" s="47" t="s">
        <v>27</v>
      </c>
      <c r="B20" s="157" t="s">
        <v>28</v>
      </c>
      <c r="C20" s="157"/>
      <c r="D20" s="157"/>
      <c r="E20" s="157"/>
      <c r="F20" s="157"/>
      <c r="G20" s="47" t="s">
        <v>29</v>
      </c>
      <c r="H20" s="47" t="s">
        <v>30</v>
      </c>
      <c r="I20" s="21" t="s">
        <v>164</v>
      </c>
      <c r="J20" s="21" t="s">
        <v>171</v>
      </c>
      <c r="K20" s="21" t="s">
        <v>165</v>
      </c>
      <c r="L20" s="21" t="s">
        <v>172</v>
      </c>
    </row>
    <row r="21" spans="1:12" s="1" customFormat="1" x14ac:dyDescent="0.25">
      <c r="A21" s="150" t="s">
        <v>17</v>
      </c>
      <c r="B21" s="136"/>
      <c r="C21" s="136"/>
      <c r="D21" s="136"/>
      <c r="E21" s="136"/>
      <c r="F21" s="136"/>
      <c r="G21" s="22"/>
      <c r="H21" s="23"/>
      <c r="I21" s="11"/>
      <c r="J21" s="137">
        <f>SUM(I21:I23)</f>
        <v>0</v>
      </c>
      <c r="K21" s="11"/>
      <c r="L21" s="137">
        <f>SUM(K21:K23)</f>
        <v>0</v>
      </c>
    </row>
    <row r="22" spans="1:12" s="1" customFormat="1" x14ac:dyDescent="0.25">
      <c r="A22" s="151"/>
      <c r="B22" s="158"/>
      <c r="C22" s="159"/>
      <c r="D22" s="159"/>
      <c r="E22" s="159"/>
      <c r="F22" s="160"/>
      <c r="G22" s="22"/>
      <c r="H22" s="23"/>
      <c r="I22" s="11"/>
      <c r="J22" s="138"/>
      <c r="K22" s="11"/>
      <c r="L22" s="138"/>
    </row>
    <row r="23" spans="1:12" s="1" customFormat="1" x14ac:dyDescent="0.25">
      <c r="A23" s="152"/>
      <c r="B23" s="136"/>
      <c r="C23" s="136"/>
      <c r="D23" s="136"/>
      <c r="E23" s="136"/>
      <c r="F23" s="136"/>
      <c r="G23" s="22"/>
      <c r="H23" s="23"/>
      <c r="I23" s="11"/>
      <c r="J23" s="139"/>
      <c r="K23" s="11"/>
      <c r="L23" s="139"/>
    </row>
    <row r="24" spans="1:12" s="1" customFormat="1" x14ac:dyDescent="0.25">
      <c r="A24" s="140" t="s">
        <v>18</v>
      </c>
      <c r="B24" s="146"/>
      <c r="C24" s="146"/>
      <c r="D24" s="146"/>
      <c r="E24" s="146"/>
      <c r="F24" s="146"/>
      <c r="G24" s="24"/>
      <c r="H24" s="25"/>
      <c r="I24" s="15"/>
      <c r="J24" s="143"/>
      <c r="K24" s="15"/>
      <c r="L24" s="143">
        <f>K24</f>
        <v>0</v>
      </c>
    </row>
    <row r="25" spans="1:12" s="1" customFormat="1" x14ac:dyDescent="0.25">
      <c r="A25" s="141"/>
      <c r="B25" s="153"/>
      <c r="C25" s="154"/>
      <c r="D25" s="154"/>
      <c r="E25" s="154"/>
      <c r="F25" s="155"/>
      <c r="G25" s="24"/>
      <c r="H25" s="25"/>
      <c r="I25" s="15"/>
      <c r="J25" s="144"/>
      <c r="K25" s="15"/>
      <c r="L25" s="144"/>
    </row>
    <row r="26" spans="1:12" s="1" customFormat="1" x14ac:dyDescent="0.25">
      <c r="A26" s="141"/>
      <c r="B26" s="146"/>
      <c r="C26" s="146"/>
      <c r="D26" s="146"/>
      <c r="E26" s="146"/>
      <c r="F26" s="146"/>
      <c r="G26" s="24"/>
      <c r="H26" s="25"/>
      <c r="I26" s="15"/>
      <c r="J26" s="144"/>
      <c r="K26" s="15"/>
      <c r="L26" s="144"/>
    </row>
    <row r="27" spans="1:12" s="1" customFormat="1" x14ac:dyDescent="0.25">
      <c r="A27" s="142"/>
      <c r="B27" s="146"/>
      <c r="C27" s="146"/>
      <c r="D27" s="146"/>
      <c r="E27" s="146"/>
      <c r="F27" s="146"/>
      <c r="G27" s="24"/>
      <c r="H27" s="25"/>
      <c r="I27" s="15"/>
      <c r="J27" s="145"/>
      <c r="K27" s="15"/>
      <c r="L27" s="145"/>
    </row>
    <row r="28" spans="1:12" s="1" customFormat="1" x14ac:dyDescent="0.25">
      <c r="A28" s="150" t="s">
        <v>19</v>
      </c>
      <c r="B28" s="136"/>
      <c r="C28" s="136"/>
      <c r="D28" s="136"/>
      <c r="E28" s="136"/>
      <c r="F28" s="136"/>
      <c r="G28" s="22"/>
      <c r="H28" s="23"/>
      <c r="I28" s="11"/>
      <c r="J28" s="137">
        <f>SUM(I28:I30)</f>
        <v>0</v>
      </c>
      <c r="K28" s="11"/>
      <c r="L28" s="137">
        <f>SUM(K28:K30)</f>
        <v>0</v>
      </c>
    </row>
    <row r="29" spans="1:12" s="1" customFormat="1" x14ac:dyDescent="0.25">
      <c r="A29" s="151"/>
      <c r="B29" s="136"/>
      <c r="C29" s="136"/>
      <c r="D29" s="136"/>
      <c r="E29" s="136"/>
      <c r="F29" s="136"/>
      <c r="G29" s="22"/>
      <c r="H29" s="23"/>
      <c r="I29" s="11"/>
      <c r="J29" s="138"/>
      <c r="K29" s="11"/>
      <c r="L29" s="138"/>
    </row>
    <row r="30" spans="1:12" s="1" customFormat="1" x14ac:dyDescent="0.25">
      <c r="A30" s="152"/>
      <c r="B30" s="136"/>
      <c r="C30" s="136"/>
      <c r="D30" s="136"/>
      <c r="E30" s="136"/>
      <c r="F30" s="136"/>
      <c r="G30" s="22"/>
      <c r="H30" s="23"/>
      <c r="I30" s="11"/>
      <c r="J30" s="139"/>
      <c r="K30" s="11"/>
      <c r="L30" s="139"/>
    </row>
    <row r="31" spans="1:12" s="1" customFormat="1" x14ac:dyDescent="0.25">
      <c r="A31" s="147" t="s">
        <v>20</v>
      </c>
      <c r="B31" s="146" t="s">
        <v>290</v>
      </c>
      <c r="C31" s="146"/>
      <c r="D31" s="146"/>
      <c r="E31" s="146"/>
      <c r="F31" s="146"/>
      <c r="G31" s="25"/>
      <c r="H31" s="25"/>
      <c r="I31" s="15"/>
      <c r="J31" s="143"/>
      <c r="K31" s="15">
        <v>-748.9</v>
      </c>
      <c r="L31" s="143">
        <f>SUM(K31:K37)</f>
        <v>-1948.9</v>
      </c>
    </row>
    <row r="32" spans="1:12" s="1" customFormat="1" x14ac:dyDescent="0.25">
      <c r="A32" s="148"/>
      <c r="B32" s="146" t="s">
        <v>301</v>
      </c>
      <c r="C32" s="146"/>
      <c r="D32" s="146"/>
      <c r="E32" s="146"/>
      <c r="F32" s="146"/>
      <c r="G32" s="25"/>
      <c r="H32" s="25"/>
      <c r="I32" s="15"/>
      <c r="J32" s="144"/>
      <c r="K32" s="15">
        <v>-1200</v>
      </c>
      <c r="L32" s="144"/>
    </row>
    <row r="33" spans="1:12" s="1" customFormat="1" x14ac:dyDescent="0.25">
      <c r="A33" s="148"/>
      <c r="B33" s="146"/>
      <c r="C33" s="146"/>
      <c r="D33" s="146"/>
      <c r="E33" s="146"/>
      <c r="F33" s="146"/>
      <c r="G33" s="25"/>
      <c r="H33" s="25"/>
      <c r="I33" s="15"/>
      <c r="J33" s="144"/>
      <c r="K33" s="15"/>
      <c r="L33" s="144"/>
    </row>
    <row r="34" spans="1:12" s="1" customFormat="1" x14ac:dyDescent="0.25">
      <c r="A34" s="148"/>
      <c r="B34" s="146"/>
      <c r="C34" s="146"/>
      <c r="D34" s="146"/>
      <c r="E34" s="146"/>
      <c r="F34" s="146"/>
      <c r="G34" s="25"/>
      <c r="H34" s="25"/>
      <c r="I34" s="15"/>
      <c r="J34" s="144"/>
      <c r="K34" s="15"/>
      <c r="L34" s="144"/>
    </row>
    <row r="35" spans="1:12" s="1" customFormat="1" x14ac:dyDescent="0.25">
      <c r="A35" s="148"/>
      <c r="B35" s="146"/>
      <c r="C35" s="146"/>
      <c r="D35" s="146"/>
      <c r="E35" s="146"/>
      <c r="F35" s="146"/>
      <c r="G35" s="25"/>
      <c r="H35" s="25"/>
      <c r="I35" s="15"/>
      <c r="J35" s="144"/>
      <c r="K35" s="15"/>
      <c r="L35" s="144"/>
    </row>
    <row r="36" spans="1:12" s="1" customFormat="1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s="1" customFormat="1" x14ac:dyDescent="0.25">
      <c r="A37" s="149"/>
      <c r="G37" s="25"/>
      <c r="H37" s="25"/>
      <c r="I37" s="15"/>
      <c r="J37" s="144"/>
      <c r="K37" s="15"/>
      <c r="L37" s="144"/>
    </row>
    <row r="38" spans="1:12" s="1" customFormat="1" x14ac:dyDescent="0.25">
      <c r="A38" s="133" t="s">
        <v>21</v>
      </c>
      <c r="B38" s="136"/>
      <c r="C38" s="136"/>
      <c r="D38" s="136"/>
      <c r="E38" s="136"/>
      <c r="F38" s="136"/>
      <c r="G38" s="23"/>
      <c r="H38" s="23"/>
      <c r="I38" s="11"/>
      <c r="J38" s="137">
        <f>I38</f>
        <v>0</v>
      </c>
      <c r="K38" s="11"/>
      <c r="L38" s="137">
        <f>SUM(K38:K40)</f>
        <v>0</v>
      </c>
    </row>
    <row r="39" spans="1:12" s="1" customFormat="1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s="1" customFormat="1" x14ac:dyDescent="0.25">
      <c r="A40" s="135"/>
      <c r="B40" s="136"/>
      <c r="C40" s="136"/>
      <c r="D40" s="136"/>
      <c r="E40" s="136"/>
      <c r="F40" s="136"/>
      <c r="G40" s="23"/>
      <c r="H40" s="23"/>
      <c r="I40" s="11"/>
      <c r="J40" s="139"/>
      <c r="K40" s="11"/>
      <c r="L40" s="139"/>
    </row>
    <row r="41" spans="1:12" s="1" customFormat="1" x14ac:dyDescent="0.25">
      <c r="A41" s="140" t="s">
        <v>22</v>
      </c>
      <c r="B41" s="146"/>
      <c r="C41" s="146"/>
      <c r="D41" s="146"/>
      <c r="E41" s="146"/>
      <c r="F41" s="146"/>
      <c r="G41" s="25"/>
      <c r="H41" s="25"/>
      <c r="I41" s="15"/>
      <c r="J41" s="143">
        <f>I41</f>
        <v>0</v>
      </c>
      <c r="K41" s="15"/>
      <c r="L41" s="143">
        <f t="shared" ref="L41" si="1">SUM(K41:K43)</f>
        <v>0</v>
      </c>
    </row>
    <row r="42" spans="1:12" s="1" customFormat="1" x14ac:dyDescent="0.25">
      <c r="A42" s="141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s="1" customFormat="1" x14ac:dyDescent="0.25">
      <c r="A43" s="142"/>
      <c r="B43" s="146"/>
      <c r="C43" s="146"/>
      <c r="D43" s="146"/>
      <c r="E43" s="146"/>
      <c r="F43" s="146"/>
      <c r="G43" s="25"/>
      <c r="H43" s="25"/>
      <c r="I43" s="15"/>
      <c r="J43" s="145"/>
      <c r="K43" s="15"/>
      <c r="L43" s="145"/>
    </row>
  </sheetData>
  <mergeCells count="47">
    <mergeCell ref="A19:L19"/>
    <mergeCell ref="B1:F1"/>
    <mergeCell ref="B2:F2"/>
    <mergeCell ref="B3:F3"/>
    <mergeCell ref="B4:F4"/>
    <mergeCell ref="A6:G6"/>
    <mergeCell ref="B20:F20"/>
    <mergeCell ref="A21:A23"/>
    <mergeCell ref="B21:F21"/>
    <mergeCell ref="J21:J23"/>
    <mergeCell ref="L21:L23"/>
    <mergeCell ref="B22:F22"/>
    <mergeCell ref="B23:F23"/>
    <mergeCell ref="A24:A27"/>
    <mergeCell ref="B24:F24"/>
    <mergeCell ref="J24:J27"/>
    <mergeCell ref="L24:L27"/>
    <mergeCell ref="B26:F26"/>
    <mergeCell ref="B27:F27"/>
    <mergeCell ref="B25:F25"/>
    <mergeCell ref="A28:A30"/>
    <mergeCell ref="B28:F28"/>
    <mergeCell ref="J28:J30"/>
    <mergeCell ref="L28:L30"/>
    <mergeCell ref="B29:F29"/>
    <mergeCell ref="B30:F3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="70" zoomScaleNormal="70" workbookViewId="0">
      <pane xSplit="1" topLeftCell="S1" activePane="topRight" state="frozen"/>
      <selection pane="topRight" activeCell="Y22" sqref="Y22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5" width="15" style="27" customWidth="1"/>
    <col min="36" max="36" width="12.7109375" style="27" customWidth="1"/>
    <col min="37" max="37" width="17.28515625" style="27" bestFit="1" customWidth="1"/>
    <col min="38" max="16384" width="9.140625" style="27"/>
  </cols>
  <sheetData>
    <row r="1" spans="1:37" ht="96" customHeight="1" x14ac:dyDescent="0.4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33"/>
    </row>
    <row r="2" spans="1:37" ht="23.25" customHeight="1" x14ac:dyDescent="0.4">
      <c r="A2" s="2"/>
      <c r="B2" s="94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13"/>
      <c r="AI2" s="48"/>
      <c r="AJ2" s="2"/>
      <c r="AK2" s="33"/>
    </row>
    <row r="3" spans="1:37" ht="21" x14ac:dyDescent="0.35">
      <c r="A3" s="28" t="s">
        <v>202</v>
      </c>
      <c r="B3" s="93"/>
      <c r="F3" s="34"/>
      <c r="G3" s="29"/>
      <c r="H3" s="2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 t="s">
        <v>355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29"/>
      <c r="AK3" s="35"/>
    </row>
    <row r="4" spans="1:37" ht="76.5" customHeight="1" x14ac:dyDescent="0.35">
      <c r="A4" s="30" t="s">
        <v>68</v>
      </c>
      <c r="B4" s="37" t="s">
        <v>86</v>
      </c>
      <c r="C4" s="37" t="s">
        <v>35</v>
      </c>
      <c r="D4" s="37" t="s">
        <v>136</v>
      </c>
      <c r="E4" s="37" t="s">
        <v>157</v>
      </c>
      <c r="F4" s="37" t="s">
        <v>197</v>
      </c>
      <c r="G4" s="37" t="s">
        <v>69</v>
      </c>
      <c r="H4" s="37" t="s">
        <v>196</v>
      </c>
      <c r="I4" s="37" t="s">
        <v>70</v>
      </c>
      <c r="J4" s="37" t="s">
        <v>71</v>
      </c>
      <c r="K4" s="37" t="s">
        <v>158</v>
      </c>
      <c r="L4" s="37" t="s">
        <v>195</v>
      </c>
      <c r="M4" s="37" t="s">
        <v>159</v>
      </c>
      <c r="N4" s="37" t="s">
        <v>198</v>
      </c>
      <c r="O4" s="37" t="s">
        <v>44</v>
      </c>
      <c r="P4" s="37" t="s">
        <v>72</v>
      </c>
      <c r="Q4" s="37" t="s">
        <v>138</v>
      </c>
      <c r="R4" s="37" t="s">
        <v>160</v>
      </c>
      <c r="S4" s="37" t="s">
        <v>194</v>
      </c>
      <c r="T4" s="37" t="s">
        <v>73</v>
      </c>
      <c r="U4" s="37" t="s">
        <v>193</v>
      </c>
      <c r="V4" s="37" t="s">
        <v>74</v>
      </c>
      <c r="W4" s="37" t="s">
        <v>82</v>
      </c>
      <c r="X4" s="37" t="s">
        <v>75</v>
      </c>
      <c r="Y4" s="37" t="s">
        <v>76</v>
      </c>
      <c r="Z4" s="37" t="s">
        <v>77</v>
      </c>
      <c r="AA4" s="37" t="s">
        <v>192</v>
      </c>
      <c r="AB4" s="37" t="s">
        <v>78</v>
      </c>
      <c r="AC4" s="37" t="s">
        <v>79</v>
      </c>
      <c r="AD4" s="37" t="s">
        <v>59</v>
      </c>
      <c r="AE4" s="37" t="s">
        <v>80</v>
      </c>
      <c r="AF4" s="37" t="s">
        <v>81</v>
      </c>
      <c r="AG4" s="37" t="s">
        <v>133</v>
      </c>
      <c r="AH4" s="37" t="s">
        <v>257</v>
      </c>
      <c r="AI4" s="37" t="s">
        <v>161</v>
      </c>
      <c r="AJ4" s="37" t="s">
        <v>191</v>
      </c>
      <c r="AK4" s="54" t="s">
        <v>141</v>
      </c>
    </row>
    <row r="5" spans="1:37" ht="45" customHeight="1" x14ac:dyDescent="0.25">
      <c r="A5" s="31" t="s">
        <v>17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DESENVOLVER!I12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INTEGRAÇÃO!I12</f>
        <v>0</v>
      </c>
      <c r="M5" s="42">
        <f>'NÚCLEO DE ENSINO - DARLAN'!I12</f>
        <v>0</v>
      </c>
      <c r="N5" s="42">
        <f>'BIOQUÍMICA PREVENTIVA'!I12</f>
        <v>0</v>
      </c>
      <c r="O5" s="42">
        <f>'Saúde sem Quedas'!I12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'FISIOTERAPIA ESPORTIVA'!I12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'Atividades Aquáticas'!I12</f>
        <v>0</v>
      </c>
      <c r="AH5" s="42"/>
      <c r="AI5" s="42"/>
      <c r="AJ5" s="42"/>
      <c r="AK5" s="55">
        <f t="shared" ref="AK5:AK10" si="0">SUM(B5:AJ5)</f>
        <v>0</v>
      </c>
    </row>
    <row r="6" spans="1:37" ht="39.950000000000003" customHeight="1" x14ac:dyDescent="0.25">
      <c r="A6" s="31" t="s">
        <v>18</v>
      </c>
      <c r="B6" s="42">
        <f>'Prog. Ritmo e Mov.'!I13</f>
        <v>-6654.7599999999993</v>
      </c>
      <c r="C6" s="42">
        <f>'Lazer e Saúde'!I13</f>
        <v>0</v>
      </c>
      <c r="D6" s="42">
        <f>ACOLHEDOR!I13</f>
        <v>0</v>
      </c>
      <c r="E6" s="42">
        <f>DESENVOLVER!I13</f>
        <v>297.25</v>
      </c>
      <c r="F6" s="42">
        <f>'CLÍNICA ESCOLA DE FISIOTERAPIA'!I13</f>
        <v>2281.17</v>
      </c>
      <c r="G6" s="42">
        <f>NuReab!I13</f>
        <v>537.5</v>
      </c>
      <c r="H6" s="42">
        <f>'ESSÊNCIAS DA REABILITAÇÃO SENT,'!I13</f>
        <v>-1484.9300000000003</v>
      </c>
      <c r="I6" s="42">
        <f>'Escola de Postura'!I13</f>
        <v>-649.90999999999985</v>
      </c>
      <c r="J6" s="42">
        <f>'BRINCANDO DE RESPIRAR'!I13</f>
        <v>246.6099999999999</v>
      </c>
      <c r="K6" s="42">
        <f>'NUSIM - REABLITAÇÃO NA SAÚDE IN'!I13</f>
        <v>5622.2</v>
      </c>
      <c r="L6" s="42">
        <f>INTEGRAÇÃO!I13</f>
        <v>-345.9</v>
      </c>
      <c r="M6" s="42">
        <f>'NÚCLEO DE ENSINO - DARLAN'!I13</f>
        <v>105</v>
      </c>
      <c r="N6" s="42">
        <f>'BIOQUÍMICA PREVENTIVA'!I13</f>
        <v>2000</v>
      </c>
      <c r="O6" s="42">
        <f>'Saúde sem Quedas'!I13</f>
        <v>0</v>
      </c>
      <c r="P6" s="42">
        <f>'NEPEGEM -'!I13</f>
        <v>-1484.08</v>
      </c>
      <c r="Q6" s="42">
        <f>RESTAURA!I13</f>
        <v>976.2</v>
      </c>
      <c r="R6" s="42">
        <f>'PSICOLOGIA DO ESPORTE'!I13</f>
        <v>275</v>
      </c>
      <c r="S6" s="42">
        <f>'FISIOTERAPIA ESPORTIVA'!I13</f>
        <v>0</v>
      </c>
      <c r="T6" s="42">
        <f>GETI!I13</f>
        <v>-5939.0899999999983</v>
      </c>
      <c r="U6" s="42">
        <f>'MATERNAÇÃO FISIOTERAPIA NA SAÚD'!I13</f>
        <v>-880.98999999999978</v>
      </c>
      <c r="V6" s="42">
        <f>'PROTETIZAÇÃO '!I13</f>
        <v>0</v>
      </c>
      <c r="W6" s="42">
        <f>'Atenção à Saúde Neurofuncional'!I13</f>
        <v>0</v>
      </c>
      <c r="X6" s="42">
        <f>EstimulAção!I13</f>
        <v>625</v>
      </c>
      <c r="Y6" s="42">
        <f>'Núcleo de Cardiologia'!I13</f>
        <v>3951.4300000000003</v>
      </c>
      <c r="Z6" s="42">
        <f>'NÚCLEO DE Est. GINASTICA'!I13</f>
        <v>7600</v>
      </c>
      <c r="AA6" s="42">
        <f>'SAÚDE COLETIVA EM FOCO'!I13</f>
        <v>-170.13000000000011</v>
      </c>
      <c r="AB6" s="42">
        <f>Basquetebol!I13</f>
        <v>0</v>
      </c>
      <c r="AC6" s="42">
        <f>'Prog Ativ. Motora Adap'!I13</f>
        <v>-1572.77</v>
      </c>
      <c r="AD6" s="42">
        <f>'Saúde do Trabalhador'!I13</f>
        <v>-1830.84</v>
      </c>
      <c r="AE6" s="42">
        <f>'Rebailitar e integrar'!I13</f>
        <v>-9851.01</v>
      </c>
      <c r="AF6" s="42">
        <f>AVC!I13</f>
        <v>-596.34</v>
      </c>
      <c r="AG6" s="42">
        <f>'Atividades Aquáticas'!I13</f>
        <v>-5199.96</v>
      </c>
      <c r="AH6" s="42">
        <f>'PROMOVENDO A SAÚDE NA UNIVERSID'!I13</f>
        <v>600</v>
      </c>
      <c r="AI6" s="42">
        <f>FOCO!I13</f>
        <v>0</v>
      </c>
      <c r="AJ6" s="42">
        <f>'CLUBE DO ESPORTE UNIVERSITÁRIO'!I9</f>
        <v>2000</v>
      </c>
      <c r="AK6" s="55">
        <f t="shared" si="0"/>
        <v>-9543.3499999999985</v>
      </c>
    </row>
    <row r="7" spans="1:37" ht="39.950000000000003" customHeight="1" x14ac:dyDescent="0.25">
      <c r="A7" s="31" t="s">
        <v>19</v>
      </c>
      <c r="B7" s="42">
        <f>'Prog. Ritmo e Mov.'!I14</f>
        <v>0</v>
      </c>
      <c r="C7" s="42">
        <f>'Lazer e Saúde'!I14</f>
        <v>-4143.8599999999997</v>
      </c>
      <c r="D7" s="42">
        <f>ACOLHEDOR!I14</f>
        <v>3050</v>
      </c>
      <c r="E7" s="42">
        <f>DESENVOLVER!I14</f>
        <v>0</v>
      </c>
      <c r="F7" s="42">
        <f>'CLÍNICA ESCOLA DE FISIOTERAPIA'!I14</f>
        <v>-1251.2</v>
      </c>
      <c r="G7" s="42">
        <f>NuReab!I14</f>
        <v>0</v>
      </c>
      <c r="H7" s="42">
        <f>'ESSÊNCIAS DA REABILITAÇÃO SENT,'!I14</f>
        <v>4725</v>
      </c>
      <c r="I7" s="42">
        <f>'Escola de Postura'!I14</f>
        <v>-150.61999999999989</v>
      </c>
      <c r="J7" s="42">
        <f>'BRINCANDO DE RESPIRAR'!I14</f>
        <v>0</v>
      </c>
      <c r="K7" s="42">
        <f>'NUSIM - REABLITAÇÃO NA SAÚDE IN'!I14</f>
        <v>0</v>
      </c>
      <c r="L7" s="42">
        <f>INTEGRAÇÃO!I14</f>
        <v>0</v>
      </c>
      <c r="M7" s="42">
        <f>'NÚCLEO DE ENSINO - DARLAN'!I14</f>
        <v>-1615.0200000000004</v>
      </c>
      <c r="N7" s="42">
        <f>'BIOQUÍMICA PREVENTIVA'!I14</f>
        <v>0</v>
      </c>
      <c r="O7" s="42">
        <f>'Saúde sem Quedas'!I14</f>
        <v>-828.06</v>
      </c>
      <c r="P7" s="42">
        <f>'NEPEGEM -'!I14</f>
        <v>-2615.92</v>
      </c>
      <c r="Q7" s="42">
        <f>RESTAURA!I14</f>
        <v>-8375.08</v>
      </c>
      <c r="R7" s="42">
        <f>'PSICOLOGIA DO ESPORTE'!I14</f>
        <v>7200</v>
      </c>
      <c r="S7" s="42">
        <f>'FISIOTERAPIA ESPORTIVA'!I14</f>
        <v>-3782.22</v>
      </c>
      <c r="T7" s="42">
        <f>GETI!I14</f>
        <v>0</v>
      </c>
      <c r="U7" s="42">
        <f>'MATERNAÇÃO FISIOTERAPIA NA SAÚD'!I14</f>
        <v>0</v>
      </c>
      <c r="V7" s="42">
        <f>'PROTETIZAÇÃO '!I14</f>
        <v>-2733.44</v>
      </c>
      <c r="W7" s="42">
        <f>'Atenção à Saúde Neurofuncional'!I14</f>
        <v>0</v>
      </c>
      <c r="X7" s="42">
        <f>EstimulAção!I14</f>
        <v>0</v>
      </c>
      <c r="Y7" s="42">
        <f>'Núcleo de Cardiologia'!I14</f>
        <v>-7914.45</v>
      </c>
      <c r="Z7" s="42">
        <f>'NÚCLEO DE Est. GINASTICA'!I14</f>
        <v>5400</v>
      </c>
      <c r="AA7" s="42">
        <f>'SAÚDE COLETIVA EM FOCO'!I14</f>
        <v>-1720.98</v>
      </c>
      <c r="AB7" s="42">
        <f>Basquetebol!I14</f>
        <v>0</v>
      </c>
      <c r="AC7" s="42">
        <f>'Prog Ativ. Motora Adap'!I14</f>
        <v>0</v>
      </c>
      <c r="AD7" s="42">
        <f>'Saúde do Trabalhador'!I14</f>
        <v>0</v>
      </c>
      <c r="AE7" s="42">
        <f>'Rebailitar e integrar'!I14</f>
        <v>0</v>
      </c>
      <c r="AF7" s="42">
        <f>AVC!I14</f>
        <v>0</v>
      </c>
      <c r="AG7" s="42">
        <f>'Atividades Aquáticas'!I14</f>
        <v>0</v>
      </c>
      <c r="AH7" s="42">
        <f>'PROMOVENDO A SAÚDE NA UNIVERSID'!I14</f>
        <v>0</v>
      </c>
      <c r="AI7" s="42">
        <f>FOCO!I14</f>
        <v>3603.25</v>
      </c>
      <c r="AJ7" s="42">
        <f>'CLUBE DO ESPORTE UNIVERSITÁRIO'!I10</f>
        <v>0</v>
      </c>
      <c r="AK7" s="55">
        <f t="shared" si="0"/>
        <v>-11152.599999999999</v>
      </c>
    </row>
    <row r="8" spans="1:37" ht="49.5" customHeight="1" x14ac:dyDescent="0.25">
      <c r="A8" s="32" t="s">
        <v>20</v>
      </c>
      <c r="B8" s="42">
        <f>'Prog. Ritmo e Mov.'!I15</f>
        <v>0</v>
      </c>
      <c r="C8" s="42">
        <f>'Lazer e Saúde'!I15</f>
        <v>3002.16</v>
      </c>
      <c r="D8" s="42">
        <f>ACOLHEDOR!I15</f>
        <v>3500</v>
      </c>
      <c r="E8" s="42">
        <f>DESENVOLVER!I15</f>
        <v>0</v>
      </c>
      <c r="F8" s="42">
        <f>'CLÍNICA ESCOLA DE FISIOTERAPIA'!I15</f>
        <v>0</v>
      </c>
      <c r="G8" s="42">
        <f>NuReab!I15</f>
        <v>0</v>
      </c>
      <c r="H8" s="42">
        <f>'ESSÊNCIAS DA REABILITAÇÃO SENT,'!I15</f>
        <v>0</v>
      </c>
      <c r="I8" s="42">
        <f>'Escola de Postura'!I15</f>
        <v>1500</v>
      </c>
      <c r="J8" s="42">
        <f>'BRINCANDO DE RESPIRAR'!I15</f>
        <v>5100</v>
      </c>
      <c r="K8" s="42">
        <f>'NUSIM - REABLITAÇÃO NA SAÚDE IN'!I15</f>
        <v>0</v>
      </c>
      <c r="L8" s="42">
        <f>INTEGRAÇÃO!I15</f>
        <v>6500</v>
      </c>
      <c r="M8" s="42">
        <f>'NÚCLEO DE ENSINO - DARLAN'!I15</f>
        <v>950</v>
      </c>
      <c r="N8" s="42">
        <f>'BIOQUÍMICA PREVENTIVA'!I15</f>
        <v>0</v>
      </c>
      <c r="O8" s="42">
        <f>'Saúde sem Quedas'!I15</f>
        <v>0</v>
      </c>
      <c r="P8" s="42">
        <f>'NEPEGEM -'!I15</f>
        <v>4000</v>
      </c>
      <c r="Q8" s="42">
        <f>RESTAURA!I15</f>
        <v>1000</v>
      </c>
      <c r="R8" s="42">
        <f>'PSICOLOGIA DO ESPORTE'!I15</f>
        <v>0</v>
      </c>
      <c r="S8" s="42">
        <f>'FISIOTERAPIA ESPORTIVA'!I15</f>
        <v>0</v>
      </c>
      <c r="T8" s="42">
        <f>GETI!I15</f>
        <v>-284.68000000000029</v>
      </c>
      <c r="U8" s="42">
        <f>'MATERNAÇÃO FISIOTERAPIA NA SAÚD'!I15</f>
        <v>0</v>
      </c>
      <c r="V8" s="42">
        <f>'PROTETIZAÇÃO '!I15</f>
        <v>-1925.8</v>
      </c>
      <c r="W8" s="42">
        <f>'Atenção à Saúde Neurofuncional'!I15</f>
        <v>1500</v>
      </c>
      <c r="X8" s="42">
        <f>EstimulAção!I15</f>
        <v>3937.5</v>
      </c>
      <c r="Y8" s="42">
        <f>'Núcleo de Cardiologia'!I15</f>
        <v>0</v>
      </c>
      <c r="Z8" s="42">
        <f>'NÚCLEO DE Est. GINASTICA'!I15</f>
        <v>2000</v>
      </c>
      <c r="AA8" s="42">
        <f>'SAÚDE COLETIVA EM FOCO'!I15</f>
        <v>500</v>
      </c>
      <c r="AB8" s="42">
        <f>Basquetebol!I15</f>
        <v>0</v>
      </c>
      <c r="AC8" s="42">
        <f>'Prog Ativ. Motora Adap'!I15</f>
        <v>0</v>
      </c>
      <c r="AD8" s="42">
        <f>'Saúde do Trabalhador'!I15</f>
        <v>-400</v>
      </c>
      <c r="AE8" s="42">
        <f>'Rebailitar e integrar'!I15</f>
        <v>0</v>
      </c>
      <c r="AF8" s="42">
        <f>AVC!I15</f>
        <v>3230</v>
      </c>
      <c r="AG8" s="42">
        <f>'Atividades Aquáticas'!I15</f>
        <v>2000</v>
      </c>
      <c r="AH8" s="42">
        <f>'PROMOVENDO A SAÚDE NA UNIVERSID'!I15</f>
        <v>-890.86</v>
      </c>
      <c r="AI8" s="42">
        <f>FOCO!I15</f>
        <v>-1671.4799999999996</v>
      </c>
      <c r="AJ8" s="42">
        <f>'CLUBE DO ESPORTE UNIVERSITÁRIO'!I11</f>
        <v>-1948.9</v>
      </c>
      <c r="AK8" s="55">
        <f t="shared" si="0"/>
        <v>31597.939999999995</v>
      </c>
    </row>
    <row r="9" spans="1:37" ht="48.75" customHeight="1" x14ac:dyDescent="0.25">
      <c r="A9" s="32" t="s">
        <v>21</v>
      </c>
      <c r="B9" s="42">
        <f>'Prog. Ritmo e Mov.'!I16</f>
        <v>8500</v>
      </c>
      <c r="C9" s="42">
        <f>'Lazer e Saúde'!I16</f>
        <v>-1056</v>
      </c>
      <c r="D9" s="42">
        <f>ACOLHEDOR!I16</f>
        <v>-2443</v>
      </c>
      <c r="E9" s="42">
        <f>DESENVOLVER!I16</f>
        <v>-2610.5199999999995</v>
      </c>
      <c r="F9" s="42">
        <f>'CLÍNICA ESCOLA DE FISIOTERAPIA'!I16</f>
        <v>0</v>
      </c>
      <c r="G9" s="42">
        <f>NuReab!I16</f>
        <v>0</v>
      </c>
      <c r="H9" s="42">
        <f>'ESSÊNCIAS DA REABILITAÇÃO SENT,'!I16</f>
        <v>1730</v>
      </c>
      <c r="I9" s="42">
        <f>'Escola de Postura'!I16</f>
        <v>-2849.4700000000003</v>
      </c>
      <c r="J9" s="42">
        <f>'BRINCANDO DE RESPIRAR'!I16</f>
        <v>-515.64</v>
      </c>
      <c r="K9" s="42">
        <f>'NUSIM - REABLITAÇÃO NA SAÚDE IN'!I16</f>
        <v>0</v>
      </c>
      <c r="L9" s="42">
        <f>INTEGRAÇÃO!I16</f>
        <v>0</v>
      </c>
      <c r="M9" s="42">
        <f>'NÚCLEO DE ENSINO - DARLAN'!I16</f>
        <v>3300</v>
      </c>
      <c r="N9" s="42">
        <f>'BIOQUÍMICA PREVENTIVA'!I16</f>
        <v>-2000</v>
      </c>
      <c r="O9" s="42">
        <f>'Saúde sem Quedas'!I16</f>
        <v>-3778.06</v>
      </c>
      <c r="P9" s="42">
        <f>'NEPEGEM -'!I16</f>
        <v>100</v>
      </c>
      <c r="Q9" s="42">
        <f>RESTAURA!I16</f>
        <v>2400</v>
      </c>
      <c r="R9" s="42">
        <f>'PSICOLOGIA DO ESPORTE'!I16</f>
        <v>1275</v>
      </c>
      <c r="S9" s="42">
        <f>'FISIOTERAPIA ESPORTIVA'!I16</f>
        <v>3656</v>
      </c>
      <c r="T9" s="42">
        <f>GETI!I16</f>
        <v>0</v>
      </c>
      <c r="U9" s="42">
        <f>'MATERNAÇÃO FISIOTERAPIA NA SAÚD'!I16</f>
        <v>-181.83</v>
      </c>
      <c r="V9" s="42">
        <f>'PROTETIZAÇÃO '!I16</f>
        <v>0</v>
      </c>
      <c r="W9" s="42">
        <f>'Atenção à Saúde Neurofuncional'!I16</f>
        <v>2500</v>
      </c>
      <c r="X9" s="42">
        <f>EstimulAção!I16</f>
        <v>-4062.5</v>
      </c>
      <c r="Y9" s="42">
        <f>'Núcleo de Cardiologia'!I16</f>
        <v>-1237.82</v>
      </c>
      <c r="Z9" s="42">
        <f>'NÚCLEO DE Est. GINASTICA'!I16</f>
        <v>-14960.509999999998</v>
      </c>
      <c r="AA9" s="42">
        <f>'SAÚDE COLETIVA EM FOCO'!I16</f>
        <v>500</v>
      </c>
      <c r="AB9" s="42">
        <f>Basquetebol!I16</f>
        <v>0</v>
      </c>
      <c r="AC9" s="42">
        <f>'Prog Ativ. Motora Adap'!I16</f>
        <v>0</v>
      </c>
      <c r="AD9" s="42">
        <f>'Saúde do Trabalhador'!I16</f>
        <v>3500</v>
      </c>
      <c r="AE9" s="42">
        <f>'Rebailitar e integrar'!I16</f>
        <v>3374</v>
      </c>
      <c r="AF9" s="42">
        <f>AVC!I16</f>
        <v>0</v>
      </c>
      <c r="AG9" s="42">
        <f>'Atividades Aquáticas'!I16</f>
        <v>2000</v>
      </c>
      <c r="AH9" s="42">
        <f>'PROMOVENDO A SAÚDE NA UNIVERSID'!I16</f>
        <v>7250</v>
      </c>
      <c r="AI9" s="42">
        <f>FOCO!I16</f>
        <v>-682.63000000000011</v>
      </c>
      <c r="AJ9" s="42">
        <f>'CLUBE DO ESPORTE UNIVERSITÁRIO'!I12</f>
        <v>0</v>
      </c>
      <c r="AK9" s="55">
        <f t="shared" si="0"/>
        <v>3707.0200000000013</v>
      </c>
    </row>
    <row r="10" spans="1:37" ht="52.5" customHeight="1" x14ac:dyDescent="0.25">
      <c r="A10" s="31" t="s">
        <v>22</v>
      </c>
      <c r="B10" s="42">
        <f>'Prog. Ritmo e Mov.'!I17</f>
        <v>-736</v>
      </c>
      <c r="C10" s="42">
        <f>'Lazer e Saúde'!I17</f>
        <v>3500</v>
      </c>
      <c r="D10" s="42">
        <f>ACOLHEDOR!I17</f>
        <v>-4167.87</v>
      </c>
      <c r="E10" s="42">
        <f>DESENVOLVER!I17</f>
        <v>2410</v>
      </c>
      <c r="F10" s="42">
        <f>'CLÍNICA ESCOLA DE FISIOTERAPIA'!I17</f>
        <v>-1023.8000000000002</v>
      </c>
      <c r="G10" s="42">
        <f>NuReab!I17</f>
        <v>-537.5</v>
      </c>
      <c r="H10" s="42">
        <f>'ESSÊNCIAS DA REABILITAÇÃO SENT,'!I17</f>
        <v>-4970.07</v>
      </c>
      <c r="I10" s="42">
        <f>'Escola de Postura'!I17</f>
        <v>2150</v>
      </c>
      <c r="J10" s="42">
        <f>'BRINCANDO DE RESPIRAR'!I17</f>
        <v>5806.14</v>
      </c>
      <c r="K10" s="42">
        <f>'NUSIM - REABLITAÇÃO NA SAÚDE IN'!I17</f>
        <v>-5622.2</v>
      </c>
      <c r="L10" s="42">
        <f>INTEGRAÇÃO!I17</f>
        <v>-6154.0999999999995</v>
      </c>
      <c r="M10" s="42">
        <f>'NÚCLEO DE ENSINO - DARLAN'!I17</f>
        <v>0</v>
      </c>
      <c r="N10" s="42">
        <f>'BIOQUÍMICA PREVENTIVA'!I17</f>
        <v>0</v>
      </c>
      <c r="O10" s="42">
        <f>'Saúde sem Quedas'!I17</f>
        <v>7250</v>
      </c>
      <c r="P10" s="42">
        <f>'NEPEGEM -'!I17</f>
        <v>0</v>
      </c>
      <c r="Q10" s="42">
        <f>RESTAURA!I17</f>
        <v>4000</v>
      </c>
      <c r="R10" s="42">
        <f>'PSICOLOGIA DO ESPORTE'!I17</f>
        <v>750</v>
      </c>
      <c r="S10" s="42">
        <f>'FISIOTERAPIA ESPORTIVA'!I17</f>
        <v>0</v>
      </c>
      <c r="T10" s="42">
        <f>GETI!I17</f>
        <v>6500</v>
      </c>
      <c r="U10" s="42">
        <f>'MATERNAÇÃO FISIOTERAPIA NA SAÚD'!I17</f>
        <v>1062.8199999999997</v>
      </c>
      <c r="V10" s="42">
        <f>'PROTETIZAÇÃO '!I17</f>
        <v>4659.24</v>
      </c>
      <c r="W10" s="42">
        <f>'Atenção à Saúde Neurofuncional'!I17</f>
        <v>-4000</v>
      </c>
      <c r="X10" s="42">
        <f>EstimulAção!I17</f>
        <v>0</v>
      </c>
      <c r="Y10" s="42">
        <f>'Núcleo de Cardiologia'!I17</f>
        <v>10255.41</v>
      </c>
      <c r="Z10" s="42">
        <f>'NÚCLEO DE Est. GINASTICA'!I17</f>
        <v>0</v>
      </c>
      <c r="AA10" s="42">
        <f>'SAÚDE COLETIVA EM FOCO'!I17</f>
        <v>1578.5</v>
      </c>
      <c r="AB10" s="42">
        <f>Basquetebol!I17</f>
        <v>0</v>
      </c>
      <c r="AC10" s="42">
        <f>'Prog Ativ. Motora Adap'!I17</f>
        <v>1572.7699999999995</v>
      </c>
      <c r="AD10" s="42">
        <f>'Saúde do Trabalhador'!I17</f>
        <v>-1269.1600000000001</v>
      </c>
      <c r="AE10" s="42">
        <f>'Rebailitar e integrar'!I17</f>
        <v>6478.75</v>
      </c>
      <c r="AF10" s="42">
        <f>AVC!I17</f>
        <v>-2484.2600000000002</v>
      </c>
      <c r="AG10" s="42">
        <f>'Atividades Aquáticas'!I17</f>
        <v>2500</v>
      </c>
      <c r="AH10" s="42">
        <f>'PROMOVENDO A SAÚDE NA UNIVERSID'!H17</f>
        <v>-6469.14</v>
      </c>
      <c r="AI10" s="42">
        <f>'CLUBE DO ESPORTE UNIVERSITÁRIO'!I13</f>
        <v>0</v>
      </c>
      <c r="AJ10" s="42">
        <f>'CLUBE DO ESPORTE UNIVERSITÁRIO'!I13</f>
        <v>0</v>
      </c>
      <c r="AK10" s="55">
        <f t="shared" si="0"/>
        <v>23039.53</v>
      </c>
    </row>
    <row r="11" spans="1:37" x14ac:dyDescent="0.25">
      <c r="A11" s="27" t="s">
        <v>87</v>
      </c>
      <c r="B11" s="43">
        <f>SUM(B5:B10)</f>
        <v>1109.2400000000007</v>
      </c>
      <c r="C11" s="43">
        <f t="shared" ref="C11:AJ11" si="1">SUM(C5:C10)</f>
        <v>1302.3000000000002</v>
      </c>
      <c r="D11" s="43">
        <f t="shared" si="1"/>
        <v>-60.869999999999891</v>
      </c>
      <c r="E11" s="43">
        <f t="shared" si="1"/>
        <v>96.730000000000473</v>
      </c>
      <c r="F11" s="43">
        <f t="shared" si="1"/>
        <v>6.1699999999998454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10637.11</v>
      </c>
      <c r="K11" s="43">
        <f t="shared" si="1"/>
        <v>0</v>
      </c>
      <c r="L11" s="43">
        <f t="shared" si="1"/>
        <v>0</v>
      </c>
      <c r="M11" s="43">
        <f t="shared" si="1"/>
        <v>2739.9799999999996</v>
      </c>
      <c r="N11" s="42">
        <f>SUM(N5:N10)</f>
        <v>0</v>
      </c>
      <c r="O11" s="43">
        <f t="shared" si="1"/>
        <v>2643.88</v>
      </c>
      <c r="P11" s="43">
        <f t="shared" si="1"/>
        <v>0</v>
      </c>
      <c r="Q11" s="43">
        <f t="shared" si="1"/>
        <v>1.1199999999998909</v>
      </c>
      <c r="R11" s="43">
        <f t="shared" si="1"/>
        <v>9500</v>
      </c>
      <c r="S11" s="43">
        <f t="shared" si="1"/>
        <v>-126.2199999999998</v>
      </c>
      <c r="T11" s="43">
        <f t="shared" si="1"/>
        <v>276.23000000000138</v>
      </c>
      <c r="U11" s="43">
        <f t="shared" si="1"/>
        <v>0</v>
      </c>
      <c r="V11" s="43">
        <f>SUM(V5:V10)</f>
        <v>0</v>
      </c>
      <c r="W11" s="43">
        <f t="shared" si="1"/>
        <v>0</v>
      </c>
      <c r="X11" s="43">
        <f t="shared" si="1"/>
        <v>500</v>
      </c>
      <c r="Y11" s="43">
        <f t="shared" si="1"/>
        <v>5054.5700000000006</v>
      </c>
      <c r="Z11" s="43">
        <f t="shared" si="1"/>
        <v>39.490000000001601</v>
      </c>
      <c r="AA11" s="43">
        <f t="shared" si="1"/>
        <v>687.38999999999987</v>
      </c>
      <c r="AB11" s="43">
        <f t="shared" si="1"/>
        <v>0</v>
      </c>
      <c r="AC11" s="43">
        <f t="shared" si="1"/>
        <v>0</v>
      </c>
      <c r="AD11" s="43">
        <f t="shared" si="1"/>
        <v>0</v>
      </c>
      <c r="AE11" s="43">
        <f t="shared" si="1"/>
        <v>1.7399999999997817</v>
      </c>
      <c r="AF11" s="43">
        <f t="shared" si="1"/>
        <v>149.39999999999964</v>
      </c>
      <c r="AG11" s="43">
        <f t="shared" si="1"/>
        <v>1300.04</v>
      </c>
      <c r="AH11" s="43">
        <f t="shared" si="1"/>
        <v>490</v>
      </c>
      <c r="AI11" s="43">
        <f t="shared" si="1"/>
        <v>1249.1400000000003</v>
      </c>
      <c r="AJ11" s="43">
        <f t="shared" si="1"/>
        <v>51.099999999999909</v>
      </c>
      <c r="AK11" s="51">
        <f>SUM(AK5:AK10)</f>
        <v>37648.539999999994</v>
      </c>
    </row>
    <row r="12" spans="1:37" x14ac:dyDescent="0.25">
      <c r="AJ12" s="27" t="s">
        <v>85</v>
      </c>
      <c r="AK12" s="52"/>
    </row>
    <row r="13" spans="1:37" x14ac:dyDescent="0.25">
      <c r="B13" s="43"/>
      <c r="AJ13" s="27" t="s">
        <v>84</v>
      </c>
      <c r="AK13" s="52"/>
    </row>
    <row r="14" spans="1:37" x14ac:dyDescent="0.25">
      <c r="AK14" s="53"/>
    </row>
    <row r="15" spans="1:37" x14ac:dyDescent="0.25">
      <c r="AK15" s="53"/>
    </row>
    <row r="19" spans="29:37" ht="15" customHeight="1" x14ac:dyDescent="0.25"/>
    <row r="20" spans="29:37" ht="15" customHeight="1" x14ac:dyDescent="0.5">
      <c r="AK20" s="36"/>
    </row>
    <row r="21" spans="29:37" ht="15" customHeight="1" x14ac:dyDescent="0.5">
      <c r="AK21" s="36"/>
    </row>
    <row r="22" spans="29:37" ht="15" customHeight="1" x14ac:dyDescent="0.5">
      <c r="AK22" s="36"/>
    </row>
    <row r="23" spans="29:37" ht="15" customHeight="1" x14ac:dyDescent="0.5">
      <c r="AK23" s="36"/>
    </row>
    <row r="24" spans="29:37" ht="15" customHeight="1" x14ac:dyDescent="0.5">
      <c r="AK24" s="36"/>
    </row>
    <row r="27" spans="29:37" x14ac:dyDescent="0.25">
      <c r="AC27" s="38"/>
      <c r="AG27" s="38"/>
      <c r="AH27" s="38"/>
      <c r="AI27" s="38"/>
    </row>
    <row r="31" spans="29:37" x14ac:dyDescent="0.25">
      <c r="AC31" s="38"/>
    </row>
  </sheetData>
  <mergeCells count="1">
    <mergeCell ref="A1:AJ1"/>
  </mergeCells>
  <conditionalFormatting sqref="B5:AK5 B6:M10 O6:AK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6" workbookViewId="0">
      <selection activeCell="N20" sqref="N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154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155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167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2590</v>
      </c>
      <c r="D13" s="15"/>
      <c r="E13" s="15">
        <f>J28</f>
        <v>0</v>
      </c>
      <c r="F13" s="15"/>
      <c r="G13" s="15"/>
      <c r="H13" s="15">
        <f>L28</f>
        <v>-2292.75</v>
      </c>
      <c r="I13" s="10">
        <f t="shared" si="0"/>
        <v>297.25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3000</v>
      </c>
      <c r="D16" s="11"/>
      <c r="E16" s="11"/>
      <c r="F16" s="11"/>
      <c r="G16" s="11"/>
      <c r="H16" s="11">
        <f>L45</f>
        <v>-5610.5199999999995</v>
      </c>
      <c r="I16" s="10">
        <f t="shared" si="0"/>
        <v>-2610.5199999999995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2410</v>
      </c>
      <c r="D17" s="15"/>
      <c r="E17" s="15"/>
      <c r="F17" s="15"/>
      <c r="G17" s="15"/>
      <c r="H17" s="15"/>
      <c r="I17" s="10">
        <f t="shared" si="0"/>
        <v>2410</v>
      </c>
      <c r="J17" s="7"/>
      <c r="K17" s="12"/>
      <c r="L17" s="12"/>
    </row>
    <row r="18" spans="1:12" x14ac:dyDescent="0.25">
      <c r="A18" s="18" t="s">
        <v>25</v>
      </c>
      <c r="B18" s="19"/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-7903.2699999999995</v>
      </c>
      <c r="I18" s="19">
        <f>SUM(I12:I17)</f>
        <v>96.730000000000473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252</v>
      </c>
      <c r="C28" s="146"/>
      <c r="D28" s="146"/>
      <c r="E28" s="146"/>
      <c r="F28" s="146"/>
      <c r="G28" s="24"/>
      <c r="H28" s="25"/>
      <c r="I28" s="15"/>
      <c r="J28" s="143">
        <f>I28</f>
        <v>0</v>
      </c>
      <c r="K28" s="15">
        <v>-950.43</v>
      </c>
      <c r="L28" s="143">
        <f>SUM(K28:K35)</f>
        <v>-2292.75</v>
      </c>
    </row>
    <row r="29" spans="1:12" x14ac:dyDescent="0.25">
      <c r="A29" s="141"/>
      <c r="B29" s="146" t="s">
        <v>253</v>
      </c>
      <c r="C29" s="146"/>
      <c r="D29" s="146"/>
      <c r="E29" s="146"/>
      <c r="F29" s="146"/>
      <c r="G29" s="24"/>
      <c r="H29" s="25"/>
      <c r="I29" s="15"/>
      <c r="J29" s="144"/>
      <c r="K29" s="15">
        <v>-1093.98</v>
      </c>
      <c r="L29" s="144"/>
    </row>
    <row r="30" spans="1:12" x14ac:dyDescent="0.25">
      <c r="A30" s="141"/>
      <c r="B30" s="153" t="s">
        <v>259</v>
      </c>
      <c r="C30" s="154"/>
      <c r="D30" s="154"/>
      <c r="E30" s="154"/>
      <c r="F30" s="155"/>
      <c r="G30" s="24"/>
      <c r="H30" s="25"/>
      <c r="I30" s="15"/>
      <c r="J30" s="144"/>
      <c r="K30" s="15">
        <v>-138.06</v>
      </c>
      <c r="L30" s="144"/>
    </row>
    <row r="31" spans="1:12" x14ac:dyDescent="0.25">
      <c r="A31" s="141"/>
      <c r="B31" s="39" t="s">
        <v>260</v>
      </c>
      <c r="C31" s="59"/>
      <c r="D31" s="59"/>
      <c r="E31" s="59"/>
      <c r="F31" s="60"/>
      <c r="G31" s="24"/>
      <c r="H31" s="25"/>
      <c r="I31" s="15"/>
      <c r="J31" s="144"/>
      <c r="K31" s="15">
        <v>-110.28</v>
      </c>
      <c r="L31" s="144"/>
    </row>
    <row r="32" spans="1:12" x14ac:dyDescent="0.25">
      <c r="A32" s="141"/>
      <c r="B32" s="39"/>
      <c r="C32" s="59"/>
      <c r="D32" s="40"/>
      <c r="E32" s="59"/>
      <c r="F32" s="60"/>
      <c r="G32" s="24"/>
      <c r="H32" s="25"/>
      <c r="I32" s="15"/>
      <c r="J32" s="144"/>
      <c r="K32" s="15"/>
      <c r="L32" s="144"/>
    </row>
    <row r="33" spans="1:12" x14ac:dyDescent="0.25">
      <c r="A33" s="141"/>
      <c r="B33" s="39"/>
      <c r="C33" s="59"/>
      <c r="D33" s="40"/>
      <c r="E33" s="59"/>
      <c r="F33" s="60"/>
      <c r="G33" s="24"/>
      <c r="H33" s="25"/>
      <c r="I33" s="15"/>
      <c r="J33" s="144"/>
      <c r="K33" s="15"/>
      <c r="L33" s="144"/>
    </row>
    <row r="34" spans="1:12" x14ac:dyDescent="0.25">
      <c r="A34" s="141"/>
      <c r="B34" s="153"/>
      <c r="C34" s="154"/>
      <c r="D34" s="154"/>
      <c r="E34" s="154"/>
      <c r="F34" s="155"/>
      <c r="G34" s="24"/>
      <c r="H34" s="25"/>
      <c r="I34" s="15"/>
      <c r="J34" s="144"/>
      <c r="K34" s="15"/>
      <c r="L34" s="144"/>
    </row>
    <row r="35" spans="1:12" x14ac:dyDescent="0.25">
      <c r="A35" s="142"/>
      <c r="B35" s="146"/>
      <c r="C35" s="146"/>
      <c r="D35" s="146"/>
      <c r="E35" s="146"/>
      <c r="F35" s="146"/>
      <c r="G35" s="24"/>
      <c r="H35" s="25"/>
      <c r="I35" s="15"/>
      <c r="J35" s="145"/>
      <c r="K35" s="15"/>
      <c r="L35" s="145"/>
    </row>
    <row r="36" spans="1:12" x14ac:dyDescent="0.25">
      <c r="A36" s="150" t="s">
        <v>19</v>
      </c>
      <c r="B36" s="136"/>
      <c r="C36" s="136"/>
      <c r="D36" s="136"/>
      <c r="E36" s="136"/>
      <c r="F36" s="136"/>
      <c r="G36" s="22"/>
      <c r="H36" s="23"/>
      <c r="I36" s="11"/>
      <c r="J36" s="137">
        <f>SUM(I36:I38)</f>
        <v>0</v>
      </c>
      <c r="K36" s="11"/>
      <c r="L36" s="137">
        <f>SUM(K36:K38)</f>
        <v>0</v>
      </c>
    </row>
    <row r="37" spans="1:12" x14ac:dyDescent="0.25">
      <c r="A37" s="151"/>
      <c r="B37" s="136"/>
      <c r="C37" s="136"/>
      <c r="D37" s="136"/>
      <c r="E37" s="136"/>
      <c r="F37" s="136"/>
      <c r="G37" s="22"/>
      <c r="H37" s="23"/>
      <c r="I37" s="11"/>
      <c r="J37" s="138"/>
      <c r="K37" s="11"/>
      <c r="L37" s="138"/>
    </row>
    <row r="38" spans="1:12" x14ac:dyDescent="0.25">
      <c r="A38" s="152"/>
      <c r="B38" s="136"/>
      <c r="C38" s="136"/>
      <c r="D38" s="136"/>
      <c r="E38" s="136"/>
      <c r="F38" s="136"/>
      <c r="G38" s="22"/>
      <c r="H38" s="23"/>
      <c r="I38" s="11"/>
      <c r="J38" s="139"/>
      <c r="K38" s="11"/>
      <c r="L38" s="139"/>
    </row>
    <row r="39" spans="1:12" x14ac:dyDescent="0.25">
      <c r="A39" s="147" t="s">
        <v>20</v>
      </c>
      <c r="B39" s="146"/>
      <c r="C39" s="146"/>
      <c r="D39" s="146"/>
      <c r="E39" s="146"/>
      <c r="F39" s="146"/>
      <c r="G39" s="25"/>
      <c r="H39" s="25"/>
      <c r="I39" s="15"/>
      <c r="J39" s="143">
        <f>SUM(I39:I41)</f>
        <v>0</v>
      </c>
      <c r="K39" s="15"/>
      <c r="L39" s="143">
        <f>SUM(K39:K41)</f>
        <v>0</v>
      </c>
    </row>
    <row r="40" spans="1:12" x14ac:dyDescent="0.25">
      <c r="A40" s="148"/>
      <c r="B40" s="146"/>
      <c r="C40" s="146"/>
      <c r="D40" s="146"/>
      <c r="E40" s="146"/>
      <c r="F40" s="146"/>
      <c r="G40" s="25"/>
      <c r="H40" s="25"/>
      <c r="I40" s="15"/>
      <c r="J40" s="144"/>
      <c r="K40" s="15"/>
      <c r="L40" s="144"/>
    </row>
    <row r="41" spans="1:12" x14ac:dyDescent="0.25">
      <c r="A41" s="149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33" t="s">
        <v>21</v>
      </c>
      <c r="B42" s="136"/>
      <c r="C42" s="136"/>
      <c r="D42" s="136"/>
      <c r="E42" s="136"/>
      <c r="F42" s="136"/>
      <c r="G42" s="23"/>
      <c r="H42" s="23"/>
      <c r="I42" s="11"/>
      <c r="J42" s="137">
        <f>SUM(I42:I44)</f>
        <v>0</v>
      </c>
      <c r="K42" s="11"/>
      <c r="L42" s="137">
        <f>SUM(K42:K44)</f>
        <v>0</v>
      </c>
    </row>
    <row r="43" spans="1:12" x14ac:dyDescent="0.25">
      <c r="A43" s="134"/>
      <c r="B43" s="136"/>
      <c r="C43" s="136"/>
      <c r="D43" s="136"/>
      <c r="E43" s="136"/>
      <c r="F43" s="136"/>
      <c r="G43" s="23"/>
      <c r="H43" s="23"/>
      <c r="I43" s="11"/>
      <c r="J43" s="138"/>
      <c r="K43" s="11"/>
      <c r="L43" s="138"/>
    </row>
    <row r="44" spans="1:12" x14ac:dyDescent="0.25">
      <c r="A44" s="135"/>
      <c r="B44" s="136"/>
      <c r="C44" s="136"/>
      <c r="D44" s="136"/>
      <c r="E44" s="136"/>
      <c r="F44" s="136"/>
      <c r="G44" s="23"/>
      <c r="H44" s="23"/>
      <c r="I44" s="11"/>
      <c r="J44" s="139"/>
      <c r="K44" s="11"/>
      <c r="L44" s="139"/>
    </row>
    <row r="45" spans="1:12" x14ac:dyDescent="0.25">
      <c r="A45" s="140" t="s">
        <v>22</v>
      </c>
      <c r="B45" s="146" t="s">
        <v>275</v>
      </c>
      <c r="C45" s="146"/>
      <c r="D45" s="146"/>
      <c r="E45" s="146"/>
      <c r="F45" s="146"/>
      <c r="G45" s="25"/>
      <c r="H45" s="25"/>
      <c r="I45" s="15"/>
      <c r="J45" s="143"/>
      <c r="K45" s="15">
        <v>-5570.07</v>
      </c>
      <c r="L45" s="143">
        <f t="shared" ref="L45" si="1">SUM(K45:K48)</f>
        <v>-5610.5199999999995</v>
      </c>
    </row>
    <row r="46" spans="1:12" x14ac:dyDescent="0.25">
      <c r="A46" s="141"/>
      <c r="B46" s="146" t="s">
        <v>349</v>
      </c>
      <c r="C46" s="146"/>
      <c r="D46" s="146"/>
      <c r="E46" s="146"/>
      <c r="F46" s="146"/>
      <c r="G46" s="25"/>
      <c r="H46" s="25"/>
      <c r="I46" s="15"/>
      <c r="J46" s="144"/>
      <c r="K46" s="15">
        <v>-40.450000000000003</v>
      </c>
      <c r="L46" s="144"/>
    </row>
    <row r="47" spans="1:12" x14ac:dyDescent="0.25">
      <c r="A47" s="141"/>
      <c r="B47" s="153"/>
      <c r="C47" s="154"/>
      <c r="D47" s="154"/>
      <c r="E47" s="154"/>
      <c r="F47" s="155"/>
      <c r="G47" s="25"/>
      <c r="H47" s="25"/>
      <c r="I47" s="15"/>
      <c r="J47" s="144"/>
      <c r="K47" s="15"/>
      <c r="L47" s="144"/>
    </row>
    <row r="48" spans="1:12" x14ac:dyDescent="0.25">
      <c r="A48" s="142"/>
      <c r="B48" s="146"/>
      <c r="C48" s="146"/>
      <c r="D48" s="146"/>
      <c r="E48" s="146"/>
      <c r="F48" s="146"/>
      <c r="G48" s="25"/>
      <c r="H48" s="25"/>
      <c r="I48" s="15"/>
      <c r="J48" s="145"/>
      <c r="K48" s="15"/>
      <c r="L48" s="145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5"/>
    <mergeCell ref="B28:F28"/>
    <mergeCell ref="J28:J35"/>
    <mergeCell ref="L28:L35"/>
    <mergeCell ref="B29:F29"/>
    <mergeCell ref="B35:F35"/>
    <mergeCell ref="B30:F30"/>
    <mergeCell ref="B34:F34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  <mergeCell ref="A45:A48"/>
    <mergeCell ref="B45:F45"/>
    <mergeCell ref="J45:J48"/>
    <mergeCell ref="L45:L48"/>
    <mergeCell ref="B46:F46"/>
    <mergeCell ref="B48:F48"/>
    <mergeCell ref="B47:F47"/>
  </mergeCells>
  <conditionalFormatting sqref="C12:C17 E12:F17 H12:H17 I25:I48 K25:K48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B3" zoomScaleNormal="100" workbookViewId="0">
      <selection activeCell="I20" sqref="I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174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156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/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18</v>
      </c>
      <c r="B13" s="14"/>
      <c r="C13" s="15">
        <v>3500</v>
      </c>
      <c r="D13" s="15"/>
      <c r="E13" s="15">
        <f>J28</f>
        <v>0</v>
      </c>
      <c r="F13" s="15"/>
      <c r="G13" s="15"/>
      <c r="H13" s="15">
        <f>L28</f>
        <v>-1218.83</v>
      </c>
      <c r="I13" s="10">
        <f>SUM(C13:H13)</f>
        <v>2281.17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>
        <f>L34</f>
        <v>-1251.2</v>
      </c>
      <c r="I14" s="10">
        <f t="shared" ref="I14:I17" si="0">SUM(C14:H14)</f>
        <v>-1251.2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J37</f>
        <v>0</v>
      </c>
      <c r="F17" s="15"/>
      <c r="G17" s="15"/>
      <c r="H17" s="15">
        <f>L43</f>
        <v>-4523.8</v>
      </c>
      <c r="I17" s="10">
        <f t="shared" si="0"/>
        <v>-1023.8000000000002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7000</v>
      </c>
      <c r="E18" s="12"/>
      <c r="F18" s="12"/>
      <c r="H18" s="12"/>
      <c r="I18" s="19">
        <f>SUM(I13:I17)</f>
        <v>6.1699999999998454</v>
      </c>
      <c r="L18" s="12"/>
    </row>
    <row r="19" spans="1:12" x14ac:dyDescent="0.25">
      <c r="F19" s="26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271</v>
      </c>
      <c r="C28" s="146"/>
      <c r="D28" s="146"/>
      <c r="E28" s="146"/>
      <c r="F28" s="146"/>
      <c r="G28" s="24"/>
      <c r="H28" s="25"/>
      <c r="I28" s="15"/>
      <c r="J28" s="143">
        <f>I28+I29</f>
        <v>0</v>
      </c>
      <c r="K28" s="15">
        <v>-1218.83</v>
      </c>
      <c r="L28" s="143">
        <f>SUM(K28:K33)</f>
        <v>-1218.83</v>
      </c>
    </row>
    <row r="29" spans="1:12" x14ac:dyDescent="0.25">
      <c r="A29" s="141"/>
      <c r="B29" s="166"/>
      <c r="C29" s="167"/>
      <c r="D29" s="167"/>
      <c r="E29" s="167"/>
      <c r="F29" s="168"/>
      <c r="G29" s="24"/>
      <c r="H29" s="25"/>
      <c r="I29" s="15"/>
      <c r="J29" s="144"/>
      <c r="K29" s="15"/>
      <c r="L29" s="144"/>
    </row>
    <row r="30" spans="1:12" x14ac:dyDescent="0.25">
      <c r="A30" s="141"/>
      <c r="B30" s="146"/>
      <c r="C30" s="146"/>
      <c r="D30" s="146"/>
      <c r="E30" s="146"/>
      <c r="F30" s="146"/>
      <c r="G30" s="24"/>
      <c r="H30" s="25"/>
      <c r="I30" s="15"/>
      <c r="J30" s="144"/>
      <c r="K30" s="15"/>
      <c r="L30" s="144"/>
    </row>
    <row r="31" spans="1:12" x14ac:dyDescent="0.25">
      <c r="A31" s="141"/>
      <c r="B31" s="153"/>
      <c r="C31" s="154"/>
      <c r="D31" s="154"/>
      <c r="E31" s="154"/>
      <c r="F31" s="155"/>
      <c r="G31" s="24"/>
      <c r="H31" s="25"/>
      <c r="I31" s="15"/>
      <c r="J31" s="144"/>
      <c r="K31" s="15"/>
      <c r="L31" s="144"/>
    </row>
    <row r="32" spans="1:12" x14ac:dyDescent="0.25">
      <c r="A32" s="141"/>
      <c r="B32" s="153"/>
      <c r="C32" s="154"/>
      <c r="D32" s="154"/>
      <c r="E32" s="154"/>
      <c r="F32" s="155"/>
      <c r="G32" s="24"/>
      <c r="H32" s="25"/>
      <c r="I32" s="15"/>
      <c r="J32" s="144"/>
      <c r="K32" s="15"/>
      <c r="L32" s="144"/>
    </row>
    <row r="33" spans="1:12" x14ac:dyDescent="0.25">
      <c r="A33" s="142"/>
      <c r="B33" s="146"/>
      <c r="C33" s="146"/>
      <c r="D33" s="146"/>
      <c r="E33" s="146"/>
      <c r="F33" s="146"/>
      <c r="G33" s="24"/>
      <c r="H33" s="25"/>
      <c r="I33" s="15"/>
      <c r="J33" s="145"/>
      <c r="K33" s="15"/>
      <c r="L33" s="145"/>
    </row>
    <row r="34" spans="1:12" x14ac:dyDescent="0.25">
      <c r="A34" s="150" t="s">
        <v>19</v>
      </c>
      <c r="B34" s="136" t="s">
        <v>203</v>
      </c>
      <c r="C34" s="136"/>
      <c r="D34" s="136"/>
      <c r="E34" s="136"/>
      <c r="F34" s="136"/>
      <c r="G34" s="22"/>
      <c r="H34" s="23"/>
      <c r="I34" s="11"/>
      <c r="J34" s="137">
        <f>SUM(I34:I36)</f>
        <v>0</v>
      </c>
      <c r="K34" s="11">
        <v>-1251.2</v>
      </c>
      <c r="L34" s="137">
        <f>SUM(K34:K36)</f>
        <v>-1251.2</v>
      </c>
    </row>
    <row r="35" spans="1:12" x14ac:dyDescent="0.25">
      <c r="A35" s="151"/>
      <c r="B35" s="136"/>
      <c r="C35" s="136"/>
      <c r="D35" s="136"/>
      <c r="E35" s="136"/>
      <c r="F35" s="136"/>
      <c r="G35" s="22"/>
      <c r="H35" s="23"/>
      <c r="I35" s="11"/>
      <c r="J35" s="138"/>
      <c r="K35" s="11"/>
      <c r="L35" s="138"/>
    </row>
    <row r="36" spans="1:12" x14ac:dyDescent="0.25">
      <c r="A36" s="152"/>
      <c r="B36" s="136"/>
      <c r="C36" s="136"/>
      <c r="D36" s="136"/>
      <c r="E36" s="136"/>
      <c r="F36" s="136"/>
      <c r="G36" s="22"/>
      <c r="H36" s="23"/>
      <c r="I36" s="11"/>
      <c r="J36" s="139"/>
      <c r="K36" s="11"/>
      <c r="L36" s="139"/>
    </row>
    <row r="37" spans="1:12" x14ac:dyDescent="0.25">
      <c r="A37" s="147" t="s">
        <v>20</v>
      </c>
      <c r="B37" s="146"/>
      <c r="C37" s="146"/>
      <c r="D37" s="146"/>
      <c r="E37" s="146"/>
      <c r="F37" s="146"/>
      <c r="G37" s="25"/>
      <c r="H37" s="25"/>
      <c r="I37" s="15"/>
      <c r="J37" s="143">
        <f>SUM(I37:I39)</f>
        <v>0</v>
      </c>
      <c r="K37" s="15"/>
      <c r="L37" s="143">
        <f>SUM(K37:K39)</f>
        <v>0</v>
      </c>
    </row>
    <row r="38" spans="1:12" x14ac:dyDescent="0.25">
      <c r="A38" s="148"/>
      <c r="B38" s="146"/>
      <c r="C38" s="146"/>
      <c r="D38" s="146"/>
      <c r="E38" s="146"/>
      <c r="F38" s="146"/>
      <c r="G38" s="25"/>
      <c r="H38" s="25"/>
      <c r="I38" s="15"/>
      <c r="J38" s="144"/>
      <c r="K38" s="15"/>
      <c r="L38" s="144"/>
    </row>
    <row r="39" spans="1:12" x14ac:dyDescent="0.25">
      <c r="A39" s="149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33" t="s">
        <v>21</v>
      </c>
      <c r="B40" s="136"/>
      <c r="C40" s="136"/>
      <c r="D40" s="136"/>
      <c r="E40" s="136"/>
      <c r="F40" s="136"/>
      <c r="G40" s="23"/>
      <c r="H40" s="23"/>
      <c r="I40" s="11"/>
      <c r="J40" s="137"/>
      <c r="K40" s="11"/>
      <c r="L40" s="137">
        <f>SUM(K40:K42)</f>
        <v>0</v>
      </c>
    </row>
    <row r="41" spans="1:12" x14ac:dyDescent="0.25">
      <c r="A41" s="134"/>
      <c r="B41" s="136"/>
      <c r="C41" s="136"/>
      <c r="D41" s="136"/>
      <c r="E41" s="136"/>
      <c r="F41" s="136"/>
      <c r="G41" s="23"/>
      <c r="H41" s="23"/>
      <c r="I41" s="11"/>
      <c r="J41" s="138"/>
      <c r="K41" s="11"/>
      <c r="L41" s="138"/>
    </row>
    <row r="42" spans="1:12" x14ac:dyDescent="0.25">
      <c r="A42" s="135"/>
      <c r="B42" s="136"/>
      <c r="C42" s="136"/>
      <c r="D42" s="136"/>
      <c r="E42" s="136"/>
      <c r="F42" s="136"/>
      <c r="G42" s="23"/>
      <c r="H42" s="23"/>
      <c r="I42" s="11"/>
      <c r="J42" s="139"/>
      <c r="K42" s="11"/>
      <c r="L42" s="139"/>
    </row>
    <row r="43" spans="1:12" ht="15" customHeight="1" x14ac:dyDescent="0.25">
      <c r="A43" s="140" t="s">
        <v>22</v>
      </c>
      <c r="B43" s="146" t="s">
        <v>272</v>
      </c>
      <c r="C43" s="146"/>
      <c r="D43" s="146"/>
      <c r="E43" s="146"/>
      <c r="F43" s="146"/>
      <c r="G43" s="25"/>
      <c r="H43" s="25"/>
      <c r="I43" s="15"/>
      <c r="J43" s="143"/>
      <c r="K43" s="15">
        <v>-4523.8</v>
      </c>
      <c r="L43" s="143">
        <f t="shared" ref="L43" si="1">SUM(K43:K45)</f>
        <v>-4523.8</v>
      </c>
    </row>
    <row r="44" spans="1:12" x14ac:dyDescent="0.25">
      <c r="A44" s="141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42"/>
      <c r="B45" s="146"/>
      <c r="C45" s="146"/>
      <c r="D45" s="146"/>
      <c r="E45" s="146"/>
      <c r="F45" s="146"/>
      <c r="G45" s="25"/>
      <c r="H45" s="25"/>
      <c r="I45" s="15"/>
      <c r="J45" s="145"/>
      <c r="K45" s="15"/>
      <c r="L45" s="145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I25:I45 K25:K45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workbookViewId="0">
      <selection activeCell="Q31" sqref="Q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37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38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95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94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537.5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537.5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7462.5</v>
      </c>
      <c r="D17" s="15"/>
      <c r="E17" s="15"/>
      <c r="F17" s="15"/>
      <c r="G17" s="15"/>
      <c r="H17" s="15">
        <f>L47</f>
        <v>-8000</v>
      </c>
      <c r="I17" s="10">
        <f t="shared" si="0"/>
        <v>-537.5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/>
      <c r="C28" s="146"/>
      <c r="D28" s="146"/>
      <c r="E28" s="146"/>
      <c r="F28" s="146"/>
      <c r="G28" s="24"/>
      <c r="H28" s="25"/>
      <c r="I28" s="15"/>
      <c r="J28" s="143">
        <f>I28+I29+I30+I31+I32+I33+I34+I35+I36+I37</f>
        <v>0</v>
      </c>
      <c r="K28" s="15"/>
      <c r="L28" s="143">
        <f>SUM(K28:K37)</f>
        <v>0</v>
      </c>
    </row>
    <row r="29" spans="1:12" x14ac:dyDescent="0.25">
      <c r="A29" s="141"/>
      <c r="B29" s="98"/>
      <c r="C29" s="99"/>
      <c r="D29" s="99"/>
      <c r="E29" s="99"/>
      <c r="F29" s="100"/>
      <c r="G29" s="24"/>
      <c r="H29" s="25"/>
      <c r="I29" s="15"/>
      <c r="J29" s="144"/>
      <c r="K29" s="15"/>
      <c r="L29" s="144"/>
    </row>
    <row r="30" spans="1:12" x14ac:dyDescent="0.25">
      <c r="A30" s="141"/>
      <c r="B30" s="101"/>
      <c r="C30" s="102"/>
      <c r="D30" s="102"/>
      <c r="E30" s="102"/>
      <c r="F30" s="103"/>
      <c r="G30" s="24"/>
      <c r="H30" s="25"/>
      <c r="I30" s="15"/>
      <c r="J30" s="144"/>
      <c r="K30" s="15"/>
      <c r="L30" s="144"/>
    </row>
    <row r="31" spans="1:12" x14ac:dyDescent="0.25">
      <c r="A31" s="141"/>
      <c r="B31" s="104"/>
      <c r="C31" s="105"/>
      <c r="D31" s="105"/>
      <c r="E31" s="105"/>
      <c r="F31" s="106"/>
      <c r="G31" s="24"/>
      <c r="H31" s="25"/>
      <c r="I31" s="15"/>
      <c r="J31" s="144"/>
      <c r="K31" s="15"/>
      <c r="L31" s="144"/>
    </row>
    <row r="32" spans="1:12" ht="30" customHeight="1" x14ac:dyDescent="0.25">
      <c r="A32" s="141"/>
      <c r="B32" s="153"/>
      <c r="C32" s="154"/>
      <c r="D32" s="154"/>
      <c r="E32" s="154"/>
      <c r="F32" s="155"/>
      <c r="G32" s="24"/>
      <c r="H32" s="25"/>
      <c r="I32" s="15"/>
      <c r="J32" s="144"/>
      <c r="K32" s="15"/>
      <c r="L32" s="144"/>
    </row>
    <row r="33" spans="1:12" x14ac:dyDescent="0.25">
      <c r="A33" s="141"/>
      <c r="B33" s="146"/>
      <c r="C33" s="146"/>
      <c r="D33" s="146"/>
      <c r="E33" s="146"/>
      <c r="F33" s="146"/>
      <c r="G33" s="24"/>
      <c r="H33" s="25"/>
      <c r="I33" s="15"/>
      <c r="J33" s="144"/>
      <c r="K33" s="15"/>
      <c r="L33" s="144"/>
    </row>
    <row r="34" spans="1:12" x14ac:dyDescent="0.25">
      <c r="A34" s="141"/>
      <c r="B34" s="153"/>
      <c r="C34" s="154"/>
      <c r="D34" s="154"/>
      <c r="E34" s="154"/>
      <c r="F34" s="155"/>
      <c r="G34" s="24"/>
      <c r="H34" s="25"/>
      <c r="I34" s="15"/>
      <c r="J34" s="144"/>
      <c r="K34" s="15"/>
      <c r="L34" s="144"/>
    </row>
    <row r="35" spans="1:12" x14ac:dyDescent="0.25">
      <c r="A35" s="141"/>
      <c r="B35" s="153"/>
      <c r="C35" s="154"/>
      <c r="D35" s="154"/>
      <c r="E35" s="154"/>
      <c r="F35" s="155"/>
      <c r="G35" s="24"/>
      <c r="H35" s="25"/>
      <c r="I35" s="15"/>
      <c r="J35" s="144"/>
      <c r="K35" s="15"/>
      <c r="L35" s="144"/>
    </row>
    <row r="36" spans="1:12" x14ac:dyDescent="0.25">
      <c r="A36" s="141"/>
      <c r="B36" s="153"/>
      <c r="C36" s="154"/>
      <c r="D36" s="154"/>
      <c r="E36" s="154"/>
      <c r="F36" s="155"/>
      <c r="G36" s="24"/>
      <c r="H36" s="25"/>
      <c r="I36" s="15"/>
      <c r="J36" s="144"/>
      <c r="K36" s="15"/>
      <c r="L36" s="144"/>
    </row>
    <row r="37" spans="1:12" x14ac:dyDescent="0.25">
      <c r="A37" s="142"/>
      <c r="B37" s="146"/>
      <c r="C37" s="146"/>
      <c r="D37" s="146"/>
      <c r="E37" s="146"/>
      <c r="F37" s="146"/>
      <c r="G37" s="24"/>
      <c r="H37" s="25"/>
      <c r="I37" s="15"/>
      <c r="J37" s="145"/>
      <c r="K37" s="15"/>
      <c r="L37" s="145"/>
    </row>
    <row r="38" spans="1:12" x14ac:dyDescent="0.25">
      <c r="A38" s="150" t="s">
        <v>19</v>
      </c>
      <c r="B38" s="136"/>
      <c r="C38" s="136"/>
      <c r="D38" s="136"/>
      <c r="E38" s="136"/>
      <c r="F38" s="136"/>
      <c r="G38" s="22"/>
      <c r="H38" s="23"/>
      <c r="I38" s="11"/>
      <c r="J38" s="137">
        <f>SUM(I38,I39,I40)</f>
        <v>0</v>
      </c>
      <c r="K38" s="11"/>
      <c r="L38" s="137">
        <f>SUM(K38:K40)</f>
        <v>0</v>
      </c>
    </row>
    <row r="39" spans="1:12" x14ac:dyDescent="0.25">
      <c r="A39" s="151"/>
      <c r="B39" s="136"/>
      <c r="C39" s="136"/>
      <c r="D39" s="136"/>
      <c r="E39" s="136"/>
      <c r="F39" s="136"/>
      <c r="G39" s="22"/>
      <c r="H39" s="23"/>
      <c r="I39" s="11"/>
      <c r="J39" s="138"/>
      <c r="K39" s="11"/>
      <c r="L39" s="138"/>
    </row>
    <row r="40" spans="1:12" x14ac:dyDescent="0.25">
      <c r="A40" s="152"/>
      <c r="B40" s="136"/>
      <c r="C40" s="136"/>
      <c r="D40" s="136"/>
      <c r="E40" s="136"/>
      <c r="F40" s="136"/>
      <c r="G40" s="22"/>
      <c r="H40" s="23"/>
      <c r="I40" s="11"/>
      <c r="J40" s="139"/>
      <c r="K40" s="11"/>
      <c r="L40" s="139"/>
    </row>
    <row r="41" spans="1:12" x14ac:dyDescent="0.25">
      <c r="A41" s="147" t="s">
        <v>20</v>
      </c>
      <c r="B41" s="146"/>
      <c r="C41" s="146"/>
      <c r="D41" s="146"/>
      <c r="E41" s="146"/>
      <c r="F41" s="146"/>
      <c r="G41" s="25"/>
      <c r="H41" s="25"/>
      <c r="I41" s="15"/>
      <c r="J41" s="143">
        <f>SUM(I41,I42,I43)</f>
        <v>0</v>
      </c>
      <c r="K41" s="15"/>
      <c r="L41" s="143">
        <f>SUM(K41:K43)</f>
        <v>0</v>
      </c>
    </row>
    <row r="42" spans="1:12" x14ac:dyDescent="0.25">
      <c r="A42" s="148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49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33" t="s">
        <v>21</v>
      </c>
      <c r="B44" s="136"/>
      <c r="C44" s="136"/>
      <c r="D44" s="136"/>
      <c r="E44" s="136"/>
      <c r="F44" s="136"/>
      <c r="G44" s="23"/>
      <c r="H44" s="23"/>
      <c r="I44" s="11"/>
      <c r="J44" s="137">
        <f>I44</f>
        <v>0</v>
      </c>
      <c r="K44" s="11"/>
      <c r="L44" s="137">
        <f>SUM(K44:K46)</f>
        <v>0</v>
      </c>
    </row>
    <row r="45" spans="1:12" x14ac:dyDescent="0.25">
      <c r="A45" s="134"/>
      <c r="B45" s="136"/>
      <c r="C45" s="136"/>
      <c r="D45" s="136"/>
      <c r="E45" s="136"/>
      <c r="F45" s="136"/>
      <c r="G45" s="23"/>
      <c r="H45" s="23"/>
      <c r="I45" s="11"/>
      <c r="J45" s="138"/>
      <c r="K45" s="11"/>
      <c r="L45" s="138"/>
    </row>
    <row r="46" spans="1:12" x14ac:dyDescent="0.25">
      <c r="A46" s="135"/>
      <c r="B46" s="136"/>
      <c r="C46" s="136"/>
      <c r="D46" s="136"/>
      <c r="E46" s="136"/>
      <c r="F46" s="136"/>
      <c r="G46" s="23"/>
      <c r="H46" s="23"/>
      <c r="I46" s="11"/>
      <c r="J46" s="139"/>
      <c r="K46" s="11"/>
      <c r="L46" s="139"/>
    </row>
    <row r="47" spans="1:12" x14ac:dyDescent="0.25">
      <c r="A47" s="140" t="s">
        <v>22</v>
      </c>
      <c r="B47" s="146" t="s">
        <v>234</v>
      </c>
      <c r="C47" s="146"/>
      <c r="D47" s="146"/>
      <c r="E47" s="146"/>
      <c r="F47" s="146"/>
      <c r="G47" s="25"/>
      <c r="H47" s="25"/>
      <c r="I47" s="15"/>
      <c r="J47" s="143"/>
      <c r="K47" s="15">
        <v>-5570.07</v>
      </c>
      <c r="L47" s="143">
        <f t="shared" ref="L47" si="1">SUM(K47:K52)</f>
        <v>-8000</v>
      </c>
    </row>
    <row r="48" spans="1:12" x14ac:dyDescent="0.25">
      <c r="A48" s="141"/>
      <c r="B48" s="146" t="s">
        <v>332</v>
      </c>
      <c r="C48" s="146"/>
      <c r="D48" s="146"/>
      <c r="E48" s="146"/>
      <c r="F48" s="146"/>
      <c r="G48" s="25"/>
      <c r="H48" s="25"/>
      <c r="I48" s="15"/>
      <c r="J48" s="144"/>
      <c r="K48" s="15">
        <v>-2429.9299999999998</v>
      </c>
      <c r="L48" s="144"/>
    </row>
    <row r="49" spans="1:12" x14ac:dyDescent="0.25">
      <c r="A49" s="141"/>
      <c r="B49" s="153"/>
      <c r="C49" s="154"/>
      <c r="D49" s="154"/>
      <c r="E49" s="154"/>
      <c r="F49" s="155"/>
      <c r="G49" s="25"/>
      <c r="H49" s="25"/>
      <c r="I49" s="15"/>
      <c r="J49" s="144"/>
      <c r="K49" s="15"/>
      <c r="L49" s="144"/>
    </row>
    <row r="50" spans="1:12" x14ac:dyDescent="0.25">
      <c r="A50" s="141"/>
      <c r="B50" s="166"/>
      <c r="C50" s="167"/>
      <c r="D50" s="167"/>
      <c r="E50" s="167"/>
      <c r="F50" s="168"/>
      <c r="G50" s="25"/>
      <c r="H50" s="25"/>
      <c r="I50" s="15"/>
      <c r="J50" s="144"/>
      <c r="K50" s="15"/>
      <c r="L50" s="144"/>
    </row>
    <row r="51" spans="1:12" x14ac:dyDescent="0.25">
      <c r="A51" s="141"/>
      <c r="B51" s="39"/>
      <c r="C51" s="40"/>
      <c r="D51" s="40"/>
      <c r="E51" s="40"/>
      <c r="F51" s="41"/>
      <c r="G51" s="25"/>
      <c r="H51" s="25"/>
      <c r="I51" s="15"/>
      <c r="J51" s="144"/>
      <c r="K51" s="15"/>
      <c r="L51" s="144"/>
    </row>
    <row r="52" spans="1:12" x14ac:dyDescent="0.25">
      <c r="A52" s="142"/>
      <c r="B52" s="146"/>
      <c r="C52" s="146"/>
      <c r="D52" s="146"/>
      <c r="E52" s="146"/>
      <c r="F52" s="146"/>
      <c r="G52" s="25"/>
      <c r="H52" s="25"/>
      <c r="I52" s="15"/>
      <c r="J52" s="145"/>
      <c r="K52" s="15"/>
      <c r="L52" s="145"/>
    </row>
  </sheetData>
  <mergeCells count="5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52"/>
    <mergeCell ref="B47:F47"/>
    <mergeCell ref="J47:J52"/>
    <mergeCell ref="L47:L52"/>
    <mergeCell ref="B48:F48"/>
    <mergeCell ref="B52:F52"/>
    <mergeCell ref="B49:F49"/>
    <mergeCell ref="B50:F50"/>
  </mergeCells>
  <conditionalFormatting sqref="C12:C17 E12:F17 H12:H17 I25:I52 K25:K52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O31" sqref="O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65" t="s">
        <v>182</v>
      </c>
      <c r="C5" s="165"/>
      <c r="D5" s="165"/>
      <c r="E5" s="165"/>
      <c r="F5" s="165"/>
    </row>
    <row r="6" spans="1:12" x14ac:dyDescent="0.25">
      <c r="A6" s="3" t="s">
        <v>2</v>
      </c>
      <c r="B6" s="162" t="s">
        <v>181</v>
      </c>
      <c r="C6" s="162"/>
      <c r="D6" s="162"/>
      <c r="E6" s="162"/>
      <c r="F6" s="162"/>
    </row>
    <row r="7" spans="1:12" x14ac:dyDescent="0.25">
      <c r="A7" s="3" t="s">
        <v>3</v>
      </c>
      <c r="B7" s="163"/>
      <c r="C7" s="163"/>
      <c r="D7" s="163"/>
      <c r="E7" s="163"/>
      <c r="F7" s="163"/>
    </row>
    <row r="8" spans="1:12" x14ac:dyDescent="0.25">
      <c r="A8" s="3" t="s">
        <v>4</v>
      </c>
      <c r="B8" s="164" t="s">
        <v>200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1945</v>
      </c>
      <c r="D13" s="15"/>
      <c r="E13" s="15"/>
      <c r="F13" s="15"/>
      <c r="G13" s="15"/>
      <c r="H13" s="15">
        <f>L28</f>
        <v>-3429.9300000000003</v>
      </c>
      <c r="I13" s="10">
        <f t="shared" ref="I13:I17" si="0">(C13+F13)+(E13+H13)+D13+G13</f>
        <v>-1484.9300000000003</v>
      </c>
      <c r="J13" s="7"/>
      <c r="K13" s="12"/>
      <c r="L13" s="12"/>
    </row>
    <row r="14" spans="1:12" x14ac:dyDescent="0.25">
      <c r="A14" s="9" t="s">
        <v>19</v>
      </c>
      <c r="B14" s="10"/>
      <c r="C14" s="11">
        <v>4725</v>
      </c>
      <c r="D14" s="11"/>
      <c r="E14" s="11">
        <f>J35</f>
        <v>0</v>
      </c>
      <c r="F14" s="11"/>
      <c r="G14" s="11"/>
      <c r="H14" s="11"/>
      <c r="I14" s="10">
        <f t="shared" si="0"/>
        <v>4725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1730</v>
      </c>
      <c r="D16" s="11"/>
      <c r="E16" s="11">
        <f>J50</f>
        <v>0</v>
      </c>
      <c r="F16" s="11"/>
      <c r="G16" s="11"/>
      <c r="H16" s="11"/>
      <c r="I16" s="10">
        <f t="shared" si="0"/>
        <v>1730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</v>
      </c>
      <c r="D17" s="15"/>
      <c r="E17" s="15"/>
      <c r="F17" s="15"/>
      <c r="G17" s="15"/>
      <c r="H17" s="15">
        <f>L53</f>
        <v>-5570.07</v>
      </c>
      <c r="I17" s="10">
        <f t="shared" si="0"/>
        <v>-4970.07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19" spans="1:12" x14ac:dyDescent="0.25">
      <c r="L19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50" t="s">
        <v>162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261</v>
      </c>
      <c r="C28" s="146"/>
      <c r="D28" s="146"/>
      <c r="E28" s="146"/>
      <c r="F28" s="146"/>
      <c r="G28" s="24"/>
      <c r="H28" s="25"/>
      <c r="I28" s="15"/>
      <c r="J28" s="143"/>
      <c r="K28" s="15">
        <v>-365.46</v>
      </c>
      <c r="L28" s="143">
        <f>K28+K29+K30+K31+K32+K33</f>
        <v>-3429.9300000000003</v>
      </c>
    </row>
    <row r="29" spans="1:12" x14ac:dyDescent="0.25">
      <c r="A29" s="141"/>
      <c r="B29" s="136" t="s">
        <v>262</v>
      </c>
      <c r="C29" s="136"/>
      <c r="D29" s="136"/>
      <c r="E29" s="136"/>
      <c r="F29" s="136"/>
      <c r="G29" s="24"/>
      <c r="H29" s="25"/>
      <c r="I29" s="15"/>
      <c r="J29" s="144"/>
      <c r="K29" s="15">
        <v>-1477.1</v>
      </c>
      <c r="L29" s="144"/>
    </row>
    <row r="30" spans="1:12" x14ac:dyDescent="0.25">
      <c r="A30" s="141"/>
      <c r="B30" s="153" t="s">
        <v>263</v>
      </c>
      <c r="C30" s="154"/>
      <c r="D30" s="154"/>
      <c r="E30" s="154"/>
      <c r="F30" s="155"/>
      <c r="G30" s="24"/>
      <c r="H30" s="25"/>
      <c r="I30" s="15"/>
      <c r="J30" s="144"/>
      <c r="K30" s="15">
        <v>-323.42</v>
      </c>
      <c r="L30" s="144"/>
    </row>
    <row r="31" spans="1:12" x14ac:dyDescent="0.25">
      <c r="A31" s="141"/>
      <c r="B31" s="39" t="s">
        <v>329</v>
      </c>
      <c r="C31" s="40"/>
      <c r="D31" s="40"/>
      <c r="E31" s="40"/>
      <c r="F31" s="41"/>
      <c r="G31" s="24"/>
      <c r="H31" s="25"/>
      <c r="I31" s="15"/>
      <c r="J31" s="144"/>
      <c r="K31" s="15">
        <v>-814.88</v>
      </c>
      <c r="L31" s="144"/>
    </row>
    <row r="32" spans="1:12" x14ac:dyDescent="0.25">
      <c r="A32" s="141"/>
      <c r="B32" s="153" t="s">
        <v>346</v>
      </c>
      <c r="C32" s="154"/>
      <c r="D32" s="154"/>
      <c r="E32" s="154"/>
      <c r="F32" s="155"/>
      <c r="G32" s="24"/>
      <c r="H32" s="25"/>
      <c r="I32" s="15"/>
      <c r="J32" s="144"/>
      <c r="K32" s="15">
        <v>-449.07</v>
      </c>
      <c r="L32" s="144"/>
    </row>
    <row r="33" spans="1:12" x14ac:dyDescent="0.25">
      <c r="A33" s="141"/>
      <c r="B33" s="153"/>
      <c r="C33" s="154"/>
      <c r="D33" s="154"/>
      <c r="E33" s="154"/>
      <c r="F33" s="155"/>
      <c r="G33" s="24"/>
      <c r="H33" s="25"/>
      <c r="I33" s="15"/>
      <c r="J33" s="144"/>
      <c r="K33" s="15"/>
      <c r="L33" s="144"/>
    </row>
    <row r="34" spans="1:12" x14ac:dyDescent="0.25">
      <c r="A34" s="142"/>
      <c r="B34" s="146"/>
      <c r="C34" s="146"/>
      <c r="D34" s="146"/>
      <c r="E34" s="146"/>
      <c r="F34" s="146"/>
      <c r="G34" s="24"/>
      <c r="H34" s="25"/>
      <c r="I34" s="15"/>
      <c r="J34" s="145"/>
      <c r="K34" s="15"/>
      <c r="L34" s="145"/>
    </row>
    <row r="35" spans="1:12" x14ac:dyDescent="0.25">
      <c r="A35" s="150" t="s">
        <v>19</v>
      </c>
      <c r="B35" s="136"/>
      <c r="C35" s="136"/>
      <c r="D35" s="136"/>
      <c r="E35" s="136"/>
      <c r="F35" s="136"/>
      <c r="G35" s="22"/>
      <c r="H35" s="23"/>
      <c r="I35" s="11"/>
      <c r="J35" s="137">
        <f>SUM(I35:I37)</f>
        <v>0</v>
      </c>
      <c r="K35" s="11"/>
      <c r="L35" s="137">
        <f>SUM(K35:K37)</f>
        <v>0</v>
      </c>
    </row>
    <row r="36" spans="1:12" x14ac:dyDescent="0.25">
      <c r="A36" s="151"/>
      <c r="B36" s="136"/>
      <c r="C36" s="136"/>
      <c r="D36" s="136"/>
      <c r="E36" s="136"/>
      <c r="F36" s="136"/>
      <c r="G36" s="22"/>
      <c r="H36" s="23"/>
      <c r="I36" s="11"/>
      <c r="J36" s="138"/>
      <c r="K36" s="11"/>
      <c r="L36" s="138"/>
    </row>
    <row r="37" spans="1:12" x14ac:dyDescent="0.25">
      <c r="A37" s="152"/>
      <c r="B37" s="136"/>
      <c r="C37" s="136"/>
      <c r="D37" s="136"/>
      <c r="E37" s="136"/>
      <c r="F37" s="136"/>
      <c r="G37" s="22"/>
      <c r="H37" s="23"/>
      <c r="I37" s="11"/>
      <c r="J37" s="139"/>
      <c r="K37" s="11"/>
      <c r="L37" s="139"/>
    </row>
    <row r="38" spans="1:12" ht="15" customHeight="1" x14ac:dyDescent="0.25">
      <c r="A38" s="172" t="s">
        <v>20</v>
      </c>
      <c r="B38" s="146"/>
      <c r="C38" s="146"/>
      <c r="D38" s="146"/>
      <c r="E38" s="146"/>
      <c r="F38" s="146"/>
      <c r="G38" s="25"/>
      <c r="H38" s="25"/>
      <c r="I38" s="15"/>
      <c r="J38" s="143"/>
      <c r="K38" s="15"/>
      <c r="L38" s="143">
        <f>SUM(K38:K49)</f>
        <v>0</v>
      </c>
    </row>
    <row r="39" spans="1:12" x14ac:dyDescent="0.25">
      <c r="A39" s="173"/>
      <c r="B39" s="146"/>
      <c r="C39" s="146"/>
      <c r="D39" s="146"/>
      <c r="E39" s="146"/>
      <c r="F39" s="146"/>
      <c r="G39" s="25"/>
      <c r="H39" s="25"/>
      <c r="I39" s="15"/>
      <c r="J39" s="144"/>
      <c r="K39" s="15"/>
      <c r="L39" s="144"/>
    </row>
    <row r="40" spans="1:12" x14ac:dyDescent="0.25">
      <c r="A40" s="173"/>
      <c r="B40" s="146"/>
      <c r="C40" s="146"/>
      <c r="D40" s="146"/>
      <c r="E40" s="146"/>
      <c r="F40" s="146"/>
      <c r="G40" s="25"/>
      <c r="H40" s="25"/>
      <c r="I40" s="15"/>
      <c r="J40" s="144"/>
      <c r="K40" s="15"/>
      <c r="L40" s="144"/>
    </row>
    <row r="41" spans="1:12" x14ac:dyDescent="0.25">
      <c r="A41" s="173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73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73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73"/>
      <c r="B44" s="146"/>
      <c r="C44" s="146"/>
      <c r="D44" s="146"/>
      <c r="E44" s="146"/>
      <c r="F44" s="146"/>
      <c r="G44" s="25"/>
      <c r="H44" s="25"/>
      <c r="I44" s="15"/>
      <c r="J44" s="144"/>
      <c r="K44" s="15"/>
      <c r="L44" s="144"/>
    </row>
    <row r="45" spans="1:12" x14ac:dyDescent="0.25">
      <c r="A45" s="173"/>
      <c r="B45" s="146"/>
      <c r="C45" s="146"/>
      <c r="D45" s="146"/>
      <c r="E45" s="146"/>
      <c r="F45" s="146"/>
      <c r="G45" s="25"/>
      <c r="H45" s="25"/>
      <c r="I45" s="15"/>
      <c r="J45" s="144"/>
      <c r="K45" s="15"/>
      <c r="L45" s="144"/>
    </row>
    <row r="46" spans="1:12" x14ac:dyDescent="0.25">
      <c r="A46" s="173"/>
      <c r="B46" s="146"/>
      <c r="C46" s="146"/>
      <c r="D46" s="146"/>
      <c r="E46" s="146"/>
      <c r="F46" s="146"/>
      <c r="G46" s="25"/>
      <c r="H46" s="25"/>
      <c r="I46" s="15"/>
      <c r="J46" s="144"/>
      <c r="K46" s="15"/>
      <c r="L46" s="144"/>
    </row>
    <row r="47" spans="1:12" x14ac:dyDescent="0.25">
      <c r="A47" s="173"/>
      <c r="B47" s="146"/>
      <c r="C47" s="146"/>
      <c r="D47" s="146"/>
      <c r="E47" s="146"/>
      <c r="F47" s="146"/>
      <c r="G47" s="25"/>
      <c r="H47" s="25"/>
      <c r="I47" s="15"/>
      <c r="J47" s="144"/>
      <c r="K47" s="15"/>
      <c r="L47" s="144"/>
    </row>
    <row r="48" spans="1:12" x14ac:dyDescent="0.25">
      <c r="A48" s="173"/>
      <c r="B48" s="146"/>
      <c r="C48" s="146"/>
      <c r="D48" s="146"/>
      <c r="E48" s="146"/>
      <c r="F48" s="146"/>
      <c r="G48" s="25"/>
      <c r="H48" s="25"/>
      <c r="I48" s="15"/>
      <c r="J48" s="144"/>
      <c r="K48" s="15"/>
      <c r="L48" s="144"/>
    </row>
    <row r="49" spans="1:12" x14ac:dyDescent="0.25">
      <c r="A49" s="174"/>
      <c r="B49" s="146"/>
      <c r="C49" s="146"/>
      <c r="D49" s="146"/>
      <c r="E49" s="146"/>
      <c r="F49" s="146"/>
      <c r="G49" s="25"/>
      <c r="H49" s="25"/>
      <c r="I49" s="15"/>
      <c r="J49" s="144"/>
      <c r="K49" s="15"/>
      <c r="L49" s="144"/>
    </row>
    <row r="50" spans="1:12" x14ac:dyDescent="0.25">
      <c r="A50" s="133" t="s">
        <v>21</v>
      </c>
      <c r="B50" s="169"/>
      <c r="C50" s="170"/>
      <c r="D50" s="170"/>
      <c r="E50" s="170"/>
      <c r="F50" s="171"/>
      <c r="G50" s="23"/>
      <c r="H50" s="23"/>
      <c r="I50" s="11"/>
      <c r="J50" s="137">
        <f>I50+I51+I52</f>
        <v>0</v>
      </c>
      <c r="K50" s="11"/>
      <c r="L50" s="137">
        <f>SUM(K50:K52)</f>
        <v>0</v>
      </c>
    </row>
    <row r="51" spans="1:12" x14ac:dyDescent="0.25">
      <c r="A51" s="134"/>
      <c r="B51" s="146"/>
      <c r="C51" s="146"/>
      <c r="D51" s="146"/>
      <c r="E51" s="146"/>
      <c r="F51" s="146"/>
      <c r="G51" s="25"/>
      <c r="H51" s="25"/>
      <c r="I51" s="15"/>
      <c r="J51" s="138"/>
      <c r="K51" s="11"/>
      <c r="L51" s="138"/>
    </row>
    <row r="52" spans="1:12" x14ac:dyDescent="0.25">
      <c r="A52" s="135"/>
      <c r="B52" s="136"/>
      <c r="C52" s="136"/>
      <c r="D52" s="136"/>
      <c r="E52" s="136"/>
      <c r="F52" s="136"/>
      <c r="G52" s="23"/>
      <c r="H52" s="23"/>
      <c r="I52" s="11"/>
      <c r="J52" s="139"/>
      <c r="K52" s="11"/>
      <c r="L52" s="139"/>
    </row>
    <row r="53" spans="1:12" x14ac:dyDescent="0.25">
      <c r="A53" s="140" t="s">
        <v>22</v>
      </c>
      <c r="B53" s="146" t="s">
        <v>234</v>
      </c>
      <c r="C53" s="146"/>
      <c r="D53" s="146"/>
      <c r="E53" s="146"/>
      <c r="F53" s="146"/>
      <c r="G53" s="25"/>
      <c r="H53" s="25"/>
      <c r="I53" s="15"/>
      <c r="J53" s="143">
        <f>I53</f>
        <v>0</v>
      </c>
      <c r="K53" s="15">
        <v>-5570.07</v>
      </c>
      <c r="L53" s="143">
        <f t="shared" ref="L53" si="1">SUM(K53:K55)</f>
        <v>-5570.07</v>
      </c>
    </row>
    <row r="54" spans="1:12" x14ac:dyDescent="0.25">
      <c r="A54" s="141"/>
      <c r="B54" s="146"/>
      <c r="C54" s="146"/>
      <c r="D54" s="146"/>
      <c r="E54" s="146"/>
      <c r="F54" s="146"/>
      <c r="G54" s="25"/>
      <c r="H54" s="25"/>
      <c r="I54" s="15"/>
      <c r="J54" s="144"/>
      <c r="K54" s="15"/>
      <c r="L54" s="144"/>
    </row>
    <row r="55" spans="1:12" x14ac:dyDescent="0.25">
      <c r="A55" s="142"/>
      <c r="B55" s="146"/>
      <c r="C55" s="146"/>
      <c r="D55" s="146"/>
      <c r="E55" s="146"/>
      <c r="F55" s="146"/>
      <c r="G55" s="25"/>
      <c r="H55" s="25"/>
      <c r="I55" s="15"/>
      <c r="J55" s="145"/>
      <c r="K55" s="15"/>
      <c r="L55" s="145"/>
    </row>
  </sheetData>
  <mergeCells count="5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4"/>
    <mergeCell ref="B28:F28"/>
    <mergeCell ref="J28:J34"/>
    <mergeCell ref="L28:L34"/>
    <mergeCell ref="B29:F29"/>
    <mergeCell ref="B34:F34"/>
    <mergeCell ref="B30:F30"/>
    <mergeCell ref="B32:F32"/>
    <mergeCell ref="B33:F33"/>
    <mergeCell ref="A38:A49"/>
    <mergeCell ref="A35:A37"/>
    <mergeCell ref="B35:F35"/>
    <mergeCell ref="J35:J37"/>
    <mergeCell ref="L35:L37"/>
    <mergeCell ref="B36:F36"/>
    <mergeCell ref="B37:F37"/>
    <mergeCell ref="B47:F47"/>
    <mergeCell ref="B48:F48"/>
    <mergeCell ref="B49:F49"/>
    <mergeCell ref="J38:J49"/>
    <mergeCell ref="L38:L49"/>
    <mergeCell ref="B44:F44"/>
    <mergeCell ref="B45:F45"/>
    <mergeCell ref="B46:F46"/>
    <mergeCell ref="B41:F41"/>
    <mergeCell ref="A50:A52"/>
    <mergeCell ref="B50:F50"/>
    <mergeCell ref="J50:J52"/>
    <mergeCell ref="L50:L52"/>
    <mergeCell ref="B51:F51"/>
    <mergeCell ref="B52:F52"/>
    <mergeCell ref="A53:A55"/>
    <mergeCell ref="B53:F53"/>
    <mergeCell ref="J53:J55"/>
    <mergeCell ref="L53:L55"/>
    <mergeCell ref="B54:F54"/>
    <mergeCell ref="B55:F55"/>
    <mergeCell ref="B42:F42"/>
    <mergeCell ref="B43:F43"/>
    <mergeCell ref="B38:F38"/>
    <mergeCell ref="B39:F39"/>
    <mergeCell ref="B40:F40"/>
  </mergeCells>
  <conditionalFormatting sqref="C12:C17 E12:F17 H12:H17 I25:I50 K25:K55 I52:I55">
    <cfRule type="cellIs" dxfId="405" priority="14" operator="lessThan">
      <formula>0</formula>
    </cfRule>
    <cfRule type="cellIs" dxfId="404" priority="15" operator="greaterThan">
      <formula>0</formula>
    </cfRule>
    <cfRule type="cellIs" dxfId="403" priority="16" operator="lessThan">
      <formula>0</formula>
    </cfRule>
  </conditionalFormatting>
  <conditionalFormatting sqref="D12:D17">
    <cfRule type="cellIs" dxfId="402" priority="11" operator="lessThan">
      <formula>0</formula>
    </cfRule>
    <cfRule type="cellIs" dxfId="401" priority="12" operator="greaterThan">
      <formula>0</formula>
    </cfRule>
    <cfRule type="cellIs" dxfId="400" priority="13" operator="lessThan">
      <formula>0</formula>
    </cfRule>
  </conditionalFormatting>
  <conditionalFormatting sqref="G12:G17">
    <cfRule type="cellIs" dxfId="399" priority="8" operator="lessThan">
      <formula>0</formula>
    </cfRule>
    <cfRule type="cellIs" dxfId="398" priority="9" operator="greaterThan">
      <formula>0</formula>
    </cfRule>
    <cfRule type="cellIs" dxfId="397" priority="10" operator="lessThan">
      <formula>0</formula>
    </cfRule>
  </conditionalFormatting>
  <conditionalFormatting sqref="I12:I17">
    <cfRule type="cellIs" dxfId="396" priority="6" operator="lessThan">
      <formula>0</formula>
    </cfRule>
    <cfRule type="cellIs" dxfId="395" priority="7" operator="greaterThan">
      <formula>0</formula>
    </cfRule>
  </conditionalFormatting>
  <conditionalFormatting sqref="J12:J17">
    <cfRule type="containsText" dxfId="394" priority="4" operator="containsText" text="OK">
      <formula>NOT(ISERROR(SEARCH("OK",J12)))</formula>
    </cfRule>
    <cfRule type="containsText" dxfId="393" priority="5" operator="containsText" text="ALERTA">
      <formula>NOT(ISERROR(SEARCH("ALERTA",J12)))</formula>
    </cfRule>
  </conditionalFormatting>
  <conditionalFormatting sqref="I51">
    <cfRule type="cellIs" dxfId="392" priority="1" operator="lessThan">
      <formula>0</formula>
    </cfRule>
    <cfRule type="cellIs" dxfId="391" priority="2" operator="greaterThan">
      <formula>0</formula>
    </cfRule>
    <cfRule type="cellIs" dxfId="390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L11" sqref="L1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65" t="s">
        <v>175</v>
      </c>
      <c r="C5" s="165"/>
      <c r="D5" s="165"/>
      <c r="E5" s="165"/>
      <c r="F5" s="165"/>
    </row>
    <row r="6" spans="1:12" x14ac:dyDescent="0.25">
      <c r="A6" s="3" t="s">
        <v>2</v>
      </c>
      <c r="B6" s="162" t="s">
        <v>39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97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96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>
        <f>J28</f>
        <v>0</v>
      </c>
      <c r="F13" s="15"/>
      <c r="G13" s="15"/>
      <c r="H13" s="15">
        <f>L28</f>
        <v>-2649.91</v>
      </c>
      <c r="I13" s="10">
        <f t="shared" ref="I13:I17" si="0">(C13+F13)+(E13+H13)+D13+G13</f>
        <v>-649.90999999999985</v>
      </c>
      <c r="J13" s="7"/>
      <c r="K13" s="12"/>
      <c r="L13" s="12"/>
    </row>
    <row r="14" spans="1:12" x14ac:dyDescent="0.25">
      <c r="A14" s="9" t="s">
        <v>19</v>
      </c>
      <c r="B14" s="10"/>
      <c r="C14" s="11">
        <v>1100</v>
      </c>
      <c r="D14" s="11"/>
      <c r="E14" s="11"/>
      <c r="F14" s="11"/>
      <c r="G14" s="11"/>
      <c r="H14" s="11">
        <f>L37</f>
        <v>-1250.6199999999999</v>
      </c>
      <c r="I14" s="10">
        <f t="shared" si="0"/>
        <v>-150.61999999999989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/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2250</v>
      </c>
      <c r="D16" s="11"/>
      <c r="E16" s="11">
        <f>J43</f>
        <v>0</v>
      </c>
      <c r="F16" s="49"/>
      <c r="G16" s="11"/>
      <c r="H16" s="11">
        <f>L47</f>
        <v>-5099.47</v>
      </c>
      <c r="I16" s="10">
        <f t="shared" si="0"/>
        <v>-2849.4700000000003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2150</v>
      </c>
      <c r="D17" s="15"/>
      <c r="E17" s="15">
        <f>I47</f>
        <v>0</v>
      </c>
      <c r="F17" s="15"/>
      <c r="G17" s="15"/>
      <c r="H17" s="15"/>
      <c r="I17" s="10">
        <f t="shared" si="0"/>
        <v>2150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6" t="s">
        <v>26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x14ac:dyDescent="0.25">
      <c r="A24" s="20" t="s">
        <v>27</v>
      </c>
      <c r="B24" s="157" t="s">
        <v>28</v>
      </c>
      <c r="C24" s="157"/>
      <c r="D24" s="157"/>
      <c r="E24" s="157"/>
      <c r="F24" s="157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50" t="s">
        <v>17</v>
      </c>
      <c r="B25" s="136"/>
      <c r="C25" s="136"/>
      <c r="D25" s="136"/>
      <c r="E25" s="136"/>
      <c r="F25" s="136"/>
      <c r="G25" s="22"/>
      <c r="H25" s="23"/>
      <c r="I25" s="11"/>
      <c r="J25" s="137">
        <f>SUM(I25:I27)</f>
        <v>0</v>
      </c>
      <c r="K25" s="11"/>
      <c r="L25" s="137">
        <f>SUM(K25:K27)</f>
        <v>0</v>
      </c>
    </row>
    <row r="26" spans="1:12" x14ac:dyDescent="0.25">
      <c r="A26" s="151"/>
      <c r="B26" s="158"/>
      <c r="C26" s="159"/>
      <c r="D26" s="159"/>
      <c r="E26" s="159"/>
      <c r="F26" s="160"/>
      <c r="G26" s="22"/>
      <c r="H26" s="23"/>
      <c r="I26" s="11"/>
      <c r="J26" s="138"/>
      <c r="K26" s="11"/>
      <c r="L26" s="138"/>
    </row>
    <row r="27" spans="1:12" x14ac:dyDescent="0.25">
      <c r="A27" s="152"/>
      <c r="B27" s="136"/>
      <c r="C27" s="136"/>
      <c r="D27" s="136"/>
      <c r="E27" s="136"/>
      <c r="F27" s="136"/>
      <c r="G27" s="22"/>
      <c r="H27" s="23"/>
      <c r="I27" s="11"/>
      <c r="J27" s="139"/>
      <c r="K27" s="11"/>
      <c r="L27" s="139"/>
    </row>
    <row r="28" spans="1:12" x14ac:dyDescent="0.25">
      <c r="A28" s="140" t="s">
        <v>18</v>
      </c>
      <c r="B28" s="146" t="s">
        <v>238</v>
      </c>
      <c r="C28" s="146"/>
      <c r="D28" s="146"/>
      <c r="E28" s="146"/>
      <c r="F28" s="146"/>
      <c r="G28" s="24"/>
      <c r="H28" s="25"/>
      <c r="I28" s="15"/>
      <c r="J28" s="143">
        <f>I28+I29+I30+I31+I32</f>
        <v>0</v>
      </c>
      <c r="K28" s="15">
        <v>-1144.82</v>
      </c>
      <c r="L28" s="143">
        <f>K28+K29+K30+K31</f>
        <v>-2649.91</v>
      </c>
    </row>
    <row r="29" spans="1:12" x14ac:dyDescent="0.25">
      <c r="A29" s="141"/>
      <c r="B29" s="153" t="s">
        <v>239</v>
      </c>
      <c r="C29" s="154"/>
      <c r="D29" s="154"/>
      <c r="E29" s="154"/>
      <c r="F29" s="155"/>
      <c r="G29" s="24"/>
      <c r="H29" s="25"/>
      <c r="I29" s="15"/>
      <c r="J29" s="144"/>
      <c r="K29" s="15">
        <v>-700.93</v>
      </c>
      <c r="L29" s="144"/>
    </row>
    <row r="30" spans="1:12" x14ac:dyDescent="0.25">
      <c r="A30" s="141"/>
      <c r="B30" s="39" t="s">
        <v>240</v>
      </c>
      <c r="C30" s="40"/>
      <c r="D30" s="40"/>
      <c r="E30" s="40"/>
      <c r="F30" s="41"/>
      <c r="G30" s="24"/>
      <c r="H30" s="25"/>
      <c r="I30" s="15"/>
      <c r="J30" s="144"/>
      <c r="K30" s="15">
        <v>-600</v>
      </c>
      <c r="L30" s="144"/>
    </row>
    <row r="31" spans="1:12" x14ac:dyDescent="0.25">
      <c r="A31" s="141"/>
      <c r="B31" s="153" t="s">
        <v>247</v>
      </c>
      <c r="C31" s="154"/>
      <c r="D31" s="154"/>
      <c r="E31" s="154"/>
      <c r="F31" s="155"/>
      <c r="G31" s="24"/>
      <c r="H31" s="25"/>
      <c r="I31" s="15"/>
      <c r="J31" s="144"/>
      <c r="K31" s="15">
        <v>-204.16</v>
      </c>
      <c r="L31" s="144"/>
    </row>
    <row r="32" spans="1:12" ht="29.25" customHeight="1" x14ac:dyDescent="0.25">
      <c r="A32" s="141"/>
      <c r="B32" s="153"/>
      <c r="C32" s="154"/>
      <c r="D32" s="154"/>
      <c r="E32" s="154"/>
      <c r="F32" s="155"/>
      <c r="G32" s="24"/>
      <c r="H32" s="25"/>
      <c r="I32" s="15"/>
      <c r="J32" s="144"/>
      <c r="K32" s="15"/>
      <c r="L32" s="144"/>
    </row>
    <row r="33" spans="1:12" x14ac:dyDescent="0.25">
      <c r="A33" s="141"/>
      <c r="B33" s="153"/>
      <c r="C33" s="154"/>
      <c r="D33" s="154"/>
      <c r="E33" s="154"/>
      <c r="F33" s="155"/>
      <c r="G33" s="24"/>
      <c r="H33" s="25"/>
      <c r="I33" s="15"/>
      <c r="J33" s="144"/>
      <c r="K33" s="15"/>
      <c r="L33" s="144"/>
    </row>
    <row r="34" spans="1:12" x14ac:dyDescent="0.25">
      <c r="A34" s="141"/>
      <c r="B34" s="146"/>
      <c r="C34" s="146"/>
      <c r="D34" s="146"/>
      <c r="E34" s="146"/>
      <c r="F34" s="146"/>
      <c r="G34" s="24"/>
      <c r="H34" s="25"/>
      <c r="I34" s="15"/>
      <c r="J34" s="144"/>
      <c r="K34" s="15"/>
      <c r="L34" s="144"/>
    </row>
    <row r="35" spans="1:12" x14ac:dyDescent="0.25">
      <c r="A35" s="141"/>
      <c r="B35" s="153"/>
      <c r="C35" s="154"/>
      <c r="D35" s="154"/>
      <c r="E35" s="154"/>
      <c r="F35" s="155"/>
      <c r="G35" s="24"/>
      <c r="H35" s="25"/>
      <c r="I35" s="15"/>
      <c r="J35" s="144"/>
      <c r="K35" s="15"/>
      <c r="L35" s="144"/>
    </row>
    <row r="36" spans="1:12" x14ac:dyDescent="0.25">
      <c r="A36" s="142"/>
      <c r="B36" s="146"/>
      <c r="C36" s="146"/>
      <c r="D36" s="146"/>
      <c r="E36" s="146"/>
      <c r="F36" s="146"/>
      <c r="G36" s="24"/>
      <c r="H36" s="25"/>
      <c r="I36" s="15"/>
      <c r="J36" s="145"/>
      <c r="K36" s="15"/>
      <c r="L36" s="145"/>
    </row>
    <row r="37" spans="1:12" x14ac:dyDescent="0.25">
      <c r="A37" s="150" t="s">
        <v>19</v>
      </c>
      <c r="B37" s="136" t="s">
        <v>284</v>
      </c>
      <c r="C37" s="136"/>
      <c r="D37" s="136"/>
      <c r="E37" s="136"/>
      <c r="F37" s="136"/>
      <c r="G37" s="22"/>
      <c r="H37" s="23"/>
      <c r="I37" s="11"/>
      <c r="J37" s="137">
        <f>SUM(I37:I39)</f>
        <v>0</v>
      </c>
      <c r="K37" s="11">
        <v>-1250.6199999999999</v>
      </c>
      <c r="L37" s="137">
        <f>SUM(K37:K39)</f>
        <v>-1250.6199999999999</v>
      </c>
    </row>
    <row r="38" spans="1:12" x14ac:dyDescent="0.25">
      <c r="A38" s="151"/>
      <c r="B38" s="136"/>
      <c r="C38" s="136"/>
      <c r="D38" s="136"/>
      <c r="E38" s="136"/>
      <c r="F38" s="136"/>
      <c r="G38" s="22"/>
      <c r="H38" s="23"/>
      <c r="I38" s="11"/>
      <c r="J38" s="138"/>
      <c r="K38" s="11"/>
      <c r="L38" s="138"/>
    </row>
    <row r="39" spans="1:12" x14ac:dyDescent="0.25">
      <c r="A39" s="152"/>
      <c r="B39" s="136"/>
      <c r="C39" s="136"/>
      <c r="D39" s="136"/>
      <c r="E39" s="136"/>
      <c r="F39" s="136"/>
      <c r="G39" s="22"/>
      <c r="H39" s="23"/>
      <c r="I39" s="11"/>
      <c r="J39" s="139"/>
      <c r="K39" s="11"/>
      <c r="L39" s="139"/>
    </row>
    <row r="40" spans="1:12" x14ac:dyDescent="0.25">
      <c r="A40" s="147" t="s">
        <v>20</v>
      </c>
      <c r="B40" s="146"/>
      <c r="C40" s="146"/>
      <c r="D40" s="146"/>
      <c r="E40" s="146"/>
      <c r="F40" s="146"/>
      <c r="G40" s="25"/>
      <c r="H40" s="25"/>
      <c r="I40" s="15"/>
      <c r="J40" s="143">
        <f>SUM(I40:I42)</f>
        <v>0</v>
      </c>
      <c r="K40" s="15"/>
      <c r="L40" s="143">
        <f>SUM(K40:K42)</f>
        <v>0</v>
      </c>
    </row>
    <row r="41" spans="1:12" x14ac:dyDescent="0.25">
      <c r="A41" s="148"/>
      <c r="B41" s="146"/>
      <c r="C41" s="146"/>
      <c r="D41" s="146"/>
      <c r="E41" s="146"/>
      <c r="F41" s="146"/>
      <c r="G41" s="25"/>
      <c r="H41" s="25"/>
      <c r="I41" s="15"/>
      <c r="J41" s="144"/>
      <c r="K41" s="15"/>
      <c r="L41" s="144"/>
    </row>
    <row r="42" spans="1:12" x14ac:dyDescent="0.25">
      <c r="A42" s="149"/>
      <c r="B42" s="146"/>
      <c r="C42" s="146"/>
      <c r="D42" s="146"/>
      <c r="E42" s="146"/>
      <c r="F42" s="146"/>
      <c r="G42" s="25"/>
      <c r="H42" s="25"/>
      <c r="I42" s="15"/>
      <c r="J42" s="144"/>
      <c r="K42" s="15"/>
      <c r="L42" s="144"/>
    </row>
    <row r="43" spans="1:12" x14ac:dyDescent="0.25">
      <c r="A43" s="133" t="s">
        <v>21</v>
      </c>
      <c r="B43" s="136"/>
      <c r="C43" s="136"/>
      <c r="D43" s="136"/>
      <c r="E43" s="136"/>
      <c r="F43" s="136"/>
      <c r="G43" s="23"/>
      <c r="H43" s="23"/>
      <c r="I43" s="11"/>
      <c r="J43" s="137">
        <f>SUM(I43:I46)</f>
        <v>0</v>
      </c>
      <c r="K43" s="11"/>
      <c r="L43" s="137">
        <f>SUM(K43:K46)</f>
        <v>0</v>
      </c>
    </row>
    <row r="44" spans="1:12" x14ac:dyDescent="0.25">
      <c r="A44" s="134"/>
      <c r="B44" s="136"/>
      <c r="C44" s="136"/>
      <c r="D44" s="136"/>
      <c r="E44" s="136"/>
      <c r="F44" s="136"/>
      <c r="G44" s="23"/>
      <c r="H44" s="23"/>
      <c r="I44" s="11"/>
      <c r="J44" s="138"/>
      <c r="K44" s="11"/>
      <c r="L44" s="138"/>
    </row>
    <row r="45" spans="1:12" x14ac:dyDescent="0.25">
      <c r="A45" s="134"/>
      <c r="B45" s="158"/>
      <c r="C45" s="159"/>
      <c r="D45" s="159"/>
      <c r="E45" s="159"/>
      <c r="F45" s="160"/>
      <c r="G45" s="23"/>
      <c r="H45" s="23"/>
      <c r="I45" s="11"/>
      <c r="J45" s="138"/>
      <c r="K45" s="11"/>
      <c r="L45" s="138"/>
    </row>
    <row r="46" spans="1:12" x14ac:dyDescent="0.25">
      <c r="A46" s="135"/>
      <c r="B46" s="136"/>
      <c r="C46" s="136"/>
      <c r="D46" s="136"/>
      <c r="E46" s="136"/>
      <c r="F46" s="136"/>
      <c r="G46" s="23"/>
      <c r="H46" s="23"/>
      <c r="I46" s="11"/>
      <c r="J46" s="139"/>
      <c r="K46" s="11"/>
      <c r="L46" s="139"/>
    </row>
    <row r="47" spans="1:12" x14ac:dyDescent="0.25">
      <c r="A47" s="140" t="s">
        <v>22</v>
      </c>
      <c r="B47" s="146" t="s">
        <v>272</v>
      </c>
      <c r="C47" s="146"/>
      <c r="D47" s="146"/>
      <c r="E47" s="146"/>
      <c r="F47" s="146"/>
      <c r="G47" s="25"/>
      <c r="H47" s="25"/>
      <c r="I47" s="15"/>
      <c r="J47" s="143">
        <f>SUM(I47,I48,I49)</f>
        <v>0</v>
      </c>
      <c r="K47" s="15">
        <v>-5099.47</v>
      </c>
      <c r="L47" s="143">
        <f t="shared" ref="L47" si="1">SUM(K47:K49)</f>
        <v>-5099.47</v>
      </c>
    </row>
    <row r="48" spans="1:12" x14ac:dyDescent="0.25">
      <c r="A48" s="141"/>
      <c r="G48" s="25"/>
      <c r="H48" s="25"/>
      <c r="I48" s="15"/>
      <c r="J48" s="144"/>
      <c r="K48" s="15"/>
      <c r="L48" s="144"/>
    </row>
    <row r="49" spans="1:12" x14ac:dyDescent="0.25">
      <c r="A49" s="142"/>
      <c r="B49" s="146"/>
      <c r="C49" s="146"/>
      <c r="D49" s="146"/>
      <c r="E49" s="146"/>
      <c r="F49" s="146"/>
      <c r="G49" s="25"/>
      <c r="H49" s="25"/>
      <c r="I49" s="15"/>
      <c r="J49" s="145"/>
      <c r="K49" s="15"/>
      <c r="L49" s="145"/>
    </row>
  </sheetData>
  <mergeCells count="49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L28:L36"/>
    <mergeCell ref="B34:F34"/>
    <mergeCell ref="B29:F29"/>
    <mergeCell ref="B31:F31"/>
    <mergeCell ref="B32:F32"/>
    <mergeCell ref="B33:F33"/>
    <mergeCell ref="B35:F35"/>
    <mergeCell ref="B36:F36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</mergeCells>
  <conditionalFormatting sqref="C12:C17 E12:F17 H12:H17 I25:I49 K25:K49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D12:D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G12:G17">
    <cfRule type="cellIs" dxfId="383" priority="5" operator="lessThan">
      <formula>0</formula>
    </cfRule>
    <cfRule type="cellIs" dxfId="382" priority="6" operator="greaterThan">
      <formula>0</formula>
    </cfRule>
    <cfRule type="cellIs" dxfId="381" priority="7" operator="lessThan">
      <formula>0</formula>
    </cfRule>
  </conditionalFormatting>
  <conditionalFormatting sqref="I12:I17">
    <cfRule type="cellIs" dxfId="380" priority="3" operator="lessThan">
      <formula>0</formula>
    </cfRule>
    <cfRule type="cellIs" dxfId="379" priority="4" operator="greaterThan">
      <formula>0</formula>
    </cfRule>
  </conditionalFormatting>
  <conditionalFormatting sqref="J12:J17">
    <cfRule type="containsText" dxfId="378" priority="1" operator="containsText" text="OK">
      <formula>NOT(ISERROR(SEARCH("OK",J12)))</formula>
    </cfRule>
    <cfRule type="containsText" dxfId="37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workbookViewId="0">
      <selection activeCell="O16" sqref="O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7.5" customHeigh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67.5" customHeigh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62" t="s">
        <v>40</v>
      </c>
      <c r="C5" s="162"/>
      <c r="D5" s="162"/>
      <c r="E5" s="162"/>
      <c r="F5" s="162"/>
    </row>
    <row r="6" spans="1:12" x14ac:dyDescent="0.25">
      <c r="A6" s="3" t="s">
        <v>2</v>
      </c>
      <c r="B6" s="162" t="s">
        <v>41</v>
      </c>
      <c r="C6" s="162"/>
      <c r="D6" s="162"/>
      <c r="E6" s="162"/>
      <c r="F6" s="162"/>
    </row>
    <row r="7" spans="1:12" x14ac:dyDescent="0.25">
      <c r="A7" s="3" t="s">
        <v>3</v>
      </c>
      <c r="B7" s="163" t="s">
        <v>99</v>
      </c>
      <c r="C7" s="163"/>
      <c r="D7" s="163"/>
      <c r="E7" s="163"/>
      <c r="F7" s="163"/>
    </row>
    <row r="8" spans="1:12" x14ac:dyDescent="0.25">
      <c r="A8" s="3" t="s">
        <v>4</v>
      </c>
      <c r="B8" s="164" t="s">
        <v>98</v>
      </c>
      <c r="C8" s="163"/>
      <c r="D8" s="163"/>
      <c r="E8" s="163"/>
      <c r="F8" s="163"/>
    </row>
    <row r="10" spans="1:12" ht="23.25" x14ac:dyDescent="0.35">
      <c r="A10" s="156" t="s">
        <v>173</v>
      </c>
      <c r="B10" s="156"/>
      <c r="C10" s="156"/>
      <c r="D10" s="156"/>
      <c r="E10" s="156"/>
      <c r="F10" s="156"/>
      <c r="G10" s="156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1500</v>
      </c>
      <c r="D13" s="15"/>
      <c r="E13" s="15">
        <f>J27</f>
        <v>0</v>
      </c>
      <c r="F13" s="15"/>
      <c r="G13" s="15"/>
      <c r="H13" s="15">
        <f>L27</f>
        <v>-1253.3900000000001</v>
      </c>
      <c r="I13" s="10">
        <f t="shared" ref="I13:I17" si="0">(C13+F13)+(E13+H13)+D13+G13</f>
        <v>246.6099999999999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9500</v>
      </c>
      <c r="D15" s="15"/>
      <c r="E15" s="15">
        <f>J35</f>
        <v>0</v>
      </c>
      <c r="F15" s="15"/>
      <c r="G15" s="15"/>
      <c r="H15" s="15">
        <f>L35</f>
        <v>-4400</v>
      </c>
      <c r="I15" s="10">
        <f t="shared" si="0"/>
        <v>5100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</v>
      </c>
      <c r="D16" s="11"/>
      <c r="E16" s="11">
        <f>J38</f>
        <v>0</v>
      </c>
      <c r="F16" s="11"/>
      <c r="G16" s="11"/>
      <c r="H16" s="11">
        <f>L38</f>
        <v>-1015.64</v>
      </c>
      <c r="I16" s="10">
        <f t="shared" si="0"/>
        <v>-515.64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6000</v>
      </c>
      <c r="D17" s="15"/>
      <c r="E17" s="15">
        <f>J42</f>
        <v>0</v>
      </c>
      <c r="F17" s="15"/>
      <c r="G17" s="15"/>
      <c r="H17" s="15">
        <f>L42</f>
        <v>-193.86</v>
      </c>
      <c r="I17" s="10">
        <f t="shared" si="0"/>
        <v>5806.14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/>
      <c r="I18" s="19">
        <f>SUM(I12:I17)</f>
        <v>10637.11</v>
      </c>
      <c r="L18" s="12"/>
    </row>
    <row r="22" spans="1:12" ht="23.25" x14ac:dyDescent="0.35">
      <c r="A22" s="156" t="s">
        <v>26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1:12" x14ac:dyDescent="0.25">
      <c r="A23" s="20" t="s">
        <v>27</v>
      </c>
      <c r="B23" s="157" t="s">
        <v>28</v>
      </c>
      <c r="C23" s="157"/>
      <c r="D23" s="157"/>
      <c r="E23" s="157"/>
      <c r="F23" s="157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142</v>
      </c>
    </row>
    <row r="24" spans="1:12" x14ac:dyDescent="0.25">
      <c r="A24" s="150" t="s">
        <v>17</v>
      </c>
      <c r="B24" s="136"/>
      <c r="C24" s="136"/>
      <c r="D24" s="136"/>
      <c r="E24" s="136"/>
      <c r="F24" s="136"/>
      <c r="G24" s="22"/>
      <c r="H24" s="23"/>
      <c r="I24" s="11"/>
      <c r="J24" s="137">
        <f>SUM(I24:I26)</f>
        <v>0</v>
      </c>
      <c r="K24" s="11"/>
      <c r="L24" s="137">
        <f>SUM(K24:K26)</f>
        <v>0</v>
      </c>
    </row>
    <row r="25" spans="1:12" x14ac:dyDescent="0.25">
      <c r="A25" s="151"/>
      <c r="B25" s="158"/>
      <c r="C25" s="159"/>
      <c r="D25" s="159"/>
      <c r="E25" s="159"/>
      <c r="F25" s="160"/>
      <c r="G25" s="22"/>
      <c r="H25" s="23"/>
      <c r="I25" s="11"/>
      <c r="J25" s="138"/>
      <c r="K25" s="11"/>
      <c r="L25" s="138"/>
    </row>
    <row r="26" spans="1:12" x14ac:dyDescent="0.25">
      <c r="A26" s="152"/>
      <c r="B26" s="136"/>
      <c r="C26" s="136"/>
      <c r="D26" s="136"/>
      <c r="E26" s="136"/>
      <c r="F26" s="136"/>
      <c r="G26" s="22"/>
      <c r="H26" s="23"/>
      <c r="I26" s="11"/>
      <c r="J26" s="139"/>
      <c r="K26" s="11"/>
      <c r="L26" s="139"/>
    </row>
    <row r="27" spans="1:12" x14ac:dyDescent="0.25">
      <c r="A27" s="140" t="s">
        <v>18</v>
      </c>
      <c r="B27" s="146" t="s">
        <v>216</v>
      </c>
      <c r="C27" s="146"/>
      <c r="D27" s="146"/>
      <c r="E27" s="146"/>
      <c r="F27" s="146"/>
      <c r="G27" s="25"/>
      <c r="H27" s="25"/>
      <c r="I27" s="15"/>
      <c r="J27" s="143">
        <f>SUM(I27:I31)</f>
        <v>0</v>
      </c>
      <c r="K27" s="15">
        <v>-875</v>
      </c>
      <c r="L27" s="143">
        <f>SUM(K27:K31)</f>
        <v>-1253.3900000000001</v>
      </c>
    </row>
    <row r="28" spans="1:12" x14ac:dyDescent="0.25">
      <c r="A28" s="141"/>
      <c r="B28" s="146" t="s">
        <v>333</v>
      </c>
      <c r="C28" s="146"/>
      <c r="D28" s="146"/>
      <c r="E28" s="146"/>
      <c r="F28" s="146"/>
      <c r="G28" s="24"/>
      <c r="H28" s="25"/>
      <c r="I28" s="15"/>
      <c r="J28" s="144"/>
      <c r="K28" s="15">
        <v>-342.47</v>
      </c>
      <c r="L28" s="144"/>
    </row>
    <row r="29" spans="1:12" x14ac:dyDescent="0.25">
      <c r="A29" s="141"/>
      <c r="B29" s="146" t="s">
        <v>334</v>
      </c>
      <c r="C29" s="146"/>
      <c r="D29" s="146"/>
      <c r="E29" s="146"/>
      <c r="F29" s="146"/>
      <c r="G29" s="24"/>
      <c r="H29" s="25"/>
      <c r="I29" s="15"/>
      <c r="J29" s="144"/>
      <c r="K29" s="15">
        <v>-35.92</v>
      </c>
      <c r="L29" s="144"/>
    </row>
    <row r="30" spans="1:12" x14ac:dyDescent="0.25">
      <c r="A30" s="141"/>
      <c r="B30" s="146"/>
      <c r="C30" s="146"/>
      <c r="D30" s="146"/>
      <c r="E30" s="146"/>
      <c r="F30" s="146"/>
      <c r="G30" s="24"/>
      <c r="H30" s="25"/>
      <c r="I30" s="15"/>
      <c r="J30" s="144"/>
      <c r="K30" s="15"/>
      <c r="L30" s="144"/>
    </row>
    <row r="31" spans="1:12" x14ac:dyDescent="0.25">
      <c r="A31" s="142"/>
      <c r="B31" s="146"/>
      <c r="C31" s="146"/>
      <c r="D31" s="146"/>
      <c r="E31" s="146"/>
      <c r="F31" s="146"/>
      <c r="G31" s="24"/>
      <c r="H31" s="25"/>
      <c r="I31" s="15"/>
      <c r="J31" s="145"/>
      <c r="K31" s="15"/>
      <c r="L31" s="145"/>
    </row>
    <row r="32" spans="1:12" x14ac:dyDescent="0.25">
      <c r="A32" s="150" t="s">
        <v>19</v>
      </c>
      <c r="B32" s="136"/>
      <c r="C32" s="136"/>
      <c r="D32" s="136"/>
      <c r="E32" s="136"/>
      <c r="F32" s="136"/>
      <c r="G32" s="22"/>
      <c r="H32" s="23"/>
      <c r="I32" s="11"/>
      <c r="J32" s="137"/>
      <c r="K32" s="11"/>
      <c r="L32" s="137">
        <f>SUM(K32:K34)</f>
        <v>0</v>
      </c>
    </row>
    <row r="33" spans="1:12" x14ac:dyDescent="0.25">
      <c r="A33" s="151"/>
      <c r="B33" s="136"/>
      <c r="C33" s="136"/>
      <c r="D33" s="136"/>
      <c r="E33" s="136"/>
      <c r="F33" s="136"/>
      <c r="G33" s="22"/>
      <c r="H33" s="23"/>
      <c r="I33" s="11"/>
      <c r="J33" s="138"/>
      <c r="K33" s="11"/>
      <c r="L33" s="138"/>
    </row>
    <row r="34" spans="1:12" x14ac:dyDescent="0.25">
      <c r="A34" s="152"/>
      <c r="B34" s="136"/>
      <c r="C34" s="136"/>
      <c r="D34" s="136"/>
      <c r="E34" s="136"/>
      <c r="F34" s="136"/>
      <c r="G34" s="22"/>
      <c r="H34" s="23"/>
      <c r="I34" s="11"/>
      <c r="J34" s="139"/>
      <c r="K34" s="11"/>
      <c r="L34" s="139"/>
    </row>
    <row r="35" spans="1:12" x14ac:dyDescent="0.25">
      <c r="A35" s="147" t="s">
        <v>20</v>
      </c>
      <c r="B35" s="146" t="s">
        <v>277</v>
      </c>
      <c r="C35" s="146"/>
      <c r="D35" s="146"/>
      <c r="E35" s="146"/>
      <c r="F35" s="146"/>
      <c r="G35" s="25"/>
      <c r="H35" s="25"/>
      <c r="I35" s="15"/>
      <c r="J35" s="143">
        <f>SUM(I35:I37)</f>
        <v>0</v>
      </c>
      <c r="K35" s="15">
        <v>-4400</v>
      </c>
      <c r="L35" s="143">
        <f>SUM(K35:K37)</f>
        <v>-4400</v>
      </c>
    </row>
    <row r="36" spans="1:12" x14ac:dyDescent="0.25">
      <c r="A36" s="148"/>
      <c r="B36" s="146"/>
      <c r="C36" s="146"/>
      <c r="D36" s="146"/>
      <c r="E36" s="146"/>
      <c r="F36" s="146"/>
      <c r="G36" s="25"/>
      <c r="H36" s="25"/>
      <c r="I36" s="15"/>
      <c r="J36" s="144"/>
      <c r="K36" s="15"/>
      <c r="L36" s="144"/>
    </row>
    <row r="37" spans="1:12" x14ac:dyDescent="0.25">
      <c r="A37" s="149"/>
      <c r="B37" s="146"/>
      <c r="C37" s="146"/>
      <c r="D37" s="146"/>
      <c r="E37" s="146"/>
      <c r="F37" s="146"/>
      <c r="G37" s="25"/>
      <c r="H37" s="25"/>
      <c r="I37" s="15"/>
      <c r="J37" s="144"/>
      <c r="K37" s="15"/>
      <c r="L37" s="144"/>
    </row>
    <row r="38" spans="1:12" x14ac:dyDescent="0.25">
      <c r="A38" s="133" t="s">
        <v>21</v>
      </c>
      <c r="B38" s="146" t="s">
        <v>345</v>
      </c>
      <c r="C38" s="146"/>
      <c r="D38" s="146"/>
      <c r="E38" s="146"/>
      <c r="F38" s="146"/>
      <c r="G38" s="25"/>
      <c r="H38" s="25"/>
      <c r="I38" s="15"/>
      <c r="J38" s="137">
        <f>I38+I39+I40</f>
        <v>0</v>
      </c>
      <c r="K38" s="11">
        <v>-1015.64</v>
      </c>
      <c r="L38" s="137">
        <f>SUM(K38:K41)</f>
        <v>-1015.64</v>
      </c>
    </row>
    <row r="39" spans="1:12" x14ac:dyDescent="0.25">
      <c r="A39" s="134"/>
      <c r="B39" s="136"/>
      <c r="C39" s="136"/>
      <c r="D39" s="136"/>
      <c r="E39" s="136"/>
      <c r="F39" s="136"/>
      <c r="G39" s="23"/>
      <c r="H39" s="23"/>
      <c r="I39" s="11"/>
      <c r="J39" s="138"/>
      <c r="K39" s="11"/>
      <c r="L39" s="138"/>
    </row>
    <row r="40" spans="1:12" x14ac:dyDescent="0.25">
      <c r="A40" s="134"/>
      <c r="B40" s="175"/>
      <c r="C40" s="176"/>
      <c r="D40" s="176"/>
      <c r="E40" s="176"/>
      <c r="F40" s="177"/>
      <c r="G40" s="23"/>
      <c r="H40" s="23"/>
      <c r="I40" s="11"/>
      <c r="J40" s="138"/>
      <c r="K40" s="11"/>
      <c r="L40" s="138"/>
    </row>
    <row r="41" spans="1:12" x14ac:dyDescent="0.25">
      <c r="A41" s="135"/>
      <c r="B41" s="136"/>
      <c r="C41" s="136"/>
      <c r="D41" s="136"/>
      <c r="E41" s="136"/>
      <c r="F41" s="136"/>
      <c r="G41" s="23"/>
      <c r="H41" s="23"/>
      <c r="I41" s="11"/>
      <c r="J41" s="139"/>
      <c r="K41" s="11"/>
      <c r="L41" s="139"/>
    </row>
    <row r="42" spans="1:12" x14ac:dyDescent="0.25">
      <c r="A42" s="140" t="s">
        <v>22</v>
      </c>
      <c r="B42" s="146" t="s">
        <v>331</v>
      </c>
      <c r="C42" s="146"/>
      <c r="D42" s="146"/>
      <c r="E42" s="146"/>
      <c r="F42" s="146"/>
      <c r="G42" s="25"/>
      <c r="H42" s="25"/>
      <c r="I42" s="15"/>
      <c r="J42" s="143">
        <f t="shared" ref="J42:L42" si="1">SUM(I42:I44)</f>
        <v>0</v>
      </c>
      <c r="K42" s="15">
        <v>-193.86</v>
      </c>
      <c r="L42" s="143">
        <f t="shared" si="1"/>
        <v>-193.86</v>
      </c>
    </row>
    <row r="43" spans="1:12" x14ac:dyDescent="0.25">
      <c r="A43" s="141"/>
      <c r="B43" s="146"/>
      <c r="C43" s="146"/>
      <c r="D43" s="146"/>
      <c r="E43" s="146"/>
      <c r="F43" s="146"/>
      <c r="G43" s="25"/>
      <c r="H43" s="25"/>
      <c r="I43" s="15"/>
      <c r="J43" s="144"/>
      <c r="K43" s="15"/>
      <c r="L43" s="144"/>
    </row>
    <row r="44" spans="1:12" x14ac:dyDescent="0.25">
      <c r="A44" s="142"/>
      <c r="B44" s="146"/>
      <c r="C44" s="146"/>
      <c r="D44" s="146"/>
      <c r="E44" s="146"/>
      <c r="F44" s="146"/>
      <c r="G44" s="25"/>
      <c r="H44" s="25"/>
      <c r="I44" s="15"/>
      <c r="J44" s="145"/>
      <c r="K44" s="15"/>
      <c r="L44" s="145"/>
    </row>
  </sheetData>
  <mergeCells count="47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31"/>
    <mergeCell ref="B27:F27"/>
    <mergeCell ref="J27:J31"/>
    <mergeCell ref="L27:L31"/>
    <mergeCell ref="B28:F28"/>
    <mergeCell ref="B31:F31"/>
    <mergeCell ref="B29:F29"/>
    <mergeCell ref="B30:F30"/>
    <mergeCell ref="A32:A34"/>
    <mergeCell ref="B32:F32"/>
    <mergeCell ref="J32:J34"/>
    <mergeCell ref="L32:L34"/>
    <mergeCell ref="B33:F33"/>
    <mergeCell ref="B34:F34"/>
    <mergeCell ref="A35:A37"/>
    <mergeCell ref="B35:F35"/>
    <mergeCell ref="J35:J37"/>
    <mergeCell ref="L35:L37"/>
    <mergeCell ref="B36:F36"/>
    <mergeCell ref="B37:F37"/>
    <mergeCell ref="A38:A41"/>
    <mergeCell ref="B38:F38"/>
    <mergeCell ref="J38:J41"/>
    <mergeCell ref="L38:L41"/>
    <mergeCell ref="B39:F39"/>
    <mergeCell ref="B41:F41"/>
    <mergeCell ref="B40:F40"/>
    <mergeCell ref="A42:A44"/>
    <mergeCell ref="B42:F42"/>
    <mergeCell ref="J42:J44"/>
    <mergeCell ref="L42:L44"/>
    <mergeCell ref="B43:F43"/>
    <mergeCell ref="B44:F44"/>
  </mergeCells>
  <conditionalFormatting sqref="C12:C17 E12:F17 H12:H17 I24:I26 K24:K44 I39:I44 I28:I37">
    <cfRule type="cellIs" dxfId="376" priority="20" operator="lessThan">
      <formula>0</formula>
    </cfRule>
    <cfRule type="cellIs" dxfId="375" priority="21" operator="greaterThan">
      <formula>0</formula>
    </cfRule>
    <cfRule type="cellIs" dxfId="374" priority="22" operator="lessThan">
      <formula>0</formula>
    </cfRule>
  </conditionalFormatting>
  <conditionalFormatting sqref="D12:D17">
    <cfRule type="cellIs" dxfId="373" priority="17" operator="lessThan">
      <formula>0</formula>
    </cfRule>
    <cfRule type="cellIs" dxfId="372" priority="18" operator="greaterThan">
      <formula>0</formula>
    </cfRule>
    <cfRule type="cellIs" dxfId="371" priority="19" operator="lessThan">
      <formula>0</formula>
    </cfRule>
  </conditionalFormatting>
  <conditionalFormatting sqref="G12:G17">
    <cfRule type="cellIs" dxfId="370" priority="14" operator="lessThan">
      <formula>0</formula>
    </cfRule>
    <cfRule type="cellIs" dxfId="369" priority="15" operator="greaterThan">
      <formula>0</formula>
    </cfRule>
    <cfRule type="cellIs" dxfId="368" priority="16" operator="lessThan">
      <formula>0</formula>
    </cfRule>
  </conditionalFormatting>
  <conditionalFormatting sqref="I12:I17">
    <cfRule type="cellIs" dxfId="367" priority="12" operator="lessThan">
      <formula>0</formula>
    </cfRule>
    <cfRule type="cellIs" dxfId="366" priority="13" operator="greaterThan">
      <formula>0</formula>
    </cfRule>
  </conditionalFormatting>
  <conditionalFormatting sqref="J12:J17">
    <cfRule type="containsText" dxfId="365" priority="10" operator="containsText" text="OK">
      <formula>NOT(ISERROR(SEARCH("OK",J12)))</formula>
    </cfRule>
    <cfRule type="containsText" dxfId="364" priority="11" operator="containsText" text="ALERTA">
      <formula>NOT(ISERROR(SEARCH("ALERTA",J12)))</formula>
    </cfRule>
  </conditionalFormatting>
  <conditionalFormatting sqref="I27">
    <cfRule type="cellIs" dxfId="363" priority="4" operator="lessThan">
      <formula>0</formula>
    </cfRule>
    <cfRule type="cellIs" dxfId="362" priority="5" operator="greaterThan">
      <formula>0</formula>
    </cfRule>
    <cfRule type="cellIs" dxfId="361" priority="6" operator="lessThan">
      <formula>0</formula>
    </cfRule>
  </conditionalFormatting>
  <conditionalFormatting sqref="I38">
    <cfRule type="cellIs" dxfId="360" priority="1" operator="lessThan">
      <formula>0</formula>
    </cfRule>
    <cfRule type="cellIs" dxfId="359" priority="2" operator="greaterThan">
      <formula>0</formula>
    </cfRule>
    <cfRule type="cellIs" dxfId="358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1</vt:i4>
      </vt:variant>
    </vt:vector>
  </HeadingPairs>
  <TitlesOfParts>
    <vt:vector size="39" baseType="lpstr">
      <vt:lpstr>Prog. Ritmo e Mov.</vt:lpstr>
      <vt:lpstr>Lazer e Saúde</vt:lpstr>
      <vt:lpstr>ACOLHEDOR</vt:lpstr>
      <vt:lpstr>DESENVOLVER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INTEGRAÇÃO</vt:lpstr>
      <vt:lpstr>NÚCLEO DE ENSINO - DARLAN</vt:lpstr>
      <vt:lpstr>BIOQUÍMICA PREVENTIVA</vt:lpstr>
      <vt:lpstr>Saúde sem Quedas</vt:lpstr>
      <vt:lpstr>NEPEGEM -</vt:lpstr>
      <vt:lpstr>RESTAURA</vt:lpstr>
      <vt:lpstr>PSICOLOGIA DO ESPORTE</vt:lpstr>
      <vt:lpstr>FISIOTERAPIA ESPORTIVA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Atividades Aquáticas</vt:lpstr>
      <vt:lpstr>INTERVENÇÃO MOTORA</vt:lpstr>
      <vt:lpstr>PROMOVENDO A SAÚDE NA UNIVERSID</vt:lpstr>
      <vt:lpstr>CLUBE DO ESPORTE UNIVERSITÁRIO</vt:lpstr>
      <vt:lpstr>Planilha1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2025-12-18T13:37:26Z</dcterms:modified>
</cp:coreProperties>
</file>