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Compras\2026\investimentos\"/>
    </mc:Choice>
  </mc:AlternateContent>
  <xr:revisionPtr revIDLastSave="0" documentId="13_ncr:1_{AEE06C64-E5F3-4F2F-B12E-75E5CF82DE58}" xr6:coauthVersionLast="36" xr6:coauthVersionMax="36" xr10:uidLastSave="{00000000-0000-0000-0000-000000000000}"/>
  <bookViews>
    <workbookView xWindow="0" yWindow="0" windowWidth="10245" windowHeight="7890" activeTab="1" xr2:uid="{00000000-000D-0000-FFFF-FFFF00000000}"/>
  </bookViews>
  <sheets>
    <sheet name="aprovados pedidos" sheetId="1" r:id="rId1"/>
    <sheet name="aprovados DAD" sheetId="5" r:id="rId2"/>
    <sheet name="aprovados policlinica" sheetId="4" r:id="rId3"/>
    <sheet name="negados" sheetId="3" r:id="rId4"/>
  </sheets>
  <definedNames>
    <definedName name="_xlnm._FilterDatabase" localSheetId="1" hidden="1">'aprovados DAD'!$A$2:$K$118</definedName>
    <definedName name="_xlnm._FilterDatabase" localSheetId="0" hidden="1">'aprovados pedidos'!$A$2:$J$113</definedName>
    <definedName name="_xlnm._FilterDatabase" localSheetId="2" hidden="1">'aprovados policlinica'!$A$2:$I$50</definedName>
    <definedName name="_xlnm._FilterDatabase" localSheetId="3" hidden="1">negados!$A$2:$J$208</definedName>
  </definedNames>
  <calcPr calcId="191029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1" i="3" l="1"/>
  <c r="I8" i="5" l="1"/>
  <c r="I22" i="5"/>
  <c r="I21" i="5"/>
  <c r="I9" i="5"/>
  <c r="I20" i="5"/>
  <c r="I26" i="5"/>
  <c r="I25" i="5"/>
  <c r="I14" i="5"/>
  <c r="I4" i="5" l="1"/>
  <c r="I13" i="5"/>
  <c r="I5" i="5"/>
  <c r="I3" i="5"/>
  <c r="I6" i="5"/>
  <c r="I12" i="5"/>
  <c r="I15" i="5"/>
  <c r="I11" i="5"/>
  <c r="I10" i="5"/>
  <c r="I16" i="5"/>
  <c r="I18" i="5"/>
  <c r="I17" i="5"/>
  <c r="I19" i="5"/>
  <c r="I7" i="5"/>
  <c r="I101" i="5"/>
  <c r="I100" i="5"/>
  <c r="I99" i="5"/>
  <c r="I98" i="5"/>
  <c r="I97" i="5"/>
  <c r="I96" i="5"/>
  <c r="I95" i="5"/>
  <c r="I94" i="5"/>
  <c r="I93" i="5"/>
  <c r="I92" i="5"/>
  <c r="I91" i="5"/>
  <c r="I90" i="5"/>
  <c r="I89" i="5"/>
  <c r="I88" i="5"/>
  <c r="I87" i="5"/>
  <c r="I86" i="5"/>
  <c r="I85" i="5"/>
  <c r="I84" i="5"/>
  <c r="I83" i="5"/>
  <c r="I82" i="5"/>
  <c r="I81" i="5"/>
  <c r="I80" i="5"/>
  <c r="I79" i="5"/>
  <c r="I78" i="5"/>
  <c r="I77" i="5"/>
  <c r="I76" i="5"/>
  <c r="I75" i="5"/>
  <c r="I74" i="5"/>
  <c r="I73" i="5"/>
  <c r="I72" i="5"/>
  <c r="I71" i="5"/>
  <c r="I70" i="5"/>
  <c r="I69" i="5"/>
  <c r="I68" i="5"/>
  <c r="I67" i="5"/>
  <c r="I66" i="5"/>
  <c r="I65" i="5"/>
  <c r="I64" i="5"/>
  <c r="I63" i="5"/>
  <c r="I62" i="5"/>
  <c r="I61" i="5"/>
  <c r="I60" i="5"/>
  <c r="I59" i="5"/>
  <c r="I58" i="5"/>
  <c r="I57" i="5"/>
  <c r="I56" i="5"/>
  <c r="I55" i="5"/>
  <c r="I54" i="5"/>
  <c r="I53" i="5"/>
  <c r="I52" i="5"/>
  <c r="I51" i="5"/>
  <c r="I50" i="5"/>
  <c r="I49" i="5"/>
  <c r="I48" i="5"/>
  <c r="I47" i="5"/>
  <c r="I46" i="5"/>
  <c r="I45" i="5"/>
  <c r="I44" i="5"/>
  <c r="I43" i="5"/>
  <c r="I42" i="5"/>
  <c r="I41" i="5"/>
  <c r="I40" i="5"/>
  <c r="I39" i="5"/>
  <c r="I38" i="5"/>
  <c r="I37" i="5"/>
  <c r="I36" i="5"/>
  <c r="I35" i="5"/>
  <c r="I34" i="5"/>
  <c r="I33" i="5"/>
  <c r="I32" i="5"/>
  <c r="I31" i="5"/>
  <c r="I30" i="5"/>
  <c r="I29" i="5"/>
  <c r="I28" i="5"/>
  <c r="I27" i="5"/>
  <c r="I24" i="5"/>
  <c r="I23" i="5"/>
  <c r="G1" i="5"/>
  <c r="I1" i="5" l="1"/>
  <c r="I48" i="3"/>
  <c r="G1" i="3" l="1"/>
  <c r="G1" i="4"/>
  <c r="I68" i="3"/>
  <c r="I67" i="3"/>
  <c r="I66" i="3"/>
  <c r="G1" i="1"/>
  <c r="I5" i="3"/>
  <c r="I6" i="3"/>
  <c r="I7" i="3" l="1"/>
  <c r="I55" i="3" l="1"/>
  <c r="I38" i="3"/>
  <c r="I54" i="3"/>
  <c r="I39" i="3"/>
  <c r="I37" i="3"/>
  <c r="I36" i="3"/>
  <c r="I35" i="3"/>
  <c r="I34" i="3"/>
  <c r="H33" i="3"/>
  <c r="I33" i="3" s="1"/>
  <c r="I32" i="3"/>
  <c r="I77" i="3"/>
  <c r="I31" i="3"/>
  <c r="I30" i="3"/>
  <c r="I29" i="3"/>
  <c r="I28" i="3"/>
  <c r="I27" i="3"/>
  <c r="I26" i="3"/>
  <c r="I25" i="3"/>
  <c r="I53" i="3"/>
  <c r="I76" i="3"/>
  <c r="I24" i="3"/>
  <c r="I23" i="3"/>
  <c r="I22" i="3"/>
  <c r="I21" i="3"/>
  <c r="I46" i="3"/>
  <c r="I75" i="3"/>
  <c r="I20" i="3"/>
  <c r="I19" i="3"/>
  <c r="I74" i="3"/>
  <c r="I73" i="3"/>
  <c r="I72" i="3"/>
  <c r="I71" i="3"/>
  <c r="I18" i="3"/>
  <c r="I70" i="3"/>
  <c r="I49" i="3"/>
  <c r="I69" i="3"/>
  <c r="I65" i="3"/>
  <c r="H13" i="3"/>
  <c r="I13" i="3" s="1"/>
  <c r="I17" i="3"/>
  <c r="I64" i="3"/>
  <c r="I12" i="3"/>
  <c r="I42" i="3"/>
  <c r="H11" i="3"/>
  <c r="I11" i="3" s="1"/>
  <c r="I47" i="3"/>
  <c r="I41" i="3"/>
  <c r="I40" i="3"/>
  <c r="I10" i="3"/>
  <c r="I60" i="3"/>
  <c r="I59" i="3"/>
  <c r="H9" i="3"/>
  <c r="I9" i="3" s="1"/>
  <c r="I61" i="3" l="1"/>
  <c r="I78" i="3"/>
  <c r="I56" i="3"/>
  <c r="I50" i="3"/>
  <c r="I43" i="3"/>
  <c r="I14" i="3"/>
  <c r="I50" i="4"/>
  <c r="I49" i="4"/>
  <c r="I48" i="4"/>
  <c r="I47" i="4"/>
  <c r="I46" i="4"/>
  <c r="I45" i="4"/>
  <c r="I44" i="4"/>
  <c r="I43" i="4"/>
  <c r="I42" i="4"/>
  <c r="I41" i="4"/>
  <c r="I40" i="4"/>
  <c r="I39" i="4"/>
  <c r="I38" i="4"/>
  <c r="I37" i="4"/>
  <c r="I36" i="4"/>
  <c r="I35" i="4"/>
  <c r="I34" i="4"/>
  <c r="I11" i="4"/>
  <c r="I19" i="4"/>
  <c r="I17" i="4"/>
  <c r="I32" i="4"/>
  <c r="I10" i="4"/>
  <c r="I14" i="4"/>
  <c r="I18" i="4"/>
  <c r="I8" i="4"/>
  <c r="I29" i="4"/>
  <c r="I22" i="4"/>
  <c r="I9" i="4"/>
  <c r="I26" i="4"/>
  <c r="I20" i="4"/>
  <c r="I3" i="4"/>
  <c r="I15" i="4"/>
  <c r="I24" i="4"/>
  <c r="I6" i="4"/>
  <c r="I5" i="4"/>
  <c r="I12" i="4"/>
  <c r="I16" i="4"/>
  <c r="I13" i="4"/>
  <c r="I27" i="4"/>
  <c r="I21" i="4"/>
  <c r="I33" i="4"/>
  <c r="I23" i="4"/>
  <c r="I31" i="4"/>
  <c r="I28" i="4"/>
  <c r="I30" i="4"/>
  <c r="I4" i="4"/>
  <c r="I25" i="4"/>
  <c r="H7" i="4"/>
  <c r="I7" i="4" s="1"/>
  <c r="I80" i="1"/>
  <c r="I79" i="1"/>
  <c r="I49" i="1"/>
  <c r="I78" i="1"/>
  <c r="I93" i="1"/>
  <c r="I76" i="1"/>
  <c r="I68" i="1"/>
  <c r="I74" i="1"/>
  <c r="I62" i="1"/>
  <c r="H32" i="1"/>
  <c r="I32" i="1" s="1"/>
  <c r="H38" i="1"/>
  <c r="I38" i="1" s="1"/>
  <c r="H30" i="1"/>
  <c r="I30" i="1" s="1"/>
  <c r="H36" i="1"/>
  <c r="I36" i="1" s="1"/>
  <c r="H14" i="1"/>
  <c r="I14" i="1" s="1"/>
  <c r="I46" i="1"/>
  <c r="I58" i="1"/>
  <c r="I88" i="1"/>
  <c r="I44" i="1"/>
  <c r="H34" i="1"/>
  <c r="I34" i="1" s="1"/>
  <c r="I92" i="1"/>
  <c r="I9" i="1"/>
  <c r="I70" i="1"/>
  <c r="I5" i="1"/>
  <c r="I18" i="1"/>
  <c r="I21" i="1"/>
  <c r="I19" i="1"/>
  <c r="I59" i="1"/>
  <c r="I61" i="1"/>
  <c r="I12" i="1"/>
  <c r="I65" i="1"/>
  <c r="H6" i="1"/>
  <c r="I6" i="1" s="1"/>
  <c r="I67" i="1"/>
  <c r="H31" i="1"/>
  <c r="I31" i="1" s="1"/>
  <c r="H35" i="1"/>
  <c r="I35" i="1" s="1"/>
  <c r="H39" i="1"/>
  <c r="I39" i="1" s="1"/>
  <c r="I77" i="1"/>
  <c r="I40" i="1"/>
  <c r="I16" i="1"/>
  <c r="I4" i="1"/>
  <c r="I3" i="1"/>
  <c r="I43" i="1"/>
  <c r="I82" i="1"/>
  <c r="I96" i="1"/>
  <c r="I66" i="1"/>
  <c r="I60" i="1"/>
  <c r="I8" i="1"/>
  <c r="I90" i="1"/>
  <c r="I89" i="1"/>
  <c r="I95" i="1"/>
  <c r="I10" i="1"/>
  <c r="I13" i="1"/>
  <c r="I55" i="1"/>
  <c r="I48" i="1"/>
  <c r="I42" i="1"/>
  <c r="I37" i="1"/>
  <c r="I15" i="1"/>
  <c r="I17" i="1"/>
  <c r="I64" i="1"/>
  <c r="I69" i="1"/>
  <c r="I45" i="1"/>
  <c r="I81" i="1"/>
  <c r="I75" i="1"/>
  <c r="I85" i="1"/>
  <c r="I86" i="1"/>
  <c r="I57" i="1"/>
  <c r="I91" i="1"/>
  <c r="I47" i="1"/>
  <c r="I50" i="1"/>
  <c r="I52" i="1"/>
  <c r="I51" i="1"/>
  <c r="I73" i="1"/>
  <c r="I53" i="1"/>
  <c r="I33" i="1"/>
  <c r="I56" i="1"/>
  <c r="I63" i="1"/>
  <c r="I94" i="1"/>
  <c r="I87" i="1"/>
  <c r="I54" i="1"/>
  <c r="I84" i="1"/>
  <c r="I7" i="1"/>
  <c r="I24" i="1"/>
  <c r="I27" i="1"/>
  <c r="I29" i="1"/>
  <c r="I28" i="1"/>
  <c r="I23" i="1"/>
  <c r="I20" i="1"/>
  <c r="I11" i="1"/>
  <c r="I71" i="1"/>
  <c r="I41" i="1"/>
  <c r="I22" i="1"/>
  <c r="I25" i="1"/>
  <c r="I26" i="1"/>
  <c r="I72" i="1"/>
  <c r="I83" i="1"/>
  <c r="I1" i="1" l="1"/>
  <c r="I1" i="4"/>
</calcChain>
</file>

<file path=xl/sharedStrings.xml><?xml version="1.0" encoding="utf-8"?>
<sst xmlns="http://schemas.openxmlformats.org/spreadsheetml/2006/main" count="1172" uniqueCount="301">
  <si>
    <t>Responsável</t>
  </si>
  <si>
    <t>Setor</t>
  </si>
  <si>
    <t>PPGFT</t>
  </si>
  <si>
    <t>Tipo de equipamento</t>
  </si>
  <si>
    <t>Mobiliário Padronizado</t>
  </si>
  <si>
    <t>Nome do Equipamento</t>
  </si>
  <si>
    <t>Armário</t>
  </si>
  <si>
    <t>Qtd</t>
  </si>
  <si>
    <t>Valor Unitário</t>
  </si>
  <si>
    <t>Valor TOTAL</t>
  </si>
  <si>
    <t>Ar Condicionado</t>
  </si>
  <si>
    <t>9.000 btus</t>
  </si>
  <si>
    <t xml:space="preserve">Carla </t>
  </si>
  <si>
    <t>Biblioteca</t>
  </si>
  <si>
    <t>Cadeiras PP</t>
  </si>
  <si>
    <t>SGPE</t>
  </si>
  <si>
    <t>Adriana</t>
  </si>
  <si>
    <t>Estágios</t>
  </si>
  <si>
    <t>cadeira</t>
  </si>
  <si>
    <t>Andreia Pelegrini</t>
  </si>
  <si>
    <t>Paquimetro 60cm</t>
  </si>
  <si>
    <t>Equip. de Ed. Física</t>
  </si>
  <si>
    <t>Segmômetro</t>
  </si>
  <si>
    <t>Estadiômetro fixo de parede</t>
  </si>
  <si>
    <t>Trena Antropométrica</t>
  </si>
  <si>
    <t>Sensor óptico de frequência cardíaca</t>
  </si>
  <si>
    <t>Armário aéreo</t>
  </si>
  <si>
    <t>Rodrigo Okubo</t>
  </si>
  <si>
    <t>BalanceTest</t>
  </si>
  <si>
    <t>Equip. de Fisioterapia</t>
  </si>
  <si>
    <t>PS JUMP (Tapete de Contato)</t>
  </si>
  <si>
    <t>SprintTest - 3 fotocélulas</t>
  </si>
  <si>
    <t>VeloX Encoder Linear</t>
  </si>
  <si>
    <t>T-ONE (Plataforma + Extensão)</t>
  </si>
  <si>
    <t>PS Cone Isoinercial</t>
  </si>
  <si>
    <t>Medeor SP Tech (Dinamômetro manual + Algômetro digital)</t>
  </si>
  <si>
    <t>Carlos Girassol</t>
  </si>
  <si>
    <t>DeltaVista Espectrofotômetro</t>
  </si>
  <si>
    <t>MedEOR Dinamômetro manual + Algômetro digital</t>
  </si>
  <si>
    <t>Neurotrac Myoplus Pro</t>
  </si>
  <si>
    <t>Câmera Termográfica Ignite Flir E8 Pro</t>
  </si>
  <si>
    <t>PM100D3 - Optical Power and Energy Meter Console</t>
  </si>
  <si>
    <t>S121C - Standard Photodiode Power Sensor</t>
  </si>
  <si>
    <t>Carta Exclusividade</t>
  </si>
  <si>
    <t>S440C - Thermal Power Sensor Head</t>
  </si>
  <si>
    <t>Ultrasound Power Meter - Digital</t>
  </si>
  <si>
    <t>importação</t>
  </si>
  <si>
    <t>Osciloscópio Digital USB 2 Canais 200 MHz Instrutherm</t>
  </si>
  <si>
    <t>pregão</t>
  </si>
  <si>
    <t>IBRAMED Neurodyn (multicorrentes</t>
  </si>
  <si>
    <t>QUARK Dualpex 071</t>
  </si>
  <si>
    <t>QUARK Dualpex 961 (uroginecológico)</t>
  </si>
  <si>
    <t>IBRAMED Sonopulse 1 e 3 MHz</t>
  </si>
  <si>
    <t>IBRAMED Antares</t>
  </si>
  <si>
    <t>IBRAMED Probe P4 – 808 nm</t>
  </si>
  <si>
    <t>IBRAMED Probe P1 – Led RGB</t>
  </si>
  <si>
    <t>IBRAMED Probe P2 – 09 Leds</t>
  </si>
  <si>
    <t>Luciana Sanada</t>
  </si>
  <si>
    <t>Máquina de gelo profissional</t>
  </si>
  <si>
    <t>Plastificadora Laminadora</t>
  </si>
  <si>
    <t>Diversos</t>
  </si>
  <si>
    <t>Suporte P/ Soro Infusão Altura Ajustável Rodas Aço Inox Abs</t>
  </si>
  <si>
    <t>Plataforma Isoinercial Intensity - Modelo HOME + Acessórios</t>
  </si>
  <si>
    <t>Armário com rodinha</t>
  </si>
  <si>
    <t>Game ready Pro 2.1</t>
  </si>
  <si>
    <t>cadeira com rodizio</t>
  </si>
  <si>
    <t>cadeira fixa</t>
  </si>
  <si>
    <t>mesa de reuniao</t>
  </si>
  <si>
    <t>policlinica</t>
  </si>
  <si>
    <t>clínica</t>
  </si>
  <si>
    <t>Informática</t>
  </si>
  <si>
    <t>Suporte para halteres</t>
  </si>
  <si>
    <t>Camera Externa iM9+ com Duas Lentes Visão Noturna</t>
  </si>
  <si>
    <t>audio video e foto</t>
  </si>
  <si>
    <t>impressora</t>
  </si>
  <si>
    <t>Banco giratório base</t>
  </si>
  <si>
    <t>Mesa auxiliar</t>
  </si>
  <si>
    <t>Escada Para Maca 2 Degraus</t>
  </si>
  <si>
    <t>Cabideiro De Parede 5 Ganchos</t>
  </si>
  <si>
    <t>Fabrízio Caputo</t>
  </si>
  <si>
    <t>Lab. Fisiologia</t>
  </si>
  <si>
    <t>18.000 Btus</t>
  </si>
  <si>
    <t>1080 Motion Sprint 2</t>
  </si>
  <si>
    <t>Giovana Garcia</t>
  </si>
  <si>
    <t>Sec. Acadêmica</t>
  </si>
  <si>
    <t>Scanner portátil</t>
  </si>
  <si>
    <t>cadeira giratória</t>
  </si>
  <si>
    <t>eletrodomésticos</t>
  </si>
  <si>
    <t>chaleira elétrica</t>
  </si>
  <si>
    <t>Magnus Benetti</t>
  </si>
  <si>
    <t>Núcleo de Cariologia</t>
  </si>
  <si>
    <t>Esteira ergométrica</t>
  </si>
  <si>
    <t>Joris Pazin</t>
  </si>
  <si>
    <t>GETI</t>
  </si>
  <si>
    <t>Monitor Dell 19''</t>
  </si>
  <si>
    <t>Polissonigrafo PSG portátil - PolyWatch YH-600B PRO</t>
  </si>
  <si>
    <t>Placar Eletrônico</t>
  </si>
  <si>
    <t>Nivaldo da Silva</t>
  </si>
  <si>
    <t>Finanças e contas</t>
  </si>
  <si>
    <t>Notebook</t>
  </si>
  <si>
    <t>Colchão oficial de salto em altura</t>
  </si>
  <si>
    <t>Karoline Kobus</t>
  </si>
  <si>
    <t>Ladescop</t>
  </si>
  <si>
    <t>Bayley III (Kit Completo) - Escalas de desenvolvimento do bebê e da criança pequena</t>
  </si>
  <si>
    <t>Basic TIMP Starter Kit</t>
  </si>
  <si>
    <t>Balança Antropométrica Digital 300 Kg</t>
  </si>
  <si>
    <t>Maca Fixa c/ 6 Gav e 1 Porta De Luxo</t>
  </si>
  <si>
    <t>Telefone e relógio digital</t>
  </si>
  <si>
    <t>TV 55" Crystal UHD 4K</t>
  </si>
  <si>
    <t>Armário Roupeiro Aço 20 portas</t>
  </si>
  <si>
    <t>LiteGait system</t>
  </si>
  <si>
    <t>ACTIVFORCE 2</t>
  </si>
  <si>
    <t>Oxímetro De Pulso Portátil SENSE 10 Com Sensor Pediátrico - Alfamed</t>
  </si>
  <si>
    <t>Juliano Tibola</t>
  </si>
  <si>
    <t>Sistema Avançado de Laser de CO2 - SMARTXIDE PUNTO 30W</t>
  </si>
  <si>
    <t>Laser Scanning Robótico de Alta Intensidade – 20w</t>
  </si>
  <si>
    <t>hack fechado para PC</t>
  </si>
  <si>
    <t>frigobar</t>
  </si>
  <si>
    <t>Vitor Costa</t>
  </si>
  <si>
    <t>Rizer simulador de inclinação</t>
  </si>
  <si>
    <t>Relógio Garmin Forerunner 970 com Monitor Cardíaco de Pulso e GPS</t>
  </si>
  <si>
    <t>Fisiologia</t>
  </si>
  <si>
    <t>Marlus Karsten</t>
  </si>
  <si>
    <t>Laprec</t>
  </si>
  <si>
    <t>Eforto Vigorimeter - dinamômetro digital de preensão manual</t>
  </si>
  <si>
    <t>Desfibrilador externo automático</t>
  </si>
  <si>
    <t>Kit de emergência 3B | DEA Toth 5800 + Carro de Emergência</t>
  </si>
  <si>
    <t>Medidas Contínuas da Pressão Arterial – Finapres® NOVA</t>
  </si>
  <si>
    <t>Kitcardio com transdutor para ultrassom Samsung HM70EVO</t>
  </si>
  <si>
    <t>Tablet Ipad</t>
  </si>
  <si>
    <t>Estetoscópio 3M Classic III 5620 Littmann Preto</t>
  </si>
  <si>
    <t>Nvivo</t>
  </si>
  <si>
    <t>software</t>
  </si>
  <si>
    <t>Maca Fixa com Balcão em MDF antibacteriano - Para obesos</t>
  </si>
  <si>
    <t>Esfigmomanômetro Aneróide manual</t>
  </si>
  <si>
    <t>Bioimpedância elétrica portátil</t>
  </si>
  <si>
    <t>Anelise Sonza</t>
  </si>
  <si>
    <t>Prateleira para livros</t>
  </si>
  <si>
    <t>OpenGo Sensor Insoles</t>
  </si>
  <si>
    <t>Aline Gulart</t>
  </si>
  <si>
    <t>NUREAB</t>
  </si>
  <si>
    <t>Cicloergômetro computadorizado para reabilitação física robótica</t>
  </si>
  <si>
    <t>Eletroestimulador neuromuscular – ReCARE Plus</t>
  </si>
  <si>
    <t>Cicloergômetro dobrável portátil com visor e contador de voltas</t>
  </si>
  <si>
    <t>Esfigmomanômetro para aferição da pressão arterial</t>
  </si>
  <si>
    <t>moveis sob medida</t>
  </si>
  <si>
    <t>mesa</t>
  </si>
  <si>
    <t>Manuela Karloh</t>
  </si>
  <si>
    <t>Canon Câmera de vídeo profissional XA75</t>
  </si>
  <si>
    <t>EndNote 2025</t>
  </si>
  <si>
    <t>Prism 11 Academic</t>
  </si>
  <si>
    <t>PC Gamer Alienware Aurora Dell</t>
  </si>
  <si>
    <t>HD Externo Seagate Expansion Desktop</t>
  </si>
  <si>
    <t>ESPIRÔMETRO MIR SPIROBANK II BLUETOOTH</t>
  </si>
  <si>
    <t>FeNObreath</t>
  </si>
  <si>
    <t>ActiGraph wGT3X-BT + ActiLife</t>
  </si>
  <si>
    <t xml:space="preserve">Sensor de Frequência Cardíaca Polar H10 </t>
  </si>
  <si>
    <t>Câmera de Ação GoPro LIT HERO</t>
  </si>
  <si>
    <t>Smartphone Xiaomi Redmi Note 14 4G</t>
  </si>
  <si>
    <t>Software FaceReader (Noldus Information Technology)</t>
  </si>
  <si>
    <t>Tablet Apple iPad 11” (2025, 256 GB, Wi-Fi + Cellular, chip A16)</t>
  </si>
  <si>
    <t>Tablet Apple iPad Pro 13” (Ultra Retina XDR, 256 GB, Wi-Fi + Cellular)</t>
  </si>
  <si>
    <t>Sistema de Eletroencefalografia (EEG) APEX</t>
  </si>
  <si>
    <t>Dayane Montemezzo</t>
  </si>
  <si>
    <t>Bayley III - Kit</t>
  </si>
  <si>
    <t>Renata Maba</t>
  </si>
  <si>
    <t>Espirometro MIR Spirolab</t>
  </si>
  <si>
    <t>BAIOBIT</t>
  </si>
  <si>
    <t>Laserpulse (IBRAMED) Fotobiomodulação</t>
  </si>
  <si>
    <t>Maria Helena</t>
  </si>
  <si>
    <t>Set de colchões “basic” para Barra fixa “stuttgart”</t>
  </si>
  <si>
    <t>Set de Colchões "Basic" para Paralela Masculina "Melbourne"</t>
  </si>
  <si>
    <t>Airtrack "Maximum" 15x2x0,2m</t>
  </si>
  <si>
    <t>Plataforma de Treinador "Club"</t>
  </si>
  <si>
    <t>Barrote para Paralela Assimétrica "Fiberflex Pro"</t>
  </si>
  <si>
    <t>Alexandro Andrade</t>
  </si>
  <si>
    <t>Lape</t>
  </si>
  <si>
    <t>Óculos de Realidade Virtual Meta Quest 3</t>
  </si>
  <si>
    <t>Notebook Dell Xps 13 Intel Core Ultra 7 32gb 1tb Ssd Win11</t>
  </si>
  <si>
    <t>Notebook Acer 13ª Geração I5-13420h 32gb 512Ssd 15,6 Fhd</t>
  </si>
  <si>
    <t>Cafeteira Espresso Oster Nova PrimaLatte Inox para Cápsula, Pó e Sachê - 220V</t>
  </si>
  <si>
    <t>Marcelo Dias</t>
  </si>
  <si>
    <t>Craniômetro com faixas elásticas</t>
  </si>
  <si>
    <t>Tapete Infantil Dobrável Térmico e Emborrachado 150x200cm 8mm</t>
  </si>
  <si>
    <t>Clarissa Medeiros</t>
  </si>
  <si>
    <t>NuSIM</t>
  </si>
  <si>
    <t>Espelho com rodízios para Fisioterapia</t>
  </si>
  <si>
    <t>Escadinha 2 degraus</t>
  </si>
  <si>
    <t>kGoal Boost</t>
  </si>
  <si>
    <t>Phenix Nano + POD Universal para el Pelvímetro + sondas tulip</t>
  </si>
  <si>
    <t>New Miotool 2 canais + 3 sensores</t>
  </si>
  <si>
    <t>Instrumento para controle muscular MioLink Pro</t>
  </si>
  <si>
    <t>Dinamometro isométrico manual com algômetro digital de pressão - Medeor</t>
  </si>
  <si>
    <t>Soraia Tonon</t>
  </si>
  <si>
    <t>Biomecânica</t>
  </si>
  <si>
    <t>APARELHO DE RADIOFREQUÊNCIA NÃO ABRASIVA PARA FISIOTERAPIA PÉLVICA</t>
  </si>
  <si>
    <t>MYOBOTS</t>
  </si>
  <si>
    <t>VULVALLUX</t>
  </si>
  <si>
    <t>BLAZEPOD KIT 6 PODS</t>
  </si>
  <si>
    <t>Bebedouro para galão</t>
  </si>
  <si>
    <t>ESCADA DE CANTO COM RAMPA – 3 DEGRAUS</t>
  </si>
  <si>
    <t>Trocador de fralda</t>
  </si>
  <si>
    <t>ESCADA DE DOIS DEGRAUS</t>
  </si>
  <si>
    <t>notebook avançado</t>
  </si>
  <si>
    <t>Tipo de Compra</t>
  </si>
  <si>
    <t>Cadeira giratória</t>
  </si>
  <si>
    <t>Depto</t>
  </si>
  <si>
    <t>Ergoespirometria portátil - K5</t>
  </si>
  <si>
    <t>Darlan Matte</t>
  </si>
  <si>
    <t>PREPARA</t>
  </si>
  <si>
    <t xml:space="preserve">PowerBreath Smart Adaptor </t>
  </si>
  <si>
    <t>Manovacuômetro Digital MVD300-U - Homed</t>
  </si>
  <si>
    <t>Oxímetro de pulso WristOx2 3150 BLE - Nonin</t>
  </si>
  <si>
    <t>Exame do Sono Biologix</t>
  </si>
  <si>
    <t>Analisador de Óxido Nítrico Exalado FeNO Sunvou HA1101</t>
  </si>
  <si>
    <t>Sistema Completo de Função Pulmonar EasyOne Pro (ndd)</t>
  </si>
  <si>
    <t>Ipad</t>
  </si>
  <si>
    <t>Frigobar 93 Litros Black Edition Inverter Bivolt Midea</t>
  </si>
  <si>
    <t>Software de Edição de Vídeo CapCut Pro</t>
  </si>
  <si>
    <t>Kit Espirometro, software, powerlab C e demais componentes</t>
  </si>
  <si>
    <t>Elaine Paulin</t>
  </si>
  <si>
    <t>LAFIR</t>
  </si>
  <si>
    <t>Kit Escala de Observação para diagnóstico de Autismo – ADOS 2</t>
  </si>
  <si>
    <t>Kit completo ADOS 2 com materiais manipulativos para avaliação</t>
  </si>
  <si>
    <t>Caixa com materiais adaptados manipulativos para avaliação do ADOS 2</t>
  </si>
  <si>
    <t>kit obstáculos psicomotricidade</t>
  </si>
  <si>
    <t>Bosu meia bola</t>
  </si>
  <si>
    <t>Módulos individuais de resposta para Avaliação ADOS 2</t>
  </si>
  <si>
    <t>Ladehu</t>
  </si>
  <si>
    <t>Francisco Rosa Neto</t>
  </si>
  <si>
    <t>Comentários</t>
  </si>
  <si>
    <t>Polissonígrafo portátil PolyWatch, Marca BMC, modelo YH – 600B Pro</t>
  </si>
  <si>
    <t>em duplicidade pelo Prof. Joris</t>
  </si>
  <si>
    <t>Ultrassom Portátil Philips Lumify com transdutor linear L12-4</t>
  </si>
  <si>
    <t>aprovado 02 de 03</t>
  </si>
  <si>
    <t>aprovado 02 de 05</t>
  </si>
  <si>
    <t>Ultrassom Samsung - HM70 EVO Premium com carro suporte + Transdutor Linear (3-16 MHz) modelo LA3-16AD</t>
  </si>
  <si>
    <t>verificar se item licitado atende. Novo pregão somente em 2027</t>
  </si>
  <si>
    <t>item não licitável</t>
  </si>
  <si>
    <t>atualizado valor que estava em R$ 1400</t>
  </si>
  <si>
    <t>verificar se pode aditivar o licitado. Novo pregão somente em 2027</t>
  </si>
  <si>
    <t>verificar se já existe e se pode aditivar. Novo pregão somente em 2027</t>
  </si>
  <si>
    <t>Clínica</t>
  </si>
  <si>
    <t>Aprovado Parcialmente</t>
  </si>
  <si>
    <t>Aprovado Parcialmente 02 de 03</t>
  </si>
  <si>
    <t>Aprovado Parcialmente  02 de 05</t>
  </si>
  <si>
    <t>Cadastro de reserva aprovados, caso sobre recurso de investimento</t>
  </si>
  <si>
    <t>Total</t>
  </si>
  <si>
    <t>Material de Consumo</t>
  </si>
  <si>
    <t>Itens fora do objeto da chamada - classificado como material de consumo</t>
  </si>
  <si>
    <t>Pedido recebido em duplicidade</t>
  </si>
  <si>
    <t>em duplicidade com item da Policlinica</t>
  </si>
  <si>
    <t>em duplicidade com pedido do Profa. Aline</t>
  </si>
  <si>
    <t>Itens não licitáveis</t>
  </si>
  <si>
    <t>Itens não aprovados</t>
  </si>
  <si>
    <t>não aprovado pela comissão</t>
  </si>
  <si>
    <t>pedidos incorporados a demanda da DAD</t>
  </si>
  <si>
    <t>pedidos aprovados e incorporados a demanda da DAD</t>
  </si>
  <si>
    <t>Itens aprovados sem previsão de licitação em 2026. Será solicitado em 2027</t>
  </si>
  <si>
    <t>Cadastro de reserva (aprovados)</t>
  </si>
  <si>
    <t>Software de Análise Estatística e Gráfica GraphPad Prism</t>
  </si>
  <si>
    <t>Desfibrilador Externo Automático -DEA</t>
  </si>
  <si>
    <t>NCME</t>
  </si>
  <si>
    <t>Manovacuômetro digital</t>
  </si>
  <si>
    <t>tentar amarrar com a compra do software da POLAR</t>
  </si>
  <si>
    <t>em duplicidade com pedido do Profa. Manuela</t>
  </si>
  <si>
    <t>notebook avançado - item 5</t>
  </si>
  <si>
    <t>Argeu/Ismael</t>
  </si>
  <si>
    <t>Monitor 27'' - item 16</t>
  </si>
  <si>
    <t>Monitor 27'' - item 8</t>
  </si>
  <si>
    <t>2 vigilantes</t>
  </si>
  <si>
    <t>Computador WorkStation - item 3</t>
  </si>
  <si>
    <t>computador avançado - item 2</t>
  </si>
  <si>
    <t>Para Informática</t>
  </si>
  <si>
    <t>NAE</t>
  </si>
  <si>
    <t>Morgana</t>
  </si>
  <si>
    <t>AF ou SGPE ou empenho</t>
  </si>
  <si>
    <t>Ismael</t>
  </si>
  <si>
    <t>DAD</t>
  </si>
  <si>
    <t>Vigilante</t>
  </si>
  <si>
    <t>Novos técnicos</t>
  </si>
  <si>
    <t>Argeu</t>
  </si>
  <si>
    <t>Alexandre</t>
  </si>
  <si>
    <t>reserva</t>
  </si>
  <si>
    <t>Auditório</t>
  </si>
  <si>
    <t>Espine</t>
  </si>
  <si>
    <t>9 mil btus - item 2</t>
  </si>
  <si>
    <t>28 mil btus - item 6</t>
  </si>
  <si>
    <t>65 mil btus - item 20</t>
  </si>
  <si>
    <t>Cantina</t>
  </si>
  <si>
    <t>salas de aula e outros setores</t>
  </si>
  <si>
    <t>diversas potencias</t>
  </si>
  <si>
    <t>No breaks</t>
  </si>
  <si>
    <t>diversos modelos</t>
  </si>
  <si>
    <t>equipamentos diversos</t>
  </si>
  <si>
    <t>Rede</t>
  </si>
  <si>
    <t>Equipamentos de rede</t>
  </si>
  <si>
    <t>Eletrodomésticos</t>
  </si>
  <si>
    <t>Equipamentos cantina e eletro</t>
  </si>
  <si>
    <t>mobiliário padronizado</t>
  </si>
  <si>
    <t>Mobiliário sob medida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</si>
</sst>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R$&quot;\ * #,##0.00_-;\-&quot;R$&quot;\ * #,##0.00_-;_-&quot;R$&quot;\ 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rgb="FFC0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rgb="FFC00000"/>
      <name val="Calibri"/>
      <family val="2"/>
      <scheme val="minor"/>
    </font>
    <font>
      <sz val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dashed">
        <color theme="0" tint="-0.24994659260841701"/>
      </bottom>
      <diagonal/>
    </border>
    <border>
      <left/>
      <right/>
      <top style="dashed">
        <color theme="0" tint="-0.24994659260841701"/>
      </top>
      <bottom style="dashed">
        <color theme="0" tint="-0.24994659260841701"/>
      </bottom>
      <diagonal/>
    </border>
    <border>
      <left/>
      <right/>
      <top style="dashed">
        <color theme="0" tint="-0.24994659260841701"/>
      </top>
      <bottom/>
      <diagonal/>
    </border>
    <border>
      <left/>
      <right/>
      <top style="hair">
        <color auto="1"/>
      </top>
      <bottom style="dashed">
        <color theme="0" tint="-0.2499465926084170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90">
    <xf numFmtId="0" fontId="0" fillId="0" borderId="0" xfId="0"/>
    <xf numFmtId="0" fontId="2" fillId="0" borderId="0" xfId="0" applyFont="1" applyAlignment="1">
      <alignment vertical="center"/>
    </xf>
    <xf numFmtId="0" fontId="2" fillId="2" borderId="0" xfId="0" applyFont="1" applyFill="1" applyAlignment="1">
      <alignment vertical="center" wrapText="1"/>
    </xf>
    <xf numFmtId="44" fontId="6" fillId="2" borderId="0" xfId="1" applyFont="1" applyFill="1" applyAlignment="1">
      <alignment vertical="center" wrapText="1"/>
    </xf>
    <xf numFmtId="0" fontId="4" fillId="2" borderId="0" xfId="0" applyFont="1" applyFill="1" applyAlignment="1">
      <alignment vertical="center" wrapText="1"/>
    </xf>
    <xf numFmtId="0" fontId="5" fillId="2" borderId="0" xfId="0" applyFont="1" applyFill="1" applyAlignment="1">
      <alignment horizontal="center" vertical="center" wrapText="1"/>
    </xf>
    <xf numFmtId="44" fontId="5" fillId="2" borderId="0" xfId="1" applyFont="1" applyFill="1" applyAlignment="1">
      <alignment horizontal="center" vertical="center" wrapText="1"/>
    </xf>
    <xf numFmtId="44" fontId="6" fillId="2" borderId="0" xfId="1" applyFont="1" applyFill="1" applyAlignment="1">
      <alignment horizontal="center" vertical="center" wrapText="1"/>
    </xf>
    <xf numFmtId="0" fontId="6" fillId="2" borderId="0" xfId="0" applyFont="1" applyFill="1" applyAlignment="1">
      <alignment horizontal="left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left" vertical="center" wrapText="1"/>
    </xf>
    <xf numFmtId="0" fontId="3" fillId="2" borderId="0" xfId="0" applyFont="1" applyFill="1" applyAlignment="1">
      <alignment horizontal="center" vertical="center"/>
    </xf>
    <xf numFmtId="44" fontId="2" fillId="2" borderId="0" xfId="1" applyFont="1" applyFill="1" applyAlignment="1">
      <alignment vertical="center"/>
    </xf>
    <xf numFmtId="0" fontId="2" fillId="2" borderId="1" xfId="0" applyFont="1" applyFill="1" applyBorder="1" applyAlignment="1">
      <alignment vertical="center"/>
    </xf>
    <xf numFmtId="0" fontId="7" fillId="2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left" vertical="center" wrapText="1"/>
    </xf>
    <xf numFmtId="44" fontId="2" fillId="2" borderId="1" xfId="1" applyFont="1" applyFill="1" applyBorder="1" applyAlignment="1">
      <alignment vertical="center"/>
    </xf>
    <xf numFmtId="0" fontId="4" fillId="2" borderId="1" xfId="0" applyFont="1" applyFill="1" applyBorder="1" applyAlignment="1">
      <alignment vertical="center" wrapText="1"/>
    </xf>
    <xf numFmtId="0" fontId="7" fillId="2" borderId="0" xfId="0" applyFont="1" applyFill="1" applyAlignment="1">
      <alignment vertical="center" wrapText="1"/>
    </xf>
    <xf numFmtId="0" fontId="7" fillId="2" borderId="0" xfId="0" applyFont="1" applyFill="1" applyAlignment="1">
      <alignment horizontal="left" vertical="center" wrapText="1"/>
    </xf>
    <xf numFmtId="44" fontId="5" fillId="2" borderId="0" xfId="1" applyFont="1" applyFill="1" applyAlignment="1">
      <alignment horizontal="right" vertical="center"/>
    </xf>
    <xf numFmtId="44" fontId="5" fillId="2" borderId="0" xfId="1" applyFont="1" applyFill="1" applyAlignment="1">
      <alignment vertical="center"/>
    </xf>
    <xf numFmtId="0" fontId="2" fillId="2" borderId="0" xfId="0" applyFont="1" applyFill="1" applyAlignment="1">
      <alignment horizontal="center" vertical="center" wrapText="1"/>
    </xf>
    <xf numFmtId="44" fontId="2" fillId="2" borderId="0" xfId="1" applyFont="1" applyFill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44" fontId="2" fillId="2" borderId="1" xfId="1" applyFont="1" applyFill="1" applyBorder="1" applyAlignment="1">
      <alignment vertical="center" wrapText="1"/>
    </xf>
    <xf numFmtId="44" fontId="5" fillId="2" borderId="0" xfId="1" applyFont="1" applyFill="1" applyAlignment="1">
      <alignment vertical="center" wrapText="1"/>
    </xf>
    <xf numFmtId="0" fontId="3" fillId="2" borderId="0" xfId="0" applyFont="1" applyFill="1" applyAlignment="1">
      <alignment vertical="center" wrapText="1"/>
    </xf>
    <xf numFmtId="44" fontId="7" fillId="2" borderId="0" xfId="1" applyFont="1" applyFill="1" applyAlignment="1">
      <alignment vertical="center" wrapText="1"/>
    </xf>
    <xf numFmtId="44" fontId="7" fillId="2" borderId="1" xfId="1" applyFont="1" applyFill="1" applyBorder="1" applyAlignment="1">
      <alignment vertical="center" wrapText="1"/>
    </xf>
    <xf numFmtId="0" fontId="2" fillId="2" borderId="0" xfId="0" applyFont="1" applyFill="1" applyBorder="1" applyAlignment="1">
      <alignment vertical="center" wrapText="1"/>
    </xf>
    <xf numFmtId="0" fontId="7" fillId="2" borderId="0" xfId="0" applyFont="1" applyFill="1" applyBorder="1" applyAlignment="1">
      <alignment vertical="center" wrapText="1"/>
    </xf>
    <xf numFmtId="0" fontId="2" fillId="2" borderId="0" xfId="0" applyFont="1" applyFill="1" applyBorder="1" applyAlignment="1">
      <alignment horizontal="left" vertical="center" wrapText="1"/>
    </xf>
    <xf numFmtId="0" fontId="2" fillId="2" borderId="0" xfId="0" applyFont="1" applyFill="1" applyBorder="1" applyAlignment="1">
      <alignment horizontal="center" vertical="center" wrapText="1"/>
    </xf>
    <xf numFmtId="44" fontId="2" fillId="2" borderId="0" xfId="1" applyFont="1" applyFill="1" applyBorder="1" applyAlignment="1">
      <alignment vertical="center" wrapText="1"/>
    </xf>
    <xf numFmtId="0" fontId="4" fillId="2" borderId="0" xfId="0" applyFont="1" applyFill="1" applyBorder="1" applyAlignment="1">
      <alignment vertical="center" wrapText="1"/>
    </xf>
    <xf numFmtId="0" fontId="2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 wrapText="1"/>
    </xf>
    <xf numFmtId="44" fontId="5" fillId="3" borderId="0" xfId="1" applyFont="1" applyFill="1" applyAlignment="1">
      <alignment horizontal="center" vertical="center"/>
    </xf>
    <xf numFmtId="44" fontId="6" fillId="3" borderId="0" xfId="1" applyFont="1" applyFill="1" applyAlignment="1">
      <alignment horizontal="center" vertical="center"/>
    </xf>
    <xf numFmtId="44" fontId="5" fillId="3" borderId="0" xfId="1" applyFont="1" applyFill="1" applyAlignment="1">
      <alignment horizontal="center" vertical="center" wrapText="1"/>
    </xf>
    <xf numFmtId="44" fontId="6" fillId="3" borderId="0" xfId="1" applyFont="1" applyFill="1" applyAlignment="1">
      <alignment horizontal="center" vertical="center" wrapText="1"/>
    </xf>
    <xf numFmtId="1" fontId="6" fillId="2" borderId="0" xfId="1" applyNumberFormat="1" applyFont="1" applyFill="1" applyAlignment="1">
      <alignment horizontal="center" vertical="center"/>
    </xf>
    <xf numFmtId="44" fontId="6" fillId="2" borderId="0" xfId="1" applyFont="1" applyFill="1" applyAlignment="1">
      <alignment vertical="center"/>
    </xf>
    <xf numFmtId="0" fontId="2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vertical="center"/>
    </xf>
    <xf numFmtId="0" fontId="2" fillId="2" borderId="3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horizontal="center" vertical="center"/>
    </xf>
    <xf numFmtId="44" fontId="2" fillId="2" borderId="3" xfId="1" applyFont="1" applyFill="1" applyBorder="1" applyAlignment="1">
      <alignment vertical="center"/>
    </xf>
    <xf numFmtId="0" fontId="4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2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0" fontId="6" fillId="2" borderId="0" xfId="1" applyNumberFormat="1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center" vertical="center"/>
    </xf>
    <xf numFmtId="44" fontId="2" fillId="2" borderId="0" xfId="1" applyFont="1" applyFill="1" applyBorder="1" applyAlignment="1">
      <alignment vertical="center"/>
    </xf>
    <xf numFmtId="0" fontId="7" fillId="2" borderId="3" xfId="0" applyFont="1" applyFill="1" applyBorder="1" applyAlignment="1">
      <alignment horizontal="center" vertical="center"/>
    </xf>
    <xf numFmtId="44" fontId="7" fillId="2" borderId="3" xfId="1" applyFont="1" applyFill="1" applyBorder="1" applyAlignment="1">
      <alignment vertical="center"/>
    </xf>
    <xf numFmtId="0" fontId="7" fillId="2" borderId="4" xfId="0" applyFont="1" applyFill="1" applyBorder="1" applyAlignment="1">
      <alignment vertical="center" wrapText="1"/>
    </xf>
    <xf numFmtId="0" fontId="7" fillId="2" borderId="4" xfId="0" applyFont="1" applyFill="1" applyBorder="1" applyAlignment="1">
      <alignment horizontal="center" vertical="center"/>
    </xf>
    <xf numFmtId="44" fontId="7" fillId="2" borderId="4" xfId="1" applyFont="1" applyFill="1" applyBorder="1" applyAlignment="1">
      <alignment vertical="center"/>
    </xf>
    <xf numFmtId="44" fontId="7" fillId="2" borderId="0" xfId="1" applyFont="1" applyFill="1" applyBorder="1" applyAlignment="1">
      <alignment vertical="center"/>
    </xf>
    <xf numFmtId="0" fontId="2" fillId="2" borderId="5" xfId="0" applyFont="1" applyFill="1" applyBorder="1" applyAlignment="1">
      <alignment vertical="center"/>
    </xf>
    <xf numFmtId="0" fontId="2" fillId="2" borderId="5" xfId="0" applyFont="1" applyFill="1" applyBorder="1" applyAlignment="1">
      <alignment vertical="center" wrapText="1"/>
    </xf>
    <xf numFmtId="0" fontId="2" fillId="2" borderId="5" xfId="0" applyFont="1" applyFill="1" applyBorder="1" applyAlignment="1">
      <alignment horizontal="center" vertical="center"/>
    </xf>
    <xf numFmtId="44" fontId="2" fillId="2" borderId="5" xfId="1" applyFont="1" applyFill="1" applyBorder="1" applyAlignment="1">
      <alignment vertical="center"/>
    </xf>
    <xf numFmtId="0" fontId="2" fillId="2" borderId="6" xfId="0" applyFont="1" applyFill="1" applyBorder="1" applyAlignment="1">
      <alignment vertical="center"/>
    </xf>
    <xf numFmtId="0" fontId="2" fillId="2" borderId="6" xfId="0" applyFont="1" applyFill="1" applyBorder="1" applyAlignment="1">
      <alignment vertical="center" wrapText="1"/>
    </xf>
    <xf numFmtId="0" fontId="2" fillId="2" borderId="6" xfId="0" applyFont="1" applyFill="1" applyBorder="1" applyAlignment="1">
      <alignment horizontal="center" vertical="center"/>
    </xf>
    <xf numFmtId="44" fontId="7" fillId="2" borderId="6" xfId="1" applyFont="1" applyFill="1" applyBorder="1" applyAlignment="1">
      <alignment vertical="center"/>
    </xf>
    <xf numFmtId="44" fontId="2" fillId="2" borderId="6" xfId="1" applyFont="1" applyFill="1" applyBorder="1" applyAlignment="1">
      <alignment vertical="center"/>
    </xf>
    <xf numFmtId="0" fontId="4" fillId="2" borderId="6" xfId="0" applyFont="1" applyFill="1" applyBorder="1" applyAlignment="1">
      <alignment vertical="center" wrapText="1"/>
    </xf>
    <xf numFmtId="0" fontId="7" fillId="2" borderId="6" xfId="0" applyFont="1" applyFill="1" applyBorder="1" applyAlignment="1">
      <alignment vertical="center" wrapText="1"/>
    </xf>
    <xf numFmtId="0" fontId="2" fillId="2" borderId="7" xfId="0" applyFont="1" applyFill="1" applyBorder="1" applyAlignment="1">
      <alignment vertical="center"/>
    </xf>
    <xf numFmtId="0" fontId="2" fillId="2" borderId="7" xfId="0" applyFont="1" applyFill="1" applyBorder="1" applyAlignment="1">
      <alignment vertical="center" wrapText="1"/>
    </xf>
    <xf numFmtId="0" fontId="2" fillId="2" borderId="7" xfId="0" applyFont="1" applyFill="1" applyBorder="1" applyAlignment="1">
      <alignment horizontal="center" vertical="center"/>
    </xf>
    <xf numFmtId="44" fontId="2" fillId="2" borderId="7" xfId="1" applyFont="1" applyFill="1" applyBorder="1" applyAlignment="1">
      <alignment vertical="center"/>
    </xf>
    <xf numFmtId="0" fontId="4" fillId="2" borderId="7" xfId="0" applyFont="1" applyFill="1" applyBorder="1" applyAlignment="1">
      <alignment vertical="center" wrapText="1"/>
    </xf>
    <xf numFmtId="0" fontId="4" fillId="2" borderId="8" xfId="0" applyFont="1" applyFill="1" applyBorder="1" applyAlignment="1">
      <alignment vertical="center" wrapText="1"/>
    </xf>
    <xf numFmtId="0" fontId="7" fillId="2" borderId="2" xfId="0" applyFont="1" applyFill="1" applyBorder="1" applyAlignment="1">
      <alignment vertical="center" wrapText="1"/>
    </xf>
    <xf numFmtId="0" fontId="7" fillId="2" borderId="2" xfId="0" applyFont="1" applyFill="1" applyBorder="1" applyAlignment="1">
      <alignment horizontal="center" vertical="center"/>
    </xf>
    <xf numFmtId="44" fontId="7" fillId="2" borderId="2" xfId="1" applyFont="1" applyFill="1" applyBorder="1" applyAlignment="1">
      <alignment vertic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2"/>
  <sheetViews>
    <sheetView zoomScale="115" zoomScaleNormal="115" workbookViewId="0">
      <pane xSplit="2" ySplit="2" topLeftCell="C3" activePane="bottomRight" state="frozen"/>
      <selection activeCell="G1" sqref="G1"/>
      <selection pane="topRight" activeCell="G1" sqref="G1"/>
      <selection pane="bottomLeft" activeCell="G1" sqref="G1"/>
      <selection pane="bottomRight" activeCell="E26" sqref="E26"/>
    </sheetView>
  </sheetViews>
  <sheetFormatPr defaultRowHeight="26.25" customHeight="1" x14ac:dyDescent="0.25"/>
  <cols>
    <col min="1" max="1" width="9.42578125" style="9" bestFit="1" customWidth="1"/>
    <col min="2" max="2" width="17.28515625" style="9" bestFit="1" customWidth="1"/>
    <col min="3" max="3" width="13.140625" style="9" bestFit="1" customWidth="1"/>
    <col min="4" max="4" width="22.5703125" style="9" bestFit="1" customWidth="1"/>
    <col min="5" max="5" width="32.85546875" style="2" customWidth="1"/>
    <col min="6" max="6" width="13.7109375" style="2" customWidth="1"/>
    <col min="7" max="7" width="6.85546875" style="38" customWidth="1"/>
    <col min="8" max="8" width="16.28515625" style="12" customWidth="1"/>
    <col min="9" max="9" width="18.28515625" style="12" customWidth="1"/>
    <col min="10" max="10" width="32.28515625" style="4" customWidth="1"/>
    <col min="11" max="11" width="26.28515625" style="4" bestFit="1" customWidth="1"/>
    <col min="12" max="16384" width="9.140625" style="9"/>
  </cols>
  <sheetData>
    <row r="1" spans="1:11" ht="26.25" customHeight="1" x14ac:dyDescent="0.25">
      <c r="G1" s="46">
        <f>SUBTOTAL(9,G3:G159)</f>
        <v>222</v>
      </c>
      <c r="I1" s="47">
        <f>SUBTOTAL(9,I3:I159)</f>
        <v>2136141.7599999998</v>
      </c>
    </row>
    <row r="2" spans="1:11" s="39" customFormat="1" ht="26.25" customHeight="1" x14ac:dyDescent="0.25">
      <c r="A2" s="40" t="s">
        <v>15</v>
      </c>
      <c r="B2" s="40" t="s">
        <v>0</v>
      </c>
      <c r="C2" s="40" t="s">
        <v>1</v>
      </c>
      <c r="D2" s="40" t="s">
        <v>3</v>
      </c>
      <c r="E2" s="41" t="s">
        <v>5</v>
      </c>
      <c r="F2" s="41" t="s">
        <v>204</v>
      </c>
      <c r="G2" s="40" t="s">
        <v>7</v>
      </c>
      <c r="H2" s="42" t="s">
        <v>8</v>
      </c>
      <c r="I2" s="42" t="s">
        <v>9</v>
      </c>
      <c r="J2" s="43" t="s">
        <v>230</v>
      </c>
      <c r="K2" s="43" t="s">
        <v>276</v>
      </c>
    </row>
    <row r="3" spans="1:11" ht="26.25" customHeight="1" x14ac:dyDescent="0.25">
      <c r="A3" s="48">
        <v>11918</v>
      </c>
      <c r="B3" s="48" t="s">
        <v>169</v>
      </c>
      <c r="C3" s="48"/>
      <c r="D3" s="48" t="s">
        <v>21</v>
      </c>
      <c r="E3" s="87" t="s">
        <v>174</v>
      </c>
      <c r="F3" s="87" t="s">
        <v>43</v>
      </c>
      <c r="G3" s="88">
        <v>2</v>
      </c>
      <c r="H3" s="89">
        <v>13269</v>
      </c>
      <c r="I3" s="89">
        <f t="shared" ref="I3:I34" si="0">G3*H3</f>
        <v>26538</v>
      </c>
      <c r="J3" s="49"/>
      <c r="K3" s="54"/>
    </row>
    <row r="4" spans="1:11" ht="26.25" customHeight="1" x14ac:dyDescent="0.25">
      <c r="A4" s="50">
        <v>11918</v>
      </c>
      <c r="B4" s="50" t="s">
        <v>169</v>
      </c>
      <c r="C4" s="50"/>
      <c r="D4" s="50" t="s">
        <v>21</v>
      </c>
      <c r="E4" s="55" t="s">
        <v>173</v>
      </c>
      <c r="F4" s="55" t="s">
        <v>43</v>
      </c>
      <c r="G4" s="64">
        <v>1</v>
      </c>
      <c r="H4" s="65">
        <v>29526</v>
      </c>
      <c r="I4" s="65">
        <f t="shared" si="0"/>
        <v>29526</v>
      </c>
      <c r="J4" s="54"/>
      <c r="K4" s="54"/>
    </row>
    <row r="5" spans="1:11" ht="26.25" customHeight="1" x14ac:dyDescent="0.25">
      <c r="A5" s="50">
        <v>11491</v>
      </c>
      <c r="B5" s="50" t="s">
        <v>193</v>
      </c>
      <c r="C5" s="50" t="s">
        <v>194</v>
      </c>
      <c r="D5" s="50" t="s">
        <v>29</v>
      </c>
      <c r="E5" s="55" t="s">
        <v>195</v>
      </c>
      <c r="F5" s="55" t="s">
        <v>43</v>
      </c>
      <c r="G5" s="64">
        <v>1</v>
      </c>
      <c r="H5" s="65">
        <v>19930</v>
      </c>
      <c r="I5" s="65">
        <f t="shared" si="0"/>
        <v>19930</v>
      </c>
      <c r="J5" s="54"/>
      <c r="K5" s="54"/>
    </row>
    <row r="6" spans="1:11" ht="26.25" customHeight="1" x14ac:dyDescent="0.25">
      <c r="A6" s="50">
        <v>11800</v>
      </c>
      <c r="B6" s="50" t="s">
        <v>136</v>
      </c>
      <c r="C6" s="50" t="s">
        <v>102</v>
      </c>
      <c r="D6" s="50" t="s">
        <v>29</v>
      </c>
      <c r="E6" s="55" t="s">
        <v>167</v>
      </c>
      <c r="F6" s="55" t="s">
        <v>43</v>
      </c>
      <c r="G6" s="64">
        <v>1</v>
      </c>
      <c r="H6" s="65">
        <f>4000*6.3</f>
        <v>25200</v>
      </c>
      <c r="I6" s="65">
        <f t="shared" si="0"/>
        <v>25200</v>
      </c>
      <c r="J6" s="54"/>
      <c r="K6" s="54"/>
    </row>
    <row r="7" spans="1:11" ht="25.5" customHeight="1" x14ac:dyDescent="0.25">
      <c r="A7" s="50">
        <v>11052</v>
      </c>
      <c r="B7" s="50" t="s">
        <v>27</v>
      </c>
      <c r="C7" s="50"/>
      <c r="D7" s="50" t="s">
        <v>29</v>
      </c>
      <c r="E7" s="55" t="s">
        <v>28</v>
      </c>
      <c r="F7" s="55" t="s">
        <v>43</v>
      </c>
      <c r="G7" s="64">
        <v>1</v>
      </c>
      <c r="H7" s="65">
        <v>6150</v>
      </c>
      <c r="I7" s="65">
        <f t="shared" si="0"/>
        <v>6150</v>
      </c>
      <c r="J7" s="54"/>
      <c r="K7" s="54"/>
    </row>
    <row r="8" spans="1:11" ht="26.25" customHeight="1" x14ac:dyDescent="0.25">
      <c r="A8" s="50">
        <v>11495</v>
      </c>
      <c r="B8" s="50" t="s">
        <v>122</v>
      </c>
      <c r="C8" s="50" t="s">
        <v>123</v>
      </c>
      <c r="D8" s="50" t="s">
        <v>29</v>
      </c>
      <c r="E8" s="55" t="s">
        <v>135</v>
      </c>
      <c r="F8" s="55" t="s">
        <v>43</v>
      </c>
      <c r="G8" s="64">
        <v>1</v>
      </c>
      <c r="H8" s="65">
        <v>16000</v>
      </c>
      <c r="I8" s="65">
        <f t="shared" si="0"/>
        <v>16000</v>
      </c>
      <c r="J8" s="54"/>
      <c r="K8" s="54"/>
    </row>
    <row r="9" spans="1:11" ht="26.25" customHeight="1" x14ac:dyDescent="0.25">
      <c r="A9" s="50">
        <v>11491</v>
      </c>
      <c r="B9" s="50" t="s">
        <v>193</v>
      </c>
      <c r="C9" s="50" t="s">
        <v>194</v>
      </c>
      <c r="D9" s="50" t="s">
        <v>29</v>
      </c>
      <c r="E9" s="55" t="s">
        <v>198</v>
      </c>
      <c r="F9" s="55" t="s">
        <v>43</v>
      </c>
      <c r="G9" s="64">
        <v>1</v>
      </c>
      <c r="H9" s="65">
        <v>5099</v>
      </c>
      <c r="I9" s="65">
        <f t="shared" si="0"/>
        <v>5099</v>
      </c>
      <c r="J9" s="54"/>
      <c r="K9" s="54"/>
    </row>
    <row r="10" spans="1:11" ht="26.25" customHeight="1" x14ac:dyDescent="0.25">
      <c r="A10" s="50">
        <v>11592</v>
      </c>
      <c r="B10" s="50" t="s">
        <v>139</v>
      </c>
      <c r="C10" s="50" t="s">
        <v>140</v>
      </c>
      <c r="D10" s="50" t="s">
        <v>29</v>
      </c>
      <c r="E10" s="55" t="s">
        <v>141</v>
      </c>
      <c r="F10" s="55" t="s">
        <v>43</v>
      </c>
      <c r="G10" s="64">
        <v>1</v>
      </c>
      <c r="H10" s="65">
        <v>121000</v>
      </c>
      <c r="I10" s="65">
        <f t="shared" si="0"/>
        <v>121000</v>
      </c>
      <c r="J10" s="54"/>
      <c r="K10" s="54"/>
    </row>
    <row r="11" spans="1:11" ht="26.25" customHeight="1" x14ac:dyDescent="0.25">
      <c r="A11" s="50">
        <v>11054</v>
      </c>
      <c r="B11" s="50" t="s">
        <v>36</v>
      </c>
      <c r="C11" s="50"/>
      <c r="D11" s="50" t="s">
        <v>29</v>
      </c>
      <c r="E11" s="55" t="s">
        <v>37</v>
      </c>
      <c r="F11" s="55" t="s">
        <v>43</v>
      </c>
      <c r="G11" s="64">
        <v>1</v>
      </c>
      <c r="H11" s="65">
        <v>41980</v>
      </c>
      <c r="I11" s="65">
        <f t="shared" si="0"/>
        <v>41980</v>
      </c>
      <c r="J11" s="54"/>
      <c r="K11" s="54"/>
    </row>
    <row r="12" spans="1:11" ht="26.25" customHeight="1" x14ac:dyDescent="0.25">
      <c r="A12" s="50">
        <v>11253</v>
      </c>
      <c r="B12" s="50" t="s">
        <v>184</v>
      </c>
      <c r="C12" s="50" t="s">
        <v>185</v>
      </c>
      <c r="D12" s="50" t="s">
        <v>29</v>
      </c>
      <c r="E12" s="55" t="s">
        <v>192</v>
      </c>
      <c r="F12" s="55" t="s">
        <v>43</v>
      </c>
      <c r="G12" s="64">
        <v>1</v>
      </c>
      <c r="H12" s="65">
        <v>5227</v>
      </c>
      <c r="I12" s="65">
        <f t="shared" si="0"/>
        <v>5227</v>
      </c>
      <c r="J12" s="54"/>
      <c r="K12" s="54"/>
    </row>
    <row r="13" spans="1:11" ht="26.25" customHeight="1" x14ac:dyDescent="0.25">
      <c r="A13" s="50">
        <v>11592</v>
      </c>
      <c r="B13" s="50" t="s">
        <v>139</v>
      </c>
      <c r="C13" s="50" t="s">
        <v>140</v>
      </c>
      <c r="D13" s="50" t="s">
        <v>29</v>
      </c>
      <c r="E13" s="51" t="s">
        <v>142</v>
      </c>
      <c r="F13" s="51" t="s">
        <v>43</v>
      </c>
      <c r="G13" s="52">
        <v>1</v>
      </c>
      <c r="H13" s="53">
        <v>150000</v>
      </c>
      <c r="I13" s="53">
        <f t="shared" si="0"/>
        <v>150000</v>
      </c>
      <c r="J13" s="54"/>
      <c r="K13" s="54"/>
    </row>
    <row r="14" spans="1:11" ht="26.25" customHeight="1" x14ac:dyDescent="0.25">
      <c r="A14" s="50">
        <v>11495</v>
      </c>
      <c r="B14" s="50" t="s">
        <v>122</v>
      </c>
      <c r="C14" s="50" t="s">
        <v>123</v>
      </c>
      <c r="D14" s="50" t="s">
        <v>29</v>
      </c>
      <c r="E14" s="51" t="s">
        <v>207</v>
      </c>
      <c r="F14" s="51" t="s">
        <v>43</v>
      </c>
      <c r="G14" s="52">
        <v>1</v>
      </c>
      <c r="H14" s="53">
        <f>35000*6.3</f>
        <v>220500</v>
      </c>
      <c r="I14" s="53">
        <f t="shared" si="0"/>
        <v>220500</v>
      </c>
      <c r="J14" s="54"/>
      <c r="K14" s="54"/>
    </row>
    <row r="15" spans="1:11" ht="26.25" customHeight="1" x14ac:dyDescent="0.25">
      <c r="A15" s="50">
        <v>11642</v>
      </c>
      <c r="B15" s="50" t="s">
        <v>147</v>
      </c>
      <c r="C15" s="50" t="s">
        <v>140</v>
      </c>
      <c r="D15" s="50" t="s">
        <v>29</v>
      </c>
      <c r="E15" s="55" t="s">
        <v>153</v>
      </c>
      <c r="F15" s="55" t="s">
        <v>43</v>
      </c>
      <c r="G15" s="64">
        <v>2</v>
      </c>
      <c r="H15" s="65">
        <v>10940</v>
      </c>
      <c r="I15" s="65">
        <f t="shared" si="0"/>
        <v>21880</v>
      </c>
      <c r="J15" s="54"/>
      <c r="K15" s="54"/>
    </row>
    <row r="16" spans="1:11" ht="26.25" customHeight="1" x14ac:dyDescent="0.25">
      <c r="A16" s="50">
        <v>11647</v>
      </c>
      <c r="B16" s="50" t="s">
        <v>165</v>
      </c>
      <c r="C16" s="50"/>
      <c r="D16" s="50" t="s">
        <v>29</v>
      </c>
      <c r="E16" s="55" t="s">
        <v>166</v>
      </c>
      <c r="F16" s="55" t="s">
        <v>43</v>
      </c>
      <c r="G16" s="64">
        <v>1</v>
      </c>
      <c r="H16" s="65">
        <v>18689</v>
      </c>
      <c r="I16" s="65">
        <f t="shared" si="0"/>
        <v>18689</v>
      </c>
      <c r="J16" s="54"/>
      <c r="K16" s="54"/>
    </row>
    <row r="17" spans="1:11" ht="26.25" customHeight="1" x14ac:dyDescent="0.25">
      <c r="A17" s="50">
        <v>11642</v>
      </c>
      <c r="B17" s="50" t="s">
        <v>147</v>
      </c>
      <c r="C17" s="50" t="s">
        <v>140</v>
      </c>
      <c r="D17" s="50" t="s">
        <v>29</v>
      </c>
      <c r="E17" s="55" t="s">
        <v>154</v>
      </c>
      <c r="F17" s="55" t="s">
        <v>43</v>
      </c>
      <c r="G17" s="64">
        <v>2</v>
      </c>
      <c r="H17" s="65">
        <v>34562</v>
      </c>
      <c r="I17" s="65">
        <f t="shared" si="0"/>
        <v>69124</v>
      </c>
      <c r="J17" s="54"/>
      <c r="K17" s="54"/>
    </row>
    <row r="18" spans="1:11" ht="26.25" customHeight="1" x14ac:dyDescent="0.25">
      <c r="A18" s="50">
        <v>11253</v>
      </c>
      <c r="B18" s="50" t="s">
        <v>184</v>
      </c>
      <c r="C18" s="50" t="s">
        <v>185</v>
      </c>
      <c r="D18" s="50" t="s">
        <v>29</v>
      </c>
      <c r="E18" s="55" t="s">
        <v>191</v>
      </c>
      <c r="F18" s="55" t="s">
        <v>43</v>
      </c>
      <c r="G18" s="64">
        <v>2</v>
      </c>
      <c r="H18" s="65">
        <v>9500</v>
      </c>
      <c r="I18" s="65">
        <f t="shared" si="0"/>
        <v>19000</v>
      </c>
      <c r="J18" s="54"/>
      <c r="K18" s="54"/>
    </row>
    <row r="19" spans="1:11" ht="26.25" customHeight="1" x14ac:dyDescent="0.25">
      <c r="A19" s="50">
        <v>11253</v>
      </c>
      <c r="B19" s="50" t="s">
        <v>184</v>
      </c>
      <c r="C19" s="50" t="s">
        <v>185</v>
      </c>
      <c r="D19" s="50" t="s">
        <v>29</v>
      </c>
      <c r="E19" s="55" t="s">
        <v>188</v>
      </c>
      <c r="F19" s="55" t="s">
        <v>43</v>
      </c>
      <c r="G19" s="64">
        <v>3</v>
      </c>
      <c r="H19" s="65">
        <v>1985</v>
      </c>
      <c r="I19" s="65">
        <f t="shared" si="0"/>
        <v>5955</v>
      </c>
      <c r="J19" s="54"/>
      <c r="K19" s="54"/>
    </row>
    <row r="20" spans="1:11" ht="26.25" customHeight="1" x14ac:dyDescent="0.25">
      <c r="A20" s="50">
        <v>11052</v>
      </c>
      <c r="B20" s="50" t="s">
        <v>27</v>
      </c>
      <c r="C20" s="50"/>
      <c r="D20" s="50" t="s">
        <v>29</v>
      </c>
      <c r="E20" s="55" t="s">
        <v>35</v>
      </c>
      <c r="F20" s="55" t="s">
        <v>43</v>
      </c>
      <c r="G20" s="64">
        <v>1</v>
      </c>
      <c r="H20" s="65">
        <v>4500</v>
      </c>
      <c r="I20" s="65">
        <f t="shared" si="0"/>
        <v>4500</v>
      </c>
      <c r="J20" s="54"/>
      <c r="K20" s="54"/>
    </row>
    <row r="21" spans="1:11" ht="26.25" customHeight="1" x14ac:dyDescent="0.25">
      <c r="A21" s="50">
        <v>11253</v>
      </c>
      <c r="B21" s="50" t="s">
        <v>184</v>
      </c>
      <c r="C21" s="50" t="s">
        <v>185</v>
      </c>
      <c r="D21" s="50" t="s">
        <v>29</v>
      </c>
      <c r="E21" s="55" t="s">
        <v>190</v>
      </c>
      <c r="F21" s="55" t="s">
        <v>43</v>
      </c>
      <c r="G21" s="64">
        <v>1</v>
      </c>
      <c r="H21" s="65">
        <v>15448</v>
      </c>
      <c r="I21" s="65">
        <f t="shared" si="0"/>
        <v>15448</v>
      </c>
      <c r="J21" s="54"/>
      <c r="K21" s="54"/>
    </row>
    <row r="22" spans="1:11" ht="26.25" customHeight="1" x14ac:dyDescent="0.25">
      <c r="A22" s="50">
        <v>11054</v>
      </c>
      <c r="B22" s="50" t="s">
        <v>36</v>
      </c>
      <c r="C22" s="50"/>
      <c r="D22" s="50" t="s">
        <v>29</v>
      </c>
      <c r="E22" s="55" t="s">
        <v>41</v>
      </c>
      <c r="F22" s="55" t="s">
        <v>43</v>
      </c>
      <c r="G22" s="64">
        <v>1</v>
      </c>
      <c r="H22" s="65">
        <v>20800</v>
      </c>
      <c r="I22" s="65">
        <f t="shared" si="0"/>
        <v>20800</v>
      </c>
      <c r="J22" s="54"/>
      <c r="K22" s="54"/>
    </row>
    <row r="23" spans="1:11" ht="26.25" customHeight="1" x14ac:dyDescent="0.25">
      <c r="A23" s="50">
        <v>11052</v>
      </c>
      <c r="B23" s="50" t="s">
        <v>27</v>
      </c>
      <c r="C23" s="50"/>
      <c r="D23" s="50" t="s">
        <v>29</v>
      </c>
      <c r="E23" s="55" t="s">
        <v>34</v>
      </c>
      <c r="F23" s="55" t="s">
        <v>43</v>
      </c>
      <c r="G23" s="64">
        <v>1</v>
      </c>
      <c r="H23" s="65">
        <v>8299</v>
      </c>
      <c r="I23" s="65">
        <f t="shared" si="0"/>
        <v>8299</v>
      </c>
      <c r="J23" s="54"/>
      <c r="K23" s="54"/>
    </row>
    <row r="24" spans="1:11" ht="26.25" customHeight="1" x14ac:dyDescent="0.25">
      <c r="A24" s="50">
        <v>11052</v>
      </c>
      <c r="B24" s="50" t="s">
        <v>27</v>
      </c>
      <c r="C24" s="50"/>
      <c r="D24" s="50" t="s">
        <v>29</v>
      </c>
      <c r="E24" s="55" t="s">
        <v>30</v>
      </c>
      <c r="F24" s="55" t="s">
        <v>43</v>
      </c>
      <c r="G24" s="64">
        <v>1</v>
      </c>
      <c r="H24" s="65">
        <v>4999</v>
      </c>
      <c r="I24" s="65">
        <f t="shared" si="0"/>
        <v>4999</v>
      </c>
      <c r="J24" s="54"/>
      <c r="K24" s="54"/>
    </row>
    <row r="25" spans="1:11" ht="26.25" customHeight="1" x14ac:dyDescent="0.25">
      <c r="A25" s="50">
        <v>11054</v>
      </c>
      <c r="B25" s="50" t="s">
        <v>36</v>
      </c>
      <c r="C25" s="50"/>
      <c r="D25" s="50" t="s">
        <v>29</v>
      </c>
      <c r="E25" s="55" t="s">
        <v>42</v>
      </c>
      <c r="F25" s="55" t="s">
        <v>43</v>
      </c>
      <c r="G25" s="64">
        <v>1</v>
      </c>
      <c r="H25" s="65">
        <v>5386</v>
      </c>
      <c r="I25" s="65">
        <f t="shared" si="0"/>
        <v>5386</v>
      </c>
      <c r="J25" s="54"/>
      <c r="K25" s="54"/>
    </row>
    <row r="26" spans="1:11" ht="26.25" customHeight="1" x14ac:dyDescent="0.25">
      <c r="A26" s="50">
        <v>11054</v>
      </c>
      <c r="B26" s="50" t="s">
        <v>36</v>
      </c>
      <c r="C26" s="50"/>
      <c r="D26" s="50" t="s">
        <v>29</v>
      </c>
      <c r="E26" s="55" t="s">
        <v>44</v>
      </c>
      <c r="F26" s="55" t="s">
        <v>43</v>
      </c>
      <c r="G26" s="64">
        <v>1</v>
      </c>
      <c r="H26" s="65">
        <v>19545</v>
      </c>
      <c r="I26" s="65">
        <f t="shared" si="0"/>
        <v>19545</v>
      </c>
      <c r="J26" s="54"/>
      <c r="K26" s="54"/>
    </row>
    <row r="27" spans="1:11" ht="26.25" customHeight="1" x14ac:dyDescent="0.25">
      <c r="A27" s="50">
        <v>11052</v>
      </c>
      <c r="B27" s="50" t="s">
        <v>27</v>
      </c>
      <c r="C27" s="50"/>
      <c r="D27" s="50" t="s">
        <v>29</v>
      </c>
      <c r="E27" s="55" t="s">
        <v>31</v>
      </c>
      <c r="F27" s="55" t="s">
        <v>43</v>
      </c>
      <c r="G27" s="64">
        <v>1</v>
      </c>
      <c r="H27" s="65">
        <v>6150</v>
      </c>
      <c r="I27" s="65">
        <f t="shared" si="0"/>
        <v>6150</v>
      </c>
      <c r="J27" s="54"/>
      <c r="K27" s="54"/>
    </row>
    <row r="28" spans="1:11" ht="26.25" customHeight="1" x14ac:dyDescent="0.25">
      <c r="A28" s="50">
        <v>11052</v>
      </c>
      <c r="B28" s="50" t="s">
        <v>27</v>
      </c>
      <c r="C28" s="50"/>
      <c r="D28" s="50" t="s">
        <v>29</v>
      </c>
      <c r="E28" s="55" t="s">
        <v>33</v>
      </c>
      <c r="F28" s="55" t="s">
        <v>43</v>
      </c>
      <c r="G28" s="64">
        <v>1</v>
      </c>
      <c r="H28" s="65">
        <v>8399</v>
      </c>
      <c r="I28" s="65">
        <f t="shared" si="0"/>
        <v>8399</v>
      </c>
      <c r="J28" s="54"/>
      <c r="K28" s="54"/>
    </row>
    <row r="29" spans="1:11" ht="26.25" customHeight="1" x14ac:dyDescent="0.25">
      <c r="A29" s="50">
        <v>11052</v>
      </c>
      <c r="B29" s="50" t="s">
        <v>27</v>
      </c>
      <c r="C29" s="50"/>
      <c r="D29" s="50" t="s">
        <v>29</v>
      </c>
      <c r="E29" s="55" t="s">
        <v>32</v>
      </c>
      <c r="F29" s="55" t="s">
        <v>43</v>
      </c>
      <c r="G29" s="64">
        <v>1</v>
      </c>
      <c r="H29" s="65">
        <v>4699</v>
      </c>
      <c r="I29" s="65">
        <f t="shared" si="0"/>
        <v>4699</v>
      </c>
      <c r="J29" s="54"/>
      <c r="K29" s="54"/>
    </row>
    <row r="30" spans="1:11" ht="26.25" customHeight="1" x14ac:dyDescent="0.25">
      <c r="A30" s="50">
        <v>11557</v>
      </c>
      <c r="B30" s="50" t="s">
        <v>79</v>
      </c>
      <c r="C30" s="50" t="s">
        <v>80</v>
      </c>
      <c r="D30" s="50" t="s">
        <v>21</v>
      </c>
      <c r="E30" s="51" t="s">
        <v>82</v>
      </c>
      <c r="F30" s="51" t="s">
        <v>46</v>
      </c>
      <c r="G30" s="52">
        <v>1</v>
      </c>
      <c r="H30" s="53">
        <f>23660*5.6</f>
        <v>132496</v>
      </c>
      <c r="I30" s="53">
        <f t="shared" si="0"/>
        <v>132496</v>
      </c>
      <c r="J30" s="54"/>
      <c r="K30" s="54"/>
    </row>
    <row r="31" spans="1:11" ht="26.25" customHeight="1" x14ac:dyDescent="0.25">
      <c r="A31" s="50">
        <v>11647</v>
      </c>
      <c r="B31" s="50" t="s">
        <v>163</v>
      </c>
      <c r="C31" s="50"/>
      <c r="D31" s="50" t="s">
        <v>29</v>
      </c>
      <c r="E31" s="55" t="s">
        <v>104</v>
      </c>
      <c r="F31" s="55" t="s">
        <v>46</v>
      </c>
      <c r="G31" s="64">
        <v>1</v>
      </c>
      <c r="H31" s="65">
        <f>208*5.6</f>
        <v>1164.8</v>
      </c>
      <c r="I31" s="65">
        <f t="shared" si="0"/>
        <v>1164.8</v>
      </c>
      <c r="J31" s="54"/>
      <c r="K31" s="54"/>
    </row>
    <row r="32" spans="1:11" ht="26.25" customHeight="1" x14ac:dyDescent="0.25">
      <c r="A32" s="50">
        <v>11647</v>
      </c>
      <c r="B32" s="50" t="s">
        <v>163</v>
      </c>
      <c r="C32" s="50"/>
      <c r="D32" s="50" t="s">
        <v>29</v>
      </c>
      <c r="E32" s="55" t="s">
        <v>164</v>
      </c>
      <c r="F32" s="55" t="s">
        <v>46</v>
      </c>
      <c r="G32" s="64">
        <v>1</v>
      </c>
      <c r="H32" s="65">
        <f>6571</f>
        <v>6571</v>
      </c>
      <c r="I32" s="65">
        <f t="shared" si="0"/>
        <v>6571</v>
      </c>
      <c r="J32" s="54"/>
      <c r="K32" s="54"/>
    </row>
    <row r="33" spans="1:11" ht="26.25" customHeight="1" x14ac:dyDescent="0.25">
      <c r="A33" s="50">
        <v>11495</v>
      </c>
      <c r="B33" s="50" t="s">
        <v>122</v>
      </c>
      <c r="C33" s="50" t="s">
        <v>123</v>
      </c>
      <c r="D33" s="50" t="s">
        <v>29</v>
      </c>
      <c r="E33" s="55" t="s">
        <v>124</v>
      </c>
      <c r="F33" s="55" t="s">
        <v>46</v>
      </c>
      <c r="G33" s="64">
        <v>2</v>
      </c>
      <c r="H33" s="65">
        <v>6274</v>
      </c>
      <c r="I33" s="65">
        <f t="shared" si="0"/>
        <v>12548</v>
      </c>
      <c r="J33" s="54"/>
      <c r="K33" s="54"/>
    </row>
    <row r="34" spans="1:11" ht="26.25" customHeight="1" x14ac:dyDescent="0.25">
      <c r="A34" s="50">
        <v>11253</v>
      </c>
      <c r="B34" s="50" t="s">
        <v>184</v>
      </c>
      <c r="C34" s="50" t="s">
        <v>185</v>
      </c>
      <c r="D34" s="50" t="s">
        <v>29</v>
      </c>
      <c r="E34" s="55" t="s">
        <v>189</v>
      </c>
      <c r="F34" s="55" t="s">
        <v>46</v>
      </c>
      <c r="G34" s="64">
        <v>1</v>
      </c>
      <c r="H34" s="65">
        <f>7200*6.3</f>
        <v>45360</v>
      </c>
      <c r="I34" s="65">
        <f t="shared" si="0"/>
        <v>45360</v>
      </c>
      <c r="J34" s="54"/>
      <c r="K34" s="54"/>
    </row>
    <row r="35" spans="1:11" ht="26.25" customHeight="1" x14ac:dyDescent="0.25">
      <c r="A35" s="50">
        <v>11642</v>
      </c>
      <c r="B35" s="50" t="s">
        <v>147</v>
      </c>
      <c r="C35" s="50" t="s">
        <v>140</v>
      </c>
      <c r="D35" s="50" t="s">
        <v>29</v>
      </c>
      <c r="E35" s="55" t="s">
        <v>162</v>
      </c>
      <c r="F35" s="55" t="s">
        <v>46</v>
      </c>
      <c r="G35" s="64">
        <v>1</v>
      </c>
      <c r="H35" s="65">
        <f>21600*5.6</f>
        <v>120959.99999999999</v>
      </c>
      <c r="I35" s="65">
        <f t="shared" ref="I35:I66" si="1">G35*H35</f>
        <v>120959.99999999999</v>
      </c>
      <c r="J35" s="54"/>
      <c r="K35" s="54"/>
    </row>
    <row r="36" spans="1:11" ht="26.25" customHeight="1" x14ac:dyDescent="0.25">
      <c r="A36" s="50">
        <v>11054</v>
      </c>
      <c r="B36" s="50" t="s">
        <v>36</v>
      </c>
      <c r="C36" s="50"/>
      <c r="D36" s="50" t="s">
        <v>29</v>
      </c>
      <c r="E36" s="55" t="s">
        <v>45</v>
      </c>
      <c r="F36" s="55" t="s">
        <v>46</v>
      </c>
      <c r="G36" s="64">
        <v>1</v>
      </c>
      <c r="H36" s="65">
        <f>4054.55*5.6</f>
        <v>22705.48</v>
      </c>
      <c r="I36" s="65">
        <f t="shared" si="1"/>
        <v>22705.48</v>
      </c>
      <c r="J36" s="54"/>
      <c r="K36" s="54"/>
    </row>
    <row r="37" spans="1:11" ht="26.25" customHeight="1" x14ac:dyDescent="0.25">
      <c r="A37" s="50">
        <v>11642</v>
      </c>
      <c r="B37" s="50" t="s">
        <v>147</v>
      </c>
      <c r="C37" s="50" t="s">
        <v>140</v>
      </c>
      <c r="D37" s="50" t="s">
        <v>132</v>
      </c>
      <c r="E37" s="55" t="s">
        <v>149</v>
      </c>
      <c r="F37" s="55" t="s">
        <v>46</v>
      </c>
      <c r="G37" s="64">
        <v>1</v>
      </c>
      <c r="H37" s="65">
        <v>1500</v>
      </c>
      <c r="I37" s="65">
        <f t="shared" si="1"/>
        <v>1500</v>
      </c>
      <c r="J37" s="54"/>
      <c r="K37" s="54"/>
    </row>
    <row r="38" spans="1:11" ht="26.25" customHeight="1" x14ac:dyDescent="0.25">
      <c r="A38" s="50">
        <v>11642</v>
      </c>
      <c r="B38" s="50" t="s">
        <v>147</v>
      </c>
      <c r="C38" s="50" t="s">
        <v>140</v>
      </c>
      <c r="D38" s="50" t="s">
        <v>132</v>
      </c>
      <c r="E38" s="55" t="s">
        <v>150</v>
      </c>
      <c r="F38" s="55" t="s">
        <v>46</v>
      </c>
      <c r="G38" s="64">
        <v>1</v>
      </c>
      <c r="H38" s="65">
        <f>1600*5.6</f>
        <v>8960</v>
      </c>
      <c r="I38" s="65">
        <f t="shared" si="1"/>
        <v>8960</v>
      </c>
      <c r="J38" s="54"/>
      <c r="K38" s="54"/>
    </row>
    <row r="39" spans="1:11" ht="26.25" customHeight="1" x14ac:dyDescent="0.25">
      <c r="A39" s="50">
        <v>11642</v>
      </c>
      <c r="B39" s="50" t="s">
        <v>147</v>
      </c>
      <c r="C39" s="50" t="s">
        <v>140</v>
      </c>
      <c r="D39" s="50" t="s">
        <v>132</v>
      </c>
      <c r="E39" s="55" t="s">
        <v>159</v>
      </c>
      <c r="F39" s="55" t="s">
        <v>46</v>
      </c>
      <c r="G39" s="64">
        <v>1</v>
      </c>
      <c r="H39" s="65">
        <f>6700*6.3</f>
        <v>42210</v>
      </c>
      <c r="I39" s="65">
        <f t="shared" si="1"/>
        <v>42210</v>
      </c>
      <c r="J39" s="54"/>
      <c r="K39" s="54"/>
    </row>
    <row r="40" spans="1:11" ht="26.25" customHeight="1" x14ac:dyDescent="0.25">
      <c r="A40" s="50">
        <v>11642</v>
      </c>
      <c r="B40" s="50" t="s">
        <v>147</v>
      </c>
      <c r="C40" s="50" t="s">
        <v>140</v>
      </c>
      <c r="D40" s="50" t="s">
        <v>73</v>
      </c>
      <c r="E40" s="55" t="s">
        <v>157</v>
      </c>
      <c r="F40" s="55" t="s">
        <v>48</v>
      </c>
      <c r="G40" s="64">
        <v>4</v>
      </c>
      <c r="H40" s="65">
        <v>1800</v>
      </c>
      <c r="I40" s="65">
        <f t="shared" si="1"/>
        <v>7200</v>
      </c>
      <c r="J40" s="54" t="s">
        <v>237</v>
      </c>
      <c r="K40" s="54"/>
    </row>
    <row r="41" spans="1:11" ht="26.25" customHeight="1" x14ac:dyDescent="0.25">
      <c r="A41" s="50">
        <v>11054</v>
      </c>
      <c r="B41" s="50" t="s">
        <v>36</v>
      </c>
      <c r="C41" s="50"/>
      <c r="D41" s="50" t="s">
        <v>73</v>
      </c>
      <c r="E41" s="55" t="s">
        <v>40</v>
      </c>
      <c r="F41" s="55" t="s">
        <v>48</v>
      </c>
      <c r="G41" s="64">
        <v>1</v>
      </c>
      <c r="H41" s="65">
        <v>16899</v>
      </c>
      <c r="I41" s="65">
        <f t="shared" si="1"/>
        <v>16899</v>
      </c>
      <c r="J41" s="54" t="s">
        <v>241</v>
      </c>
      <c r="K41" s="54"/>
    </row>
    <row r="42" spans="1:11" ht="26.25" customHeight="1" x14ac:dyDescent="0.25">
      <c r="A42" s="50">
        <v>11642</v>
      </c>
      <c r="B42" s="50" t="s">
        <v>147</v>
      </c>
      <c r="C42" s="50" t="s">
        <v>140</v>
      </c>
      <c r="D42" s="50" t="s">
        <v>73</v>
      </c>
      <c r="E42" s="55" t="s">
        <v>148</v>
      </c>
      <c r="F42" s="55" t="s">
        <v>48</v>
      </c>
      <c r="G42" s="64">
        <v>2</v>
      </c>
      <c r="H42" s="65">
        <v>18000</v>
      </c>
      <c r="I42" s="65">
        <f t="shared" si="1"/>
        <v>36000</v>
      </c>
      <c r="J42" s="54" t="s">
        <v>237</v>
      </c>
      <c r="K42" s="54"/>
    </row>
    <row r="43" spans="1:11" ht="26.25" customHeight="1" x14ac:dyDescent="0.25">
      <c r="A43" s="50">
        <v>12031</v>
      </c>
      <c r="B43" s="50" t="s">
        <v>175</v>
      </c>
      <c r="C43" s="50" t="s">
        <v>176</v>
      </c>
      <c r="D43" s="50" t="s">
        <v>73</v>
      </c>
      <c r="E43" s="55" t="s">
        <v>177</v>
      </c>
      <c r="F43" s="55" t="s">
        <v>48</v>
      </c>
      <c r="G43" s="64">
        <v>10</v>
      </c>
      <c r="H43" s="65">
        <v>5180</v>
      </c>
      <c r="I43" s="65">
        <f t="shared" si="1"/>
        <v>51800</v>
      </c>
      <c r="J43" s="54" t="s">
        <v>240</v>
      </c>
      <c r="K43" s="54"/>
    </row>
    <row r="44" spans="1:11" ht="26.25" customHeight="1" x14ac:dyDescent="0.25">
      <c r="A44" s="50">
        <v>11491</v>
      </c>
      <c r="B44" s="50" t="s">
        <v>193</v>
      </c>
      <c r="C44" s="50" t="s">
        <v>194</v>
      </c>
      <c r="D44" s="50" t="s">
        <v>60</v>
      </c>
      <c r="E44" s="55" t="s">
        <v>199</v>
      </c>
      <c r="F44" s="55" t="s">
        <v>48</v>
      </c>
      <c r="G44" s="64">
        <v>1</v>
      </c>
      <c r="H44" s="65">
        <v>689</v>
      </c>
      <c r="I44" s="65">
        <f t="shared" si="1"/>
        <v>689</v>
      </c>
      <c r="J44" s="54"/>
      <c r="K44" s="54"/>
    </row>
    <row r="45" spans="1:11" ht="26.25" customHeight="1" x14ac:dyDescent="0.25">
      <c r="A45" s="50">
        <v>11056</v>
      </c>
      <c r="B45" s="50" t="s">
        <v>57</v>
      </c>
      <c r="C45" s="50" t="s">
        <v>69</v>
      </c>
      <c r="D45" s="50" t="s">
        <v>60</v>
      </c>
      <c r="E45" s="55" t="s">
        <v>59</v>
      </c>
      <c r="F45" s="55" t="s">
        <v>48</v>
      </c>
      <c r="G45" s="64">
        <v>1</v>
      </c>
      <c r="H45" s="65">
        <v>510</v>
      </c>
      <c r="I45" s="65">
        <f t="shared" si="1"/>
        <v>510</v>
      </c>
      <c r="J45" s="54"/>
      <c r="K45" s="54"/>
    </row>
    <row r="46" spans="1:11" ht="26.25" customHeight="1" x14ac:dyDescent="0.25">
      <c r="A46" s="50">
        <v>11491</v>
      </c>
      <c r="B46" s="50" t="s">
        <v>193</v>
      </c>
      <c r="C46" s="50" t="s">
        <v>194</v>
      </c>
      <c r="D46" s="50" t="s">
        <v>60</v>
      </c>
      <c r="E46" s="55" t="s">
        <v>201</v>
      </c>
      <c r="F46" s="55" t="s">
        <v>48</v>
      </c>
      <c r="G46" s="64">
        <v>1</v>
      </c>
      <c r="H46" s="65">
        <v>1349</v>
      </c>
      <c r="I46" s="65">
        <f t="shared" si="1"/>
        <v>1349</v>
      </c>
      <c r="J46" s="54"/>
      <c r="K46" s="54"/>
    </row>
    <row r="47" spans="1:11" ht="26.25" customHeight="1" x14ac:dyDescent="0.25">
      <c r="A47" s="50">
        <v>11237</v>
      </c>
      <c r="B47" s="50" t="s">
        <v>83</v>
      </c>
      <c r="C47" s="50" t="s">
        <v>84</v>
      </c>
      <c r="D47" s="50" t="s">
        <v>87</v>
      </c>
      <c r="E47" s="55" t="s">
        <v>88</v>
      </c>
      <c r="F47" s="55" t="s">
        <v>48</v>
      </c>
      <c r="G47" s="64">
        <v>1</v>
      </c>
      <c r="H47" s="65">
        <v>100</v>
      </c>
      <c r="I47" s="65">
        <f t="shared" si="1"/>
        <v>100</v>
      </c>
      <c r="J47" s="54"/>
      <c r="K47" s="54"/>
    </row>
    <row r="48" spans="1:11" ht="26.25" customHeight="1" x14ac:dyDescent="0.25">
      <c r="A48" s="50">
        <v>11592</v>
      </c>
      <c r="B48" s="50" t="s">
        <v>139</v>
      </c>
      <c r="C48" s="50" t="s">
        <v>140</v>
      </c>
      <c r="D48" s="50" t="s">
        <v>87</v>
      </c>
      <c r="E48" s="55" t="s">
        <v>117</v>
      </c>
      <c r="F48" s="55" t="s">
        <v>48</v>
      </c>
      <c r="G48" s="64">
        <v>1</v>
      </c>
      <c r="H48" s="65">
        <v>2000</v>
      </c>
      <c r="I48" s="65">
        <f t="shared" si="1"/>
        <v>2000</v>
      </c>
      <c r="J48" s="54"/>
      <c r="K48" s="54"/>
    </row>
    <row r="49" spans="1:11" ht="26.25" customHeight="1" x14ac:dyDescent="0.25">
      <c r="A49" s="50"/>
      <c r="B49" s="50" t="s">
        <v>208</v>
      </c>
      <c r="C49" s="50" t="s">
        <v>209</v>
      </c>
      <c r="D49" s="50" t="s">
        <v>87</v>
      </c>
      <c r="E49" s="55" t="s">
        <v>217</v>
      </c>
      <c r="F49" s="55" t="s">
        <v>48</v>
      </c>
      <c r="G49" s="64">
        <v>1</v>
      </c>
      <c r="H49" s="65">
        <v>999</v>
      </c>
      <c r="I49" s="65">
        <f t="shared" si="1"/>
        <v>999</v>
      </c>
      <c r="J49" s="54"/>
      <c r="K49" s="54"/>
    </row>
    <row r="50" spans="1:11" ht="26.25" customHeight="1" x14ac:dyDescent="0.25">
      <c r="A50" s="50">
        <v>11324</v>
      </c>
      <c r="B50" s="50" t="s">
        <v>89</v>
      </c>
      <c r="C50" s="50" t="s">
        <v>262</v>
      </c>
      <c r="D50" s="50" t="s">
        <v>21</v>
      </c>
      <c r="E50" s="55" t="s">
        <v>91</v>
      </c>
      <c r="F50" s="55" t="s">
        <v>48</v>
      </c>
      <c r="G50" s="64">
        <v>2</v>
      </c>
      <c r="H50" s="65">
        <v>25000</v>
      </c>
      <c r="I50" s="65">
        <f t="shared" si="1"/>
        <v>50000</v>
      </c>
      <c r="J50" s="54" t="s">
        <v>235</v>
      </c>
      <c r="K50" s="54"/>
    </row>
    <row r="51" spans="1:11" ht="26.25" customHeight="1" x14ac:dyDescent="0.25">
      <c r="A51" s="50">
        <v>11341</v>
      </c>
      <c r="B51" s="50" t="s">
        <v>92</v>
      </c>
      <c r="C51" s="50" t="s">
        <v>93</v>
      </c>
      <c r="D51" s="50" t="s">
        <v>21</v>
      </c>
      <c r="E51" s="55" t="s">
        <v>96</v>
      </c>
      <c r="F51" s="55" t="s">
        <v>48</v>
      </c>
      <c r="G51" s="64">
        <v>1</v>
      </c>
      <c r="H51" s="65">
        <v>1264</v>
      </c>
      <c r="I51" s="65">
        <f t="shared" si="1"/>
        <v>1264</v>
      </c>
      <c r="J51" s="54"/>
      <c r="K51" s="54"/>
    </row>
    <row r="52" spans="1:11" ht="26.25" customHeight="1" x14ac:dyDescent="0.25">
      <c r="A52" s="50">
        <v>11341</v>
      </c>
      <c r="B52" s="50" t="s">
        <v>92</v>
      </c>
      <c r="C52" s="50" t="s">
        <v>93</v>
      </c>
      <c r="D52" s="50" t="s">
        <v>21</v>
      </c>
      <c r="E52" s="55" t="s">
        <v>95</v>
      </c>
      <c r="F52" s="55" t="s">
        <v>48</v>
      </c>
      <c r="G52" s="64">
        <v>5</v>
      </c>
      <c r="H52" s="65">
        <v>7101</v>
      </c>
      <c r="I52" s="65">
        <f t="shared" si="1"/>
        <v>35505</v>
      </c>
      <c r="J52" s="54"/>
      <c r="K52" s="54"/>
    </row>
    <row r="53" spans="1:11" ht="26.25" customHeight="1" x14ac:dyDescent="0.25">
      <c r="A53" s="50">
        <v>11490</v>
      </c>
      <c r="B53" s="50" t="s">
        <v>118</v>
      </c>
      <c r="C53" s="50" t="s">
        <v>121</v>
      </c>
      <c r="D53" s="50" t="s">
        <v>21</v>
      </c>
      <c r="E53" s="55" t="s">
        <v>120</v>
      </c>
      <c r="F53" s="55" t="s">
        <v>48</v>
      </c>
      <c r="G53" s="64">
        <v>3</v>
      </c>
      <c r="H53" s="65">
        <v>7500</v>
      </c>
      <c r="I53" s="65">
        <f t="shared" si="1"/>
        <v>22500</v>
      </c>
      <c r="J53" s="54"/>
      <c r="K53" s="54"/>
    </row>
    <row r="54" spans="1:11" ht="26.25" customHeight="1" x14ac:dyDescent="0.25">
      <c r="A54" s="50">
        <v>10831</v>
      </c>
      <c r="B54" s="50" t="s">
        <v>19</v>
      </c>
      <c r="C54" s="50"/>
      <c r="D54" s="50" t="s">
        <v>21</v>
      </c>
      <c r="E54" s="55" t="s">
        <v>25</v>
      </c>
      <c r="F54" s="55" t="s">
        <v>48</v>
      </c>
      <c r="G54" s="64">
        <v>10</v>
      </c>
      <c r="H54" s="65">
        <v>949</v>
      </c>
      <c r="I54" s="65">
        <f t="shared" si="1"/>
        <v>9490</v>
      </c>
      <c r="J54" s="54" t="s">
        <v>264</v>
      </c>
      <c r="K54" s="54"/>
    </row>
    <row r="55" spans="1:11" ht="26.25" customHeight="1" x14ac:dyDescent="0.25">
      <c r="A55" s="50">
        <v>11592</v>
      </c>
      <c r="B55" s="50" t="s">
        <v>139</v>
      </c>
      <c r="C55" s="50" t="s">
        <v>140</v>
      </c>
      <c r="D55" s="50" t="s">
        <v>29</v>
      </c>
      <c r="E55" s="55" t="s">
        <v>143</v>
      </c>
      <c r="F55" s="55" t="s">
        <v>48</v>
      </c>
      <c r="G55" s="64">
        <v>2</v>
      </c>
      <c r="H55" s="65">
        <v>150</v>
      </c>
      <c r="I55" s="65">
        <f t="shared" si="1"/>
        <v>300</v>
      </c>
      <c r="J55" s="54"/>
      <c r="K55" s="54"/>
    </row>
    <row r="56" spans="1:11" ht="26.25" customHeight="1" x14ac:dyDescent="0.25">
      <c r="A56" s="50">
        <v>11495</v>
      </c>
      <c r="B56" s="50" t="s">
        <v>122</v>
      </c>
      <c r="C56" s="50" t="s">
        <v>123</v>
      </c>
      <c r="D56" s="50" t="s">
        <v>29</v>
      </c>
      <c r="E56" s="55" t="s">
        <v>125</v>
      </c>
      <c r="F56" s="55" t="s">
        <v>48</v>
      </c>
      <c r="G56" s="64">
        <v>1</v>
      </c>
      <c r="H56" s="65">
        <v>8000</v>
      </c>
      <c r="I56" s="65">
        <f t="shared" si="1"/>
        <v>8000</v>
      </c>
      <c r="J56" s="54"/>
      <c r="K56" s="54"/>
    </row>
    <row r="57" spans="1:11" ht="26.25" customHeight="1" x14ac:dyDescent="0.25">
      <c r="A57" s="50">
        <v>11557</v>
      </c>
      <c r="B57" s="50" t="s">
        <v>79</v>
      </c>
      <c r="C57" s="50" t="s">
        <v>80</v>
      </c>
      <c r="D57" s="50" t="s">
        <v>29</v>
      </c>
      <c r="E57" s="55" t="s">
        <v>261</v>
      </c>
      <c r="F57" s="55" t="s">
        <v>48</v>
      </c>
      <c r="G57" s="64">
        <v>1</v>
      </c>
      <c r="H57" s="65">
        <v>13000</v>
      </c>
      <c r="I57" s="65">
        <f t="shared" si="1"/>
        <v>13000</v>
      </c>
      <c r="J57" s="54"/>
      <c r="K57" s="54"/>
    </row>
    <row r="58" spans="1:11" ht="26.25" customHeight="1" x14ac:dyDescent="0.25">
      <c r="A58" s="50">
        <v>11491</v>
      </c>
      <c r="B58" s="50" t="s">
        <v>193</v>
      </c>
      <c r="C58" s="50" t="s">
        <v>194</v>
      </c>
      <c r="D58" s="50" t="s">
        <v>29</v>
      </c>
      <c r="E58" s="55" t="s">
        <v>200</v>
      </c>
      <c r="F58" s="55" t="s">
        <v>48</v>
      </c>
      <c r="G58" s="64">
        <v>1</v>
      </c>
      <c r="H58" s="65">
        <v>2789</v>
      </c>
      <c r="I58" s="65">
        <f t="shared" si="1"/>
        <v>2789</v>
      </c>
      <c r="J58" s="54"/>
      <c r="K58" s="54"/>
    </row>
    <row r="59" spans="1:11" ht="26.25" customHeight="1" x14ac:dyDescent="0.25">
      <c r="A59" s="50">
        <v>11253</v>
      </c>
      <c r="B59" s="50" t="s">
        <v>184</v>
      </c>
      <c r="C59" s="50" t="s">
        <v>185</v>
      </c>
      <c r="D59" s="50" t="s">
        <v>29</v>
      </c>
      <c r="E59" s="55" t="s">
        <v>187</v>
      </c>
      <c r="F59" s="55" t="s">
        <v>48</v>
      </c>
      <c r="G59" s="64">
        <v>2</v>
      </c>
      <c r="H59" s="65">
        <v>575</v>
      </c>
      <c r="I59" s="65">
        <f t="shared" si="1"/>
        <v>1150</v>
      </c>
      <c r="J59" s="54"/>
      <c r="K59" s="54"/>
    </row>
    <row r="60" spans="1:11" ht="26.25" customHeight="1" x14ac:dyDescent="0.25">
      <c r="A60" s="50">
        <v>11495</v>
      </c>
      <c r="B60" s="50" t="s">
        <v>122</v>
      </c>
      <c r="C60" s="50" t="s">
        <v>123</v>
      </c>
      <c r="D60" s="50" t="s">
        <v>29</v>
      </c>
      <c r="E60" s="55" t="s">
        <v>134</v>
      </c>
      <c r="F60" s="55" t="s">
        <v>48</v>
      </c>
      <c r="G60" s="64">
        <v>2</v>
      </c>
      <c r="H60" s="65">
        <v>455</v>
      </c>
      <c r="I60" s="65">
        <f t="shared" si="1"/>
        <v>910</v>
      </c>
      <c r="J60" s="54"/>
      <c r="K60" s="54"/>
    </row>
    <row r="61" spans="1:11" ht="26.25" customHeight="1" x14ac:dyDescent="0.25">
      <c r="A61" s="50">
        <v>11253</v>
      </c>
      <c r="B61" s="50" t="s">
        <v>184</v>
      </c>
      <c r="C61" s="50" t="s">
        <v>185</v>
      </c>
      <c r="D61" s="50" t="s">
        <v>29</v>
      </c>
      <c r="E61" s="55" t="s">
        <v>186</v>
      </c>
      <c r="F61" s="55" t="s">
        <v>48</v>
      </c>
      <c r="G61" s="64">
        <v>1</v>
      </c>
      <c r="H61" s="65">
        <v>2000</v>
      </c>
      <c r="I61" s="65">
        <f t="shared" si="1"/>
        <v>2000</v>
      </c>
      <c r="J61" s="54"/>
      <c r="K61" s="54"/>
    </row>
    <row r="62" spans="1:11" ht="26.25" customHeight="1" x14ac:dyDescent="0.25">
      <c r="A62" s="50"/>
      <c r="B62" s="50" t="s">
        <v>208</v>
      </c>
      <c r="C62" s="50" t="s">
        <v>209</v>
      </c>
      <c r="D62" s="50" t="s">
        <v>29</v>
      </c>
      <c r="E62" s="55" t="s">
        <v>213</v>
      </c>
      <c r="F62" s="55" t="s">
        <v>48</v>
      </c>
      <c r="G62" s="64">
        <v>1</v>
      </c>
      <c r="H62" s="65">
        <v>28208</v>
      </c>
      <c r="I62" s="65">
        <f t="shared" si="1"/>
        <v>28208</v>
      </c>
      <c r="J62" s="54"/>
      <c r="K62" s="54"/>
    </row>
    <row r="63" spans="1:11" ht="26.25" customHeight="1" x14ac:dyDescent="0.25">
      <c r="A63" s="50">
        <v>11495</v>
      </c>
      <c r="B63" s="50" t="s">
        <v>122</v>
      </c>
      <c r="C63" s="50" t="s">
        <v>123</v>
      </c>
      <c r="D63" s="50" t="s">
        <v>29</v>
      </c>
      <c r="E63" s="55" t="s">
        <v>126</v>
      </c>
      <c r="F63" s="55" t="s">
        <v>48</v>
      </c>
      <c r="G63" s="64">
        <v>1</v>
      </c>
      <c r="H63" s="65">
        <v>14225</v>
      </c>
      <c r="I63" s="65">
        <f t="shared" si="1"/>
        <v>14225</v>
      </c>
      <c r="J63" s="54"/>
      <c r="K63" s="54"/>
    </row>
    <row r="64" spans="1:11" ht="26.25" customHeight="1" x14ac:dyDescent="0.25">
      <c r="A64" s="50">
        <v>11495</v>
      </c>
      <c r="B64" s="50" t="s">
        <v>122</v>
      </c>
      <c r="C64" s="50" t="s">
        <v>123</v>
      </c>
      <c r="D64" s="50" t="s">
        <v>29</v>
      </c>
      <c r="E64" s="55" t="s">
        <v>128</v>
      </c>
      <c r="F64" s="55" t="s">
        <v>48</v>
      </c>
      <c r="G64" s="64">
        <v>1</v>
      </c>
      <c r="H64" s="65">
        <v>26900</v>
      </c>
      <c r="I64" s="65">
        <f t="shared" si="1"/>
        <v>26900</v>
      </c>
      <c r="J64" s="54"/>
      <c r="K64" s="54"/>
    </row>
    <row r="65" spans="1:11" ht="26.25" customHeight="1" x14ac:dyDescent="0.25">
      <c r="A65" s="50">
        <v>11800</v>
      </c>
      <c r="B65" s="50" t="s">
        <v>136</v>
      </c>
      <c r="C65" s="50" t="s">
        <v>102</v>
      </c>
      <c r="D65" s="50" t="s">
        <v>29</v>
      </c>
      <c r="E65" s="55" t="s">
        <v>168</v>
      </c>
      <c r="F65" s="55" t="s">
        <v>48</v>
      </c>
      <c r="G65" s="64">
        <v>1</v>
      </c>
      <c r="H65" s="65">
        <v>4268</v>
      </c>
      <c r="I65" s="65">
        <f t="shared" si="1"/>
        <v>4268</v>
      </c>
      <c r="J65" s="54"/>
      <c r="K65" s="54"/>
    </row>
    <row r="66" spans="1:11" ht="26.25" customHeight="1" x14ac:dyDescent="0.25">
      <c r="A66" s="50">
        <v>11495</v>
      </c>
      <c r="B66" s="50" t="s">
        <v>122</v>
      </c>
      <c r="C66" s="50" t="s">
        <v>123</v>
      </c>
      <c r="D66" s="50" t="s">
        <v>29</v>
      </c>
      <c r="E66" s="55" t="s">
        <v>133</v>
      </c>
      <c r="F66" s="55" t="s">
        <v>48</v>
      </c>
      <c r="G66" s="64">
        <v>1</v>
      </c>
      <c r="H66" s="65">
        <v>3074</v>
      </c>
      <c r="I66" s="65">
        <f t="shared" si="1"/>
        <v>3074</v>
      </c>
      <c r="J66" s="54"/>
      <c r="K66" s="54"/>
    </row>
    <row r="67" spans="1:11" ht="26.25" customHeight="1" x14ac:dyDescent="0.25">
      <c r="A67" s="50">
        <v>11800</v>
      </c>
      <c r="B67" s="50" t="s">
        <v>136</v>
      </c>
      <c r="C67" s="50" t="s">
        <v>102</v>
      </c>
      <c r="D67" s="50" t="s">
        <v>29</v>
      </c>
      <c r="E67" s="55" t="s">
        <v>263</v>
      </c>
      <c r="F67" s="55" t="s">
        <v>48</v>
      </c>
      <c r="G67" s="64">
        <v>1</v>
      </c>
      <c r="H67" s="65">
        <v>6990</v>
      </c>
      <c r="I67" s="65">
        <f t="shared" ref="I67:I96" si="2">G67*H67</f>
        <v>6990</v>
      </c>
      <c r="J67" s="54"/>
      <c r="K67" s="54"/>
    </row>
    <row r="68" spans="1:11" ht="26.25" customHeight="1" x14ac:dyDescent="0.25">
      <c r="A68" s="50"/>
      <c r="B68" s="50" t="s">
        <v>208</v>
      </c>
      <c r="C68" s="50" t="s">
        <v>209</v>
      </c>
      <c r="D68" s="50" t="s">
        <v>29</v>
      </c>
      <c r="E68" s="55" t="s">
        <v>211</v>
      </c>
      <c r="F68" s="55" t="s">
        <v>48</v>
      </c>
      <c r="G68" s="64">
        <v>2</v>
      </c>
      <c r="H68" s="65">
        <v>6990</v>
      </c>
      <c r="I68" s="65">
        <f t="shared" si="2"/>
        <v>13980</v>
      </c>
      <c r="J68" s="54"/>
      <c r="K68" s="54"/>
    </row>
    <row r="69" spans="1:11" ht="26.25" customHeight="1" x14ac:dyDescent="0.25">
      <c r="A69" s="50">
        <v>11056</v>
      </c>
      <c r="B69" s="50" t="s">
        <v>57</v>
      </c>
      <c r="C69" s="50" t="s">
        <v>69</v>
      </c>
      <c r="D69" s="50" t="s">
        <v>29</v>
      </c>
      <c r="E69" s="55" t="s">
        <v>58</v>
      </c>
      <c r="F69" s="55" t="s">
        <v>48</v>
      </c>
      <c r="G69" s="64">
        <v>1</v>
      </c>
      <c r="H69" s="65">
        <v>8640</v>
      </c>
      <c r="I69" s="65">
        <f t="shared" si="2"/>
        <v>8640</v>
      </c>
      <c r="J69" s="54"/>
      <c r="K69" s="54"/>
    </row>
    <row r="70" spans="1:11" ht="26.25" customHeight="1" x14ac:dyDescent="0.25">
      <c r="A70" s="50">
        <v>11491</v>
      </c>
      <c r="B70" s="50" t="s">
        <v>193</v>
      </c>
      <c r="C70" s="50" t="s">
        <v>194</v>
      </c>
      <c r="D70" s="50" t="s">
        <v>29</v>
      </c>
      <c r="E70" s="55" t="s">
        <v>196</v>
      </c>
      <c r="F70" s="55" t="s">
        <v>48</v>
      </c>
      <c r="G70" s="64">
        <v>1</v>
      </c>
      <c r="H70" s="65">
        <v>5600</v>
      </c>
      <c r="I70" s="65">
        <f t="shared" si="2"/>
        <v>5600</v>
      </c>
      <c r="J70" s="54"/>
      <c r="K70" s="54"/>
    </row>
    <row r="71" spans="1:11" ht="26.25" customHeight="1" x14ac:dyDescent="0.25">
      <c r="A71" s="50">
        <v>11054</v>
      </c>
      <c r="B71" s="50" t="s">
        <v>36</v>
      </c>
      <c r="C71" s="50"/>
      <c r="D71" s="50" t="s">
        <v>29</v>
      </c>
      <c r="E71" s="55" t="s">
        <v>39</v>
      </c>
      <c r="F71" s="55" t="s">
        <v>48</v>
      </c>
      <c r="G71" s="64">
        <v>1</v>
      </c>
      <c r="H71" s="65">
        <v>11983</v>
      </c>
      <c r="I71" s="65">
        <f t="shared" si="2"/>
        <v>11983</v>
      </c>
      <c r="J71" s="54"/>
      <c r="K71" s="54"/>
    </row>
    <row r="72" spans="1:11" ht="26.25" customHeight="1" x14ac:dyDescent="0.25">
      <c r="A72" s="50">
        <v>11054</v>
      </c>
      <c r="B72" s="50" t="s">
        <v>36</v>
      </c>
      <c r="C72" s="50"/>
      <c r="D72" s="50" t="s">
        <v>29</v>
      </c>
      <c r="E72" s="55" t="s">
        <v>47</v>
      </c>
      <c r="F72" s="55" t="s">
        <v>48</v>
      </c>
      <c r="G72" s="64">
        <v>1</v>
      </c>
      <c r="H72" s="65">
        <v>4664.5200000000004</v>
      </c>
      <c r="I72" s="65">
        <f t="shared" si="2"/>
        <v>4664.5200000000004</v>
      </c>
      <c r="J72" s="54"/>
      <c r="K72" s="54"/>
    </row>
    <row r="73" spans="1:11" ht="26.25" customHeight="1" x14ac:dyDescent="0.25">
      <c r="A73" s="50">
        <v>11425</v>
      </c>
      <c r="B73" s="50" t="s">
        <v>57</v>
      </c>
      <c r="C73" s="50" t="s">
        <v>69</v>
      </c>
      <c r="D73" s="50" t="s">
        <v>29</v>
      </c>
      <c r="E73" s="55" t="s">
        <v>112</v>
      </c>
      <c r="F73" s="55" t="s">
        <v>48</v>
      </c>
      <c r="G73" s="64">
        <v>1</v>
      </c>
      <c r="H73" s="65">
        <v>1885</v>
      </c>
      <c r="I73" s="65">
        <f t="shared" si="2"/>
        <v>1885</v>
      </c>
      <c r="J73" s="54"/>
      <c r="K73" s="54"/>
    </row>
    <row r="74" spans="1:11" ht="26.25" customHeight="1" x14ac:dyDescent="0.25">
      <c r="A74" s="50"/>
      <c r="B74" s="50" t="s">
        <v>208</v>
      </c>
      <c r="C74" s="50" t="s">
        <v>209</v>
      </c>
      <c r="D74" s="50" t="s">
        <v>29</v>
      </c>
      <c r="E74" s="55" t="s">
        <v>212</v>
      </c>
      <c r="F74" s="55" t="s">
        <v>48</v>
      </c>
      <c r="G74" s="64">
        <v>2</v>
      </c>
      <c r="H74" s="65">
        <v>8300</v>
      </c>
      <c r="I74" s="65">
        <f t="shared" si="2"/>
        <v>16600</v>
      </c>
      <c r="J74" s="54" t="s">
        <v>234</v>
      </c>
      <c r="K74" s="54"/>
    </row>
    <row r="75" spans="1:11" ht="26.25" customHeight="1" x14ac:dyDescent="0.25">
      <c r="A75" s="50">
        <v>11056</v>
      </c>
      <c r="B75" s="50" t="s">
        <v>57</v>
      </c>
      <c r="C75" s="50" t="s">
        <v>69</v>
      </c>
      <c r="D75" s="50" t="s">
        <v>29</v>
      </c>
      <c r="E75" s="55" t="s">
        <v>62</v>
      </c>
      <c r="F75" s="55" t="s">
        <v>48</v>
      </c>
      <c r="G75" s="64">
        <v>1</v>
      </c>
      <c r="H75" s="65">
        <v>8145</v>
      </c>
      <c r="I75" s="65">
        <f t="shared" si="2"/>
        <v>8145</v>
      </c>
      <c r="J75" s="54"/>
      <c r="K75" s="54"/>
    </row>
    <row r="76" spans="1:11" ht="26.25" customHeight="1" x14ac:dyDescent="0.25">
      <c r="A76" s="50"/>
      <c r="B76" s="50" t="s">
        <v>208</v>
      </c>
      <c r="C76" s="50" t="s">
        <v>209</v>
      </c>
      <c r="D76" s="50" t="s">
        <v>29</v>
      </c>
      <c r="E76" s="55" t="s">
        <v>210</v>
      </c>
      <c r="F76" s="55" t="s">
        <v>48</v>
      </c>
      <c r="G76" s="64">
        <v>2</v>
      </c>
      <c r="H76" s="65">
        <v>4699</v>
      </c>
      <c r="I76" s="65">
        <f t="shared" si="2"/>
        <v>9398</v>
      </c>
      <c r="J76" s="54"/>
      <c r="K76" s="54"/>
    </row>
    <row r="77" spans="1:11" ht="26.25" customHeight="1" x14ac:dyDescent="0.25">
      <c r="A77" s="50">
        <v>11642</v>
      </c>
      <c r="B77" s="50" t="s">
        <v>147</v>
      </c>
      <c r="C77" s="50" t="s">
        <v>140</v>
      </c>
      <c r="D77" s="50" t="s">
        <v>29</v>
      </c>
      <c r="E77" s="55" t="s">
        <v>156</v>
      </c>
      <c r="F77" s="55" t="s">
        <v>48</v>
      </c>
      <c r="G77" s="64">
        <v>10</v>
      </c>
      <c r="H77" s="65">
        <v>949</v>
      </c>
      <c r="I77" s="65">
        <f t="shared" si="2"/>
        <v>9490</v>
      </c>
      <c r="J77" s="54" t="s">
        <v>264</v>
      </c>
      <c r="K77" s="54"/>
    </row>
    <row r="78" spans="1:11" ht="26.25" customHeight="1" x14ac:dyDescent="0.25">
      <c r="A78" s="50"/>
      <c r="B78" s="50" t="s">
        <v>208</v>
      </c>
      <c r="C78" s="50" t="s">
        <v>209</v>
      </c>
      <c r="D78" s="50" t="s">
        <v>29</v>
      </c>
      <c r="E78" s="51" t="s">
        <v>215</v>
      </c>
      <c r="F78" s="51" t="s">
        <v>48</v>
      </c>
      <c r="G78" s="52">
        <v>1</v>
      </c>
      <c r="H78" s="53">
        <v>230000</v>
      </c>
      <c r="I78" s="53">
        <f t="shared" si="2"/>
        <v>230000</v>
      </c>
      <c r="J78" s="54"/>
      <c r="K78" s="54"/>
    </row>
    <row r="79" spans="1:11" ht="26.25" customHeight="1" x14ac:dyDescent="0.25">
      <c r="A79" s="50"/>
      <c r="B79" s="50" t="s">
        <v>208</v>
      </c>
      <c r="C79" s="50" t="s">
        <v>209</v>
      </c>
      <c r="D79" s="50" t="s">
        <v>29</v>
      </c>
      <c r="E79" s="55" t="s">
        <v>260</v>
      </c>
      <c r="F79" s="55" t="s">
        <v>48</v>
      </c>
      <c r="G79" s="64">
        <v>1</v>
      </c>
      <c r="H79" s="65">
        <v>4500</v>
      </c>
      <c r="I79" s="65">
        <f t="shared" si="2"/>
        <v>4500</v>
      </c>
      <c r="J79" s="54"/>
      <c r="K79" s="54"/>
    </row>
    <row r="80" spans="1:11" ht="26.25" customHeight="1" x14ac:dyDescent="0.25">
      <c r="A80" s="50"/>
      <c r="B80" s="50" t="s">
        <v>208</v>
      </c>
      <c r="C80" s="50" t="s">
        <v>209</v>
      </c>
      <c r="D80" s="50" t="s">
        <v>29</v>
      </c>
      <c r="E80" s="55" t="s">
        <v>218</v>
      </c>
      <c r="F80" s="55" t="s">
        <v>48</v>
      </c>
      <c r="G80" s="64">
        <v>1</v>
      </c>
      <c r="H80" s="65">
        <v>600</v>
      </c>
      <c r="I80" s="65">
        <f t="shared" si="2"/>
        <v>600</v>
      </c>
      <c r="J80" s="54"/>
      <c r="K80" s="54"/>
    </row>
    <row r="81" spans="1:11" ht="26.25" customHeight="1" x14ac:dyDescent="0.25">
      <c r="A81" s="50">
        <v>11056</v>
      </c>
      <c r="B81" s="50" t="s">
        <v>57</v>
      </c>
      <c r="C81" s="50" t="s">
        <v>69</v>
      </c>
      <c r="D81" s="50" t="s">
        <v>29</v>
      </c>
      <c r="E81" s="55" t="s">
        <v>61</v>
      </c>
      <c r="F81" s="55" t="s">
        <v>48</v>
      </c>
      <c r="G81" s="64">
        <v>1</v>
      </c>
      <c r="H81" s="65">
        <v>471</v>
      </c>
      <c r="I81" s="65">
        <f t="shared" si="2"/>
        <v>471</v>
      </c>
      <c r="J81" s="54"/>
      <c r="K81" s="54"/>
    </row>
    <row r="82" spans="1:11" ht="26.25" customHeight="1" x14ac:dyDescent="0.25">
      <c r="A82" s="50">
        <v>11642</v>
      </c>
      <c r="B82" s="50" t="s">
        <v>147</v>
      </c>
      <c r="C82" s="50" t="s">
        <v>140</v>
      </c>
      <c r="D82" s="50" t="s">
        <v>29</v>
      </c>
      <c r="E82" s="55" t="s">
        <v>236</v>
      </c>
      <c r="F82" s="55" t="s">
        <v>48</v>
      </c>
      <c r="G82" s="64">
        <v>1</v>
      </c>
      <c r="H82" s="65">
        <v>120000</v>
      </c>
      <c r="I82" s="65">
        <f t="shared" si="2"/>
        <v>120000</v>
      </c>
      <c r="J82" s="54"/>
      <c r="K82" s="54"/>
    </row>
    <row r="83" spans="1:11" ht="26.25" customHeight="1" x14ac:dyDescent="0.25">
      <c r="A83" s="50">
        <v>8633</v>
      </c>
      <c r="B83" s="50" t="s">
        <v>27</v>
      </c>
      <c r="C83" s="50" t="s">
        <v>2</v>
      </c>
      <c r="D83" s="50" t="s">
        <v>4</v>
      </c>
      <c r="E83" s="55" t="s">
        <v>6</v>
      </c>
      <c r="F83" s="55" t="s">
        <v>48</v>
      </c>
      <c r="G83" s="64">
        <v>1</v>
      </c>
      <c r="H83" s="65">
        <v>564.96</v>
      </c>
      <c r="I83" s="65">
        <f t="shared" si="2"/>
        <v>564.96</v>
      </c>
      <c r="J83" s="54"/>
      <c r="K83" s="54"/>
    </row>
    <row r="84" spans="1:11" ht="26.25" customHeight="1" x14ac:dyDescent="0.25">
      <c r="A84" s="50">
        <v>10831</v>
      </c>
      <c r="B84" s="50" t="s">
        <v>19</v>
      </c>
      <c r="C84" s="50"/>
      <c r="D84" s="50" t="s">
        <v>4</v>
      </c>
      <c r="E84" s="55" t="s">
        <v>26</v>
      </c>
      <c r="F84" s="55" t="s">
        <v>48</v>
      </c>
      <c r="G84" s="64">
        <v>1</v>
      </c>
      <c r="H84" s="65">
        <v>600</v>
      </c>
      <c r="I84" s="65">
        <f t="shared" si="2"/>
        <v>600</v>
      </c>
      <c r="J84" s="54"/>
      <c r="K84" s="54"/>
    </row>
    <row r="85" spans="1:11" ht="26.25" customHeight="1" x14ac:dyDescent="0.25">
      <c r="A85" s="50">
        <v>11056</v>
      </c>
      <c r="B85" s="50" t="s">
        <v>57</v>
      </c>
      <c r="C85" s="50" t="s">
        <v>69</v>
      </c>
      <c r="D85" s="50" t="s">
        <v>4</v>
      </c>
      <c r="E85" s="55" t="s">
        <v>63</v>
      </c>
      <c r="F85" s="55" t="s">
        <v>48</v>
      </c>
      <c r="G85" s="64">
        <v>1</v>
      </c>
      <c r="H85" s="65">
        <v>500</v>
      </c>
      <c r="I85" s="65">
        <f t="shared" si="2"/>
        <v>500</v>
      </c>
      <c r="J85" s="54"/>
      <c r="K85" s="54"/>
    </row>
    <row r="86" spans="1:11" ht="26.25" customHeight="1" x14ac:dyDescent="0.25">
      <c r="A86" s="50">
        <v>11056</v>
      </c>
      <c r="B86" s="50" t="s">
        <v>57</v>
      </c>
      <c r="C86" s="50" t="s">
        <v>69</v>
      </c>
      <c r="D86" s="50" t="s">
        <v>4</v>
      </c>
      <c r="E86" s="55" t="s">
        <v>78</v>
      </c>
      <c r="F86" s="55" t="s">
        <v>48</v>
      </c>
      <c r="G86" s="64">
        <v>2</v>
      </c>
      <c r="H86" s="65">
        <v>88</v>
      </c>
      <c r="I86" s="65">
        <f t="shared" si="2"/>
        <v>176</v>
      </c>
      <c r="J86" s="54"/>
      <c r="K86" s="54"/>
    </row>
    <row r="87" spans="1:11" ht="26.25" customHeight="1" x14ac:dyDescent="0.25">
      <c r="A87" s="50">
        <v>10511</v>
      </c>
      <c r="B87" s="50" t="s">
        <v>16</v>
      </c>
      <c r="C87" s="50" t="s">
        <v>17</v>
      </c>
      <c r="D87" s="50" t="s">
        <v>4</v>
      </c>
      <c r="E87" s="55" t="s">
        <v>18</v>
      </c>
      <c r="F87" s="55" t="s">
        <v>48</v>
      </c>
      <c r="G87" s="64">
        <v>2</v>
      </c>
      <c r="H87" s="65">
        <v>1085</v>
      </c>
      <c r="I87" s="65">
        <f t="shared" si="2"/>
        <v>2170</v>
      </c>
      <c r="J87" s="54"/>
      <c r="K87" s="54"/>
    </row>
    <row r="88" spans="1:11" ht="26.25" customHeight="1" x14ac:dyDescent="0.25">
      <c r="A88" s="50">
        <v>11491</v>
      </c>
      <c r="B88" s="50" t="s">
        <v>193</v>
      </c>
      <c r="C88" s="50" t="s">
        <v>194</v>
      </c>
      <c r="D88" s="50" t="s">
        <v>4</v>
      </c>
      <c r="E88" s="55" t="s">
        <v>66</v>
      </c>
      <c r="F88" s="55" t="s">
        <v>48</v>
      </c>
      <c r="G88" s="64">
        <v>6</v>
      </c>
      <c r="H88" s="65">
        <v>529</v>
      </c>
      <c r="I88" s="65">
        <f t="shared" si="2"/>
        <v>3174</v>
      </c>
      <c r="J88" s="54"/>
      <c r="K88" s="54"/>
    </row>
    <row r="89" spans="1:11" ht="26.25" customHeight="1" x14ac:dyDescent="0.25">
      <c r="A89" s="50">
        <v>11496</v>
      </c>
      <c r="B89" s="50" t="s">
        <v>136</v>
      </c>
      <c r="C89" s="50" t="s">
        <v>102</v>
      </c>
      <c r="D89" s="50" t="s">
        <v>4</v>
      </c>
      <c r="E89" s="55" t="s">
        <v>66</v>
      </c>
      <c r="F89" s="55" t="s">
        <v>48</v>
      </c>
      <c r="G89" s="64">
        <v>2</v>
      </c>
      <c r="H89" s="65">
        <v>300</v>
      </c>
      <c r="I89" s="65">
        <f t="shared" si="2"/>
        <v>600</v>
      </c>
      <c r="J89" s="54"/>
      <c r="K89" s="54"/>
    </row>
    <row r="90" spans="1:11" ht="26.25" customHeight="1" x14ac:dyDescent="0.25">
      <c r="A90" s="50">
        <v>11496</v>
      </c>
      <c r="B90" s="50" t="s">
        <v>136</v>
      </c>
      <c r="C90" s="50" t="s">
        <v>102</v>
      </c>
      <c r="D90" s="50" t="s">
        <v>4</v>
      </c>
      <c r="E90" s="55" t="s">
        <v>86</v>
      </c>
      <c r="F90" s="55" t="s">
        <v>48</v>
      </c>
      <c r="G90" s="64">
        <v>2</v>
      </c>
      <c r="H90" s="65">
        <v>1700</v>
      </c>
      <c r="I90" s="65">
        <f t="shared" si="2"/>
        <v>3400</v>
      </c>
      <c r="J90" s="54"/>
      <c r="K90" s="54"/>
    </row>
    <row r="91" spans="1:11" ht="26.25" customHeight="1" x14ac:dyDescent="0.25">
      <c r="A91" s="50">
        <v>11237</v>
      </c>
      <c r="B91" s="50" t="s">
        <v>83</v>
      </c>
      <c r="C91" s="50" t="s">
        <v>84</v>
      </c>
      <c r="D91" s="50" t="s">
        <v>4</v>
      </c>
      <c r="E91" s="55" t="s">
        <v>86</v>
      </c>
      <c r="F91" s="55" t="s">
        <v>48</v>
      </c>
      <c r="G91" s="64">
        <v>4</v>
      </c>
      <c r="H91" s="65">
        <v>700</v>
      </c>
      <c r="I91" s="65">
        <f t="shared" si="2"/>
        <v>2800</v>
      </c>
      <c r="J91" s="54"/>
      <c r="K91" s="54"/>
    </row>
    <row r="92" spans="1:11" ht="26.25" customHeight="1" x14ac:dyDescent="0.25">
      <c r="A92" s="50">
        <v>11491</v>
      </c>
      <c r="B92" s="50" t="s">
        <v>193</v>
      </c>
      <c r="C92" s="50" t="s">
        <v>194</v>
      </c>
      <c r="D92" s="50" t="s">
        <v>4</v>
      </c>
      <c r="E92" s="55" t="s">
        <v>86</v>
      </c>
      <c r="F92" s="55" t="s">
        <v>48</v>
      </c>
      <c r="G92" s="64">
        <v>6</v>
      </c>
      <c r="H92" s="65">
        <v>448</v>
      </c>
      <c r="I92" s="65">
        <f t="shared" si="2"/>
        <v>2688</v>
      </c>
      <c r="J92" s="54"/>
      <c r="K92" s="54"/>
    </row>
    <row r="93" spans="1:11" ht="26.25" customHeight="1" x14ac:dyDescent="0.25">
      <c r="A93" s="50"/>
      <c r="B93" s="50" t="s">
        <v>118</v>
      </c>
      <c r="C93" s="50" t="s">
        <v>206</v>
      </c>
      <c r="D93" s="50" t="s">
        <v>4</v>
      </c>
      <c r="E93" s="55" t="s">
        <v>205</v>
      </c>
      <c r="F93" s="55" t="s">
        <v>48</v>
      </c>
      <c r="G93" s="64">
        <v>1</v>
      </c>
      <c r="H93" s="65">
        <v>700</v>
      </c>
      <c r="I93" s="65">
        <f t="shared" si="2"/>
        <v>700</v>
      </c>
      <c r="J93" s="54"/>
      <c r="K93" s="54"/>
    </row>
    <row r="94" spans="1:11" ht="26.25" customHeight="1" x14ac:dyDescent="0.25">
      <c r="A94" s="50">
        <v>9247</v>
      </c>
      <c r="B94" s="50" t="s">
        <v>12</v>
      </c>
      <c r="C94" s="50" t="s">
        <v>13</v>
      </c>
      <c r="D94" s="50" t="s">
        <v>4</v>
      </c>
      <c r="E94" s="55" t="s">
        <v>14</v>
      </c>
      <c r="F94" s="55" t="s">
        <v>48</v>
      </c>
      <c r="G94" s="64">
        <v>60</v>
      </c>
      <c r="H94" s="65">
        <v>350</v>
      </c>
      <c r="I94" s="65">
        <f t="shared" si="2"/>
        <v>21000</v>
      </c>
      <c r="J94" s="54"/>
      <c r="K94" s="54"/>
    </row>
    <row r="95" spans="1:11" ht="26.25" customHeight="1" x14ac:dyDescent="0.25">
      <c r="A95" s="50">
        <v>11496</v>
      </c>
      <c r="B95" s="50" t="s">
        <v>136</v>
      </c>
      <c r="C95" s="50" t="s">
        <v>102</v>
      </c>
      <c r="D95" s="50" t="s">
        <v>4</v>
      </c>
      <c r="E95" s="55" t="s">
        <v>137</v>
      </c>
      <c r="F95" s="55" t="s">
        <v>48</v>
      </c>
      <c r="G95" s="64">
        <v>2</v>
      </c>
      <c r="H95" s="65">
        <v>480</v>
      </c>
      <c r="I95" s="65">
        <f t="shared" si="2"/>
        <v>960</v>
      </c>
      <c r="J95" s="54"/>
      <c r="K95" s="54"/>
    </row>
    <row r="96" spans="1:11" ht="26.25" customHeight="1" x14ac:dyDescent="0.25">
      <c r="A96" s="56">
        <v>11495</v>
      </c>
      <c r="B96" s="56" t="s">
        <v>122</v>
      </c>
      <c r="C96" s="56" t="s">
        <v>123</v>
      </c>
      <c r="D96" s="56" t="s">
        <v>132</v>
      </c>
      <c r="E96" s="66" t="s">
        <v>131</v>
      </c>
      <c r="F96" s="66" t="s">
        <v>48</v>
      </c>
      <c r="G96" s="67">
        <v>1</v>
      </c>
      <c r="H96" s="68">
        <v>8235</v>
      </c>
      <c r="I96" s="68">
        <f t="shared" si="2"/>
        <v>8235</v>
      </c>
      <c r="J96" s="57" t="s">
        <v>239</v>
      </c>
      <c r="K96" s="57"/>
    </row>
    <row r="97" spans="10:11" ht="26.25" customHeight="1" x14ac:dyDescent="0.25">
      <c r="J97" s="9"/>
      <c r="K97" s="9"/>
    </row>
    <row r="98" spans="10:11" ht="26.25" customHeight="1" x14ac:dyDescent="0.25">
      <c r="J98" s="9"/>
      <c r="K98" s="9"/>
    </row>
    <row r="99" spans="10:11" ht="26.25" customHeight="1" x14ac:dyDescent="0.25">
      <c r="J99" s="9"/>
      <c r="K99" s="9"/>
    </row>
    <row r="100" spans="10:11" ht="26.25" customHeight="1" x14ac:dyDescent="0.25">
      <c r="J100" s="9"/>
      <c r="K100" s="9"/>
    </row>
    <row r="101" spans="10:11" ht="26.25" customHeight="1" x14ac:dyDescent="0.25">
      <c r="J101" s="9"/>
      <c r="K101" s="9"/>
    </row>
    <row r="102" spans="10:11" ht="26.25" customHeight="1" x14ac:dyDescent="0.25">
      <c r="J102" s="9"/>
      <c r="K102" s="9"/>
    </row>
  </sheetData>
  <autoFilter ref="A2:J113" xr:uid="{00000000-0009-0000-0000-000000000000}"/>
  <sortState ref="A3:K96">
    <sortCondition ref="F3:F96"/>
    <sortCondition ref="D3:D96"/>
    <sortCondition ref="E3:E96"/>
  </sortState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01"/>
  <sheetViews>
    <sheetView tabSelected="1" zoomScale="110" zoomScaleNormal="110" workbookViewId="0">
      <pane xSplit="2" ySplit="2" topLeftCell="E17" activePane="bottomRight" state="frozen"/>
      <selection activeCell="G1" sqref="G1"/>
      <selection pane="topRight" activeCell="G1" sqref="G1"/>
      <selection pane="bottomLeft" activeCell="G1" sqref="G1"/>
      <selection pane="bottomRight" activeCell="I25" sqref="I25:I31"/>
    </sheetView>
  </sheetViews>
  <sheetFormatPr defaultRowHeight="26.25" customHeight="1" x14ac:dyDescent="0.25"/>
  <cols>
    <col min="1" max="1" width="9.42578125" style="9" bestFit="1" customWidth="1"/>
    <col min="2" max="2" width="17.28515625" style="9" bestFit="1" customWidth="1"/>
    <col min="3" max="3" width="15.7109375" style="9" customWidth="1"/>
    <col min="4" max="4" width="22.5703125" style="9" bestFit="1" customWidth="1"/>
    <col min="5" max="5" width="34.42578125" style="2" customWidth="1"/>
    <col min="6" max="6" width="12.28515625" style="2" customWidth="1"/>
    <col min="7" max="7" width="6.85546875" style="38" customWidth="1"/>
    <col min="8" max="8" width="16.28515625" style="12" customWidth="1"/>
    <col min="9" max="9" width="18.28515625" style="12" customWidth="1"/>
    <col min="10" max="10" width="32.28515625" style="4" customWidth="1"/>
    <col min="11" max="11" width="26.28515625" style="4" bestFit="1" customWidth="1"/>
    <col min="12" max="16384" width="9.140625" style="9"/>
  </cols>
  <sheetData>
    <row r="1" spans="1:11" ht="26.25" customHeight="1" x14ac:dyDescent="0.25">
      <c r="G1" s="46">
        <f>SUBTOTAL(9,G3:G164)</f>
        <v>72</v>
      </c>
      <c r="I1" s="47">
        <f>SUBTOTAL(9,I3:I164)</f>
        <v>1042803.4199999999</v>
      </c>
    </row>
    <row r="2" spans="1:11" s="39" customFormat="1" ht="26.25" customHeight="1" x14ac:dyDescent="0.25">
      <c r="A2" s="40" t="s">
        <v>15</v>
      </c>
      <c r="B2" s="40" t="s">
        <v>0</v>
      </c>
      <c r="C2" s="40" t="s">
        <v>1</v>
      </c>
      <c r="D2" s="40" t="s">
        <v>3</v>
      </c>
      <c r="E2" s="41" t="s">
        <v>5</v>
      </c>
      <c r="F2" s="41" t="s">
        <v>204</v>
      </c>
      <c r="G2" s="40" t="s">
        <v>7</v>
      </c>
      <c r="H2" s="42" t="s">
        <v>8</v>
      </c>
      <c r="I2" s="42" t="s">
        <v>9</v>
      </c>
      <c r="J2" s="43" t="s">
        <v>230</v>
      </c>
      <c r="K2" s="43" t="s">
        <v>276</v>
      </c>
    </row>
    <row r="3" spans="1:11" ht="26.25" customHeight="1" x14ac:dyDescent="0.25">
      <c r="A3" s="50"/>
      <c r="B3" s="50" t="s">
        <v>208</v>
      </c>
      <c r="C3" s="50" t="s">
        <v>209</v>
      </c>
      <c r="D3" s="50" t="s">
        <v>70</v>
      </c>
      <c r="E3" s="55" t="s">
        <v>129</v>
      </c>
      <c r="F3" s="55" t="s">
        <v>48</v>
      </c>
      <c r="G3" s="64">
        <v>1</v>
      </c>
      <c r="H3" s="65">
        <v>7000</v>
      </c>
      <c r="I3" s="65">
        <f t="shared" ref="I3:I22" si="0">G3*H3</f>
        <v>7000</v>
      </c>
      <c r="J3" s="54"/>
      <c r="K3" s="54"/>
    </row>
    <row r="4" spans="1:11" ht="26.25" customHeight="1" x14ac:dyDescent="0.25">
      <c r="A4" s="50">
        <v>11642</v>
      </c>
      <c r="B4" s="50" t="s">
        <v>147</v>
      </c>
      <c r="C4" s="50" t="s">
        <v>140</v>
      </c>
      <c r="D4" s="50" t="s">
        <v>70</v>
      </c>
      <c r="E4" s="55" t="s">
        <v>268</v>
      </c>
      <c r="F4" s="55" t="s">
        <v>48</v>
      </c>
      <c r="G4" s="64">
        <v>1</v>
      </c>
      <c r="H4" s="65">
        <v>3000</v>
      </c>
      <c r="I4" s="65">
        <f t="shared" si="0"/>
        <v>3000</v>
      </c>
      <c r="J4" s="54"/>
      <c r="K4" s="54"/>
    </row>
    <row r="5" spans="1:11" ht="26.25" customHeight="1" x14ac:dyDescent="0.25">
      <c r="A5" s="50"/>
      <c r="B5" s="50" t="s">
        <v>267</v>
      </c>
      <c r="C5" s="50" t="s">
        <v>70</v>
      </c>
      <c r="D5" s="50" t="s">
        <v>70</v>
      </c>
      <c r="E5" s="55" t="s">
        <v>269</v>
      </c>
      <c r="F5" s="55" t="s">
        <v>48</v>
      </c>
      <c r="G5" s="64">
        <v>2</v>
      </c>
      <c r="H5" s="65">
        <v>1102.21</v>
      </c>
      <c r="I5" s="65">
        <f t="shared" si="0"/>
        <v>2204.42</v>
      </c>
      <c r="J5" s="54" t="s">
        <v>270</v>
      </c>
      <c r="K5" s="54"/>
    </row>
    <row r="6" spans="1:11" ht="26.25" customHeight="1" x14ac:dyDescent="0.25">
      <c r="A6" s="50">
        <v>11341</v>
      </c>
      <c r="B6" s="50" t="s">
        <v>92</v>
      </c>
      <c r="C6" s="50" t="s">
        <v>93</v>
      </c>
      <c r="D6" s="50" t="s">
        <v>70</v>
      </c>
      <c r="E6" s="55" t="s">
        <v>94</v>
      </c>
      <c r="F6" s="55" t="s">
        <v>48</v>
      </c>
      <c r="G6" s="64">
        <v>3</v>
      </c>
      <c r="H6" s="65">
        <v>2359</v>
      </c>
      <c r="I6" s="65">
        <f t="shared" si="0"/>
        <v>7077</v>
      </c>
      <c r="J6" s="54"/>
      <c r="K6" s="54"/>
    </row>
    <row r="7" spans="1:11" ht="26.25" customHeight="1" x14ac:dyDescent="0.25">
      <c r="A7" s="50">
        <v>12031</v>
      </c>
      <c r="B7" s="50" t="s">
        <v>175</v>
      </c>
      <c r="C7" s="50" t="s">
        <v>176</v>
      </c>
      <c r="D7" s="50" t="s">
        <v>70</v>
      </c>
      <c r="E7" s="55" t="s">
        <v>266</v>
      </c>
      <c r="F7" s="55" t="s">
        <v>48</v>
      </c>
      <c r="G7" s="64">
        <v>5</v>
      </c>
      <c r="H7" s="65">
        <v>6713</v>
      </c>
      <c r="I7" s="65">
        <f t="shared" si="0"/>
        <v>33565</v>
      </c>
      <c r="J7" s="54"/>
      <c r="K7" s="54"/>
    </row>
    <row r="8" spans="1:11" ht="26.25" customHeight="1" x14ac:dyDescent="0.25">
      <c r="A8" s="50"/>
      <c r="B8" s="50" t="s">
        <v>281</v>
      </c>
      <c r="C8" s="50" t="s">
        <v>70</v>
      </c>
      <c r="D8" s="50" t="s">
        <v>70</v>
      </c>
      <c r="E8" s="55" t="s">
        <v>266</v>
      </c>
      <c r="F8" s="55" t="s">
        <v>48</v>
      </c>
      <c r="G8" s="64">
        <v>1</v>
      </c>
      <c r="H8" s="65">
        <v>6713</v>
      </c>
      <c r="I8" s="65">
        <f t="shared" si="0"/>
        <v>6713</v>
      </c>
      <c r="J8" s="54" t="s">
        <v>282</v>
      </c>
      <c r="K8" s="54"/>
    </row>
    <row r="9" spans="1:11" ht="26.25" customHeight="1" x14ac:dyDescent="0.25">
      <c r="A9" s="50"/>
      <c r="B9" s="50" t="s">
        <v>275</v>
      </c>
      <c r="C9" s="50" t="s">
        <v>274</v>
      </c>
      <c r="D9" s="50" t="s">
        <v>70</v>
      </c>
      <c r="E9" s="55" t="s">
        <v>266</v>
      </c>
      <c r="F9" s="55" t="s">
        <v>48</v>
      </c>
      <c r="G9" s="64">
        <v>1</v>
      </c>
      <c r="H9" s="65">
        <v>6713</v>
      </c>
      <c r="I9" s="65">
        <f t="shared" si="0"/>
        <v>6713</v>
      </c>
      <c r="J9" s="54"/>
      <c r="K9" s="54"/>
    </row>
    <row r="10" spans="1:11" ht="25.5" customHeight="1" x14ac:dyDescent="0.25">
      <c r="A10" s="50">
        <v>11678</v>
      </c>
      <c r="B10" s="50" t="s">
        <v>193</v>
      </c>
      <c r="C10" s="50" t="s">
        <v>194</v>
      </c>
      <c r="D10" s="50" t="s">
        <v>70</v>
      </c>
      <c r="E10" s="55" t="s">
        <v>266</v>
      </c>
      <c r="F10" s="55" t="s">
        <v>48</v>
      </c>
      <c r="G10" s="64">
        <v>3</v>
      </c>
      <c r="H10" s="65">
        <v>6713</v>
      </c>
      <c r="I10" s="65">
        <f t="shared" si="0"/>
        <v>20139</v>
      </c>
      <c r="J10" s="54"/>
      <c r="K10" s="54"/>
    </row>
    <row r="11" spans="1:11" ht="26.25" customHeight="1" x14ac:dyDescent="0.25">
      <c r="A11" s="50">
        <v>12031</v>
      </c>
      <c r="B11" s="50" t="s">
        <v>175</v>
      </c>
      <c r="C11" s="50" t="s">
        <v>176</v>
      </c>
      <c r="D11" s="50" t="s">
        <v>70</v>
      </c>
      <c r="E11" s="55" t="s">
        <v>266</v>
      </c>
      <c r="F11" s="55" t="s">
        <v>48</v>
      </c>
      <c r="G11" s="64">
        <v>1</v>
      </c>
      <c r="H11" s="65">
        <v>6713</v>
      </c>
      <c r="I11" s="65">
        <f t="shared" si="0"/>
        <v>6713</v>
      </c>
      <c r="J11" s="54"/>
      <c r="K11" s="54"/>
    </row>
    <row r="12" spans="1:11" ht="26.25" customHeight="1" x14ac:dyDescent="0.25">
      <c r="A12" s="50">
        <v>11346</v>
      </c>
      <c r="B12" s="50" t="s">
        <v>97</v>
      </c>
      <c r="C12" s="50" t="s">
        <v>98</v>
      </c>
      <c r="D12" s="50" t="s">
        <v>70</v>
      </c>
      <c r="E12" s="55" t="s">
        <v>266</v>
      </c>
      <c r="F12" s="55" t="s">
        <v>48</v>
      </c>
      <c r="G12" s="64">
        <v>1</v>
      </c>
      <c r="H12" s="65">
        <v>6713</v>
      </c>
      <c r="I12" s="65">
        <f t="shared" si="0"/>
        <v>6713</v>
      </c>
      <c r="J12" s="54"/>
      <c r="K12" s="54"/>
    </row>
    <row r="13" spans="1:11" ht="26.25" customHeight="1" x14ac:dyDescent="0.25">
      <c r="A13" s="50"/>
      <c r="B13" s="50" t="s">
        <v>220</v>
      </c>
      <c r="C13" s="50" t="s">
        <v>221</v>
      </c>
      <c r="D13" s="50" t="s">
        <v>70</v>
      </c>
      <c r="E13" s="55" t="s">
        <v>266</v>
      </c>
      <c r="F13" s="55" t="s">
        <v>48</v>
      </c>
      <c r="G13" s="64">
        <v>1</v>
      </c>
      <c r="H13" s="65">
        <v>6713</v>
      </c>
      <c r="I13" s="65">
        <f t="shared" si="0"/>
        <v>6713</v>
      </c>
      <c r="J13" s="54"/>
      <c r="K13" s="54"/>
    </row>
    <row r="14" spans="1:11" ht="26.25" customHeight="1" x14ac:dyDescent="0.25">
      <c r="A14" s="50"/>
      <c r="B14" s="50" t="s">
        <v>267</v>
      </c>
      <c r="C14" s="50" t="s">
        <v>70</v>
      </c>
      <c r="D14" s="50" t="s">
        <v>70</v>
      </c>
      <c r="E14" s="55" t="s">
        <v>266</v>
      </c>
      <c r="F14" s="55" t="s">
        <v>48</v>
      </c>
      <c r="G14" s="64">
        <v>5</v>
      </c>
      <c r="H14" s="65">
        <v>6713</v>
      </c>
      <c r="I14" s="65">
        <f t="shared" si="0"/>
        <v>33565</v>
      </c>
      <c r="J14" s="54" t="s">
        <v>283</v>
      </c>
      <c r="K14" s="54"/>
    </row>
    <row r="15" spans="1:11" ht="26.25" customHeight="1" x14ac:dyDescent="0.25">
      <c r="A15" s="50">
        <v>11237</v>
      </c>
      <c r="B15" s="50" t="s">
        <v>83</v>
      </c>
      <c r="C15" s="50" t="s">
        <v>84</v>
      </c>
      <c r="D15" s="50" t="s">
        <v>70</v>
      </c>
      <c r="E15" s="55" t="s">
        <v>85</v>
      </c>
      <c r="F15" s="55" t="s">
        <v>48</v>
      </c>
      <c r="G15" s="64">
        <v>3</v>
      </c>
      <c r="H15" s="65">
        <v>3000</v>
      </c>
      <c r="I15" s="65">
        <f t="shared" si="0"/>
        <v>9000</v>
      </c>
      <c r="J15" s="54"/>
      <c r="K15" s="54"/>
    </row>
    <row r="16" spans="1:11" ht="26.25" customHeight="1" x14ac:dyDescent="0.25">
      <c r="A16" s="50">
        <v>11642</v>
      </c>
      <c r="B16" s="50" t="s">
        <v>147</v>
      </c>
      <c r="C16" s="50" t="s">
        <v>140</v>
      </c>
      <c r="D16" s="50" t="s">
        <v>70</v>
      </c>
      <c r="E16" s="55" t="s">
        <v>160</v>
      </c>
      <c r="F16" s="55" t="s">
        <v>48</v>
      </c>
      <c r="G16" s="64">
        <v>1</v>
      </c>
      <c r="H16" s="65">
        <v>7699</v>
      </c>
      <c r="I16" s="65">
        <f t="shared" si="0"/>
        <v>7699</v>
      </c>
      <c r="J16" s="54"/>
      <c r="K16" s="54"/>
    </row>
    <row r="17" spans="1:11" ht="26.25" customHeight="1" x14ac:dyDescent="0.25">
      <c r="A17" s="50">
        <v>11642</v>
      </c>
      <c r="B17" s="50" t="s">
        <v>147</v>
      </c>
      <c r="C17" s="50" t="s">
        <v>140</v>
      </c>
      <c r="D17" s="50" t="s">
        <v>70</v>
      </c>
      <c r="E17" s="55" t="s">
        <v>161</v>
      </c>
      <c r="F17" s="55" t="s">
        <v>48</v>
      </c>
      <c r="G17" s="64">
        <v>1</v>
      </c>
      <c r="H17" s="65">
        <v>17498</v>
      </c>
      <c r="I17" s="65">
        <f t="shared" si="0"/>
        <v>17498</v>
      </c>
      <c r="J17" s="54"/>
      <c r="K17" s="54"/>
    </row>
    <row r="18" spans="1:11" ht="26.25" customHeight="1" x14ac:dyDescent="0.25">
      <c r="A18" s="50">
        <v>11495</v>
      </c>
      <c r="B18" s="50" t="s">
        <v>122</v>
      </c>
      <c r="C18" s="50" t="s">
        <v>123</v>
      </c>
      <c r="D18" s="50" t="s">
        <v>70</v>
      </c>
      <c r="E18" s="55" t="s">
        <v>129</v>
      </c>
      <c r="F18" s="55" t="s">
        <v>48</v>
      </c>
      <c r="G18" s="64">
        <v>2</v>
      </c>
      <c r="H18" s="65">
        <v>7000</v>
      </c>
      <c r="I18" s="65">
        <f t="shared" si="0"/>
        <v>14000</v>
      </c>
      <c r="J18" s="54"/>
      <c r="K18" s="54"/>
    </row>
    <row r="19" spans="1:11" ht="26.25" customHeight="1" x14ac:dyDescent="0.25">
      <c r="A19" s="50">
        <v>11642</v>
      </c>
      <c r="B19" s="50" t="s">
        <v>147</v>
      </c>
      <c r="C19" s="50" t="s">
        <v>140</v>
      </c>
      <c r="D19" s="50" t="s">
        <v>70</v>
      </c>
      <c r="E19" s="55" t="s">
        <v>271</v>
      </c>
      <c r="F19" s="55" t="s">
        <v>48</v>
      </c>
      <c r="G19" s="64">
        <v>1</v>
      </c>
      <c r="H19" s="65">
        <v>18083</v>
      </c>
      <c r="I19" s="65">
        <f t="shared" si="0"/>
        <v>18083</v>
      </c>
      <c r="J19" s="54"/>
      <c r="K19" s="54"/>
    </row>
    <row r="20" spans="1:11" ht="26.25" customHeight="1" x14ac:dyDescent="0.25">
      <c r="A20" s="50"/>
      <c r="B20" s="50" t="s">
        <v>267</v>
      </c>
      <c r="C20" s="50" t="s">
        <v>70</v>
      </c>
      <c r="D20" s="50" t="s">
        <v>70</v>
      </c>
      <c r="E20" s="55" t="s">
        <v>272</v>
      </c>
      <c r="F20" s="55" t="s">
        <v>48</v>
      </c>
      <c r="G20" s="64">
        <v>20</v>
      </c>
      <c r="H20" s="65">
        <v>10049</v>
      </c>
      <c r="I20" s="65">
        <f t="shared" si="0"/>
        <v>200980</v>
      </c>
      <c r="J20" s="54" t="s">
        <v>273</v>
      </c>
      <c r="K20" s="54"/>
    </row>
    <row r="21" spans="1:11" ht="26.25" customHeight="1" x14ac:dyDescent="0.25">
      <c r="A21" s="50"/>
      <c r="B21" s="50" t="s">
        <v>275</v>
      </c>
      <c r="C21" s="50" t="s">
        <v>274</v>
      </c>
      <c r="D21" s="50" t="s">
        <v>70</v>
      </c>
      <c r="E21" s="55" t="s">
        <v>272</v>
      </c>
      <c r="F21" s="55" t="s">
        <v>48</v>
      </c>
      <c r="G21" s="64">
        <v>1</v>
      </c>
      <c r="H21" s="65">
        <v>10049</v>
      </c>
      <c r="I21" s="65">
        <f t="shared" si="0"/>
        <v>10049</v>
      </c>
      <c r="J21" s="54"/>
      <c r="K21" s="54"/>
    </row>
    <row r="22" spans="1:11" ht="26.25" customHeight="1" x14ac:dyDescent="0.25">
      <c r="A22" s="50"/>
      <c r="B22" s="50" t="s">
        <v>277</v>
      </c>
      <c r="C22" s="50" t="s">
        <v>278</v>
      </c>
      <c r="D22" s="50" t="s">
        <v>70</v>
      </c>
      <c r="E22" s="55" t="s">
        <v>272</v>
      </c>
      <c r="F22" s="55" t="s">
        <v>48</v>
      </c>
      <c r="G22" s="64">
        <v>1</v>
      </c>
      <c r="H22" s="65">
        <v>10049</v>
      </c>
      <c r="I22" s="65">
        <f t="shared" si="0"/>
        <v>10049</v>
      </c>
      <c r="J22" s="54" t="s">
        <v>279</v>
      </c>
      <c r="K22" s="54"/>
    </row>
    <row r="23" spans="1:11" ht="26.25" customHeight="1" x14ac:dyDescent="0.25">
      <c r="A23" s="50"/>
      <c r="B23" s="50" t="s">
        <v>277</v>
      </c>
      <c r="C23" s="50" t="s">
        <v>278</v>
      </c>
      <c r="D23" s="50" t="s">
        <v>70</v>
      </c>
      <c r="E23" s="55" t="s">
        <v>272</v>
      </c>
      <c r="F23" s="55" t="s">
        <v>48</v>
      </c>
      <c r="G23" s="64">
        <v>3</v>
      </c>
      <c r="H23" s="65">
        <v>10049</v>
      </c>
      <c r="I23" s="65">
        <f t="shared" ref="I23:I71" si="1">G23*H23</f>
        <v>30147</v>
      </c>
      <c r="J23" s="54" t="s">
        <v>280</v>
      </c>
      <c r="K23" s="54"/>
    </row>
    <row r="24" spans="1:11" ht="26.25" customHeight="1" x14ac:dyDescent="0.25">
      <c r="A24" s="50"/>
      <c r="B24" s="50" t="s">
        <v>277</v>
      </c>
      <c r="C24" s="50" t="s">
        <v>278</v>
      </c>
      <c r="D24" s="50" t="s">
        <v>70</v>
      </c>
      <c r="E24" s="55" t="s">
        <v>292</v>
      </c>
      <c r="F24" s="55" t="s">
        <v>48</v>
      </c>
      <c r="G24" s="64">
        <v>1</v>
      </c>
      <c r="H24" s="65">
        <v>50000</v>
      </c>
      <c r="I24" s="65">
        <f t="shared" si="1"/>
        <v>50000</v>
      </c>
      <c r="J24" s="54" t="s">
        <v>293</v>
      </c>
      <c r="K24" s="54"/>
    </row>
    <row r="25" spans="1:11" ht="26.25" customHeight="1" x14ac:dyDescent="0.25">
      <c r="A25" s="50">
        <v>11557</v>
      </c>
      <c r="B25" s="50" t="s">
        <v>79</v>
      </c>
      <c r="C25" s="50" t="s">
        <v>80</v>
      </c>
      <c r="D25" s="50" t="s">
        <v>10</v>
      </c>
      <c r="E25" s="55" t="s">
        <v>287</v>
      </c>
      <c r="F25" s="55" t="s">
        <v>48</v>
      </c>
      <c r="G25" s="64">
        <v>2</v>
      </c>
      <c r="H25" s="65">
        <v>2771</v>
      </c>
      <c r="I25" s="65">
        <f t="shared" si="1"/>
        <v>5542</v>
      </c>
      <c r="J25" s="54"/>
      <c r="K25" s="54"/>
    </row>
    <row r="26" spans="1:11" ht="26.25" customHeight="1" x14ac:dyDescent="0.25">
      <c r="A26" s="50">
        <v>8633</v>
      </c>
      <c r="B26" s="50" t="s">
        <v>27</v>
      </c>
      <c r="C26" s="50" t="s">
        <v>2</v>
      </c>
      <c r="D26" s="50" t="s">
        <v>10</v>
      </c>
      <c r="E26" s="55" t="s">
        <v>286</v>
      </c>
      <c r="F26" s="55" t="s">
        <v>48</v>
      </c>
      <c r="G26" s="64">
        <v>1</v>
      </c>
      <c r="H26" s="65">
        <v>1715</v>
      </c>
      <c r="I26" s="65">
        <f t="shared" si="1"/>
        <v>1715</v>
      </c>
      <c r="J26" s="54"/>
      <c r="K26" s="54"/>
    </row>
    <row r="27" spans="1:11" ht="26.25" customHeight="1" x14ac:dyDescent="0.25">
      <c r="A27" s="50"/>
      <c r="B27" s="50" t="s">
        <v>277</v>
      </c>
      <c r="C27" s="50" t="s">
        <v>284</v>
      </c>
      <c r="D27" s="50" t="s">
        <v>10</v>
      </c>
      <c r="E27" s="55" t="s">
        <v>288</v>
      </c>
      <c r="F27" s="55" t="s">
        <v>48</v>
      </c>
      <c r="G27" s="64">
        <v>1</v>
      </c>
      <c r="H27" s="65">
        <v>8625</v>
      </c>
      <c r="I27" s="65">
        <f t="shared" si="1"/>
        <v>8625</v>
      </c>
      <c r="J27" s="54"/>
      <c r="K27" s="54"/>
    </row>
    <row r="28" spans="1:11" ht="26.25" customHeight="1" x14ac:dyDescent="0.25">
      <c r="A28" s="50"/>
      <c r="B28" s="50" t="s">
        <v>277</v>
      </c>
      <c r="C28" s="50" t="s">
        <v>285</v>
      </c>
      <c r="D28" s="50" t="s">
        <v>10</v>
      </c>
      <c r="E28" s="55"/>
      <c r="F28" s="55" t="s">
        <v>48</v>
      </c>
      <c r="G28" s="64">
        <v>1</v>
      </c>
      <c r="H28" s="65">
        <v>6000</v>
      </c>
      <c r="I28" s="65">
        <f t="shared" si="1"/>
        <v>6000</v>
      </c>
      <c r="J28" s="54"/>
      <c r="K28" s="54"/>
    </row>
    <row r="29" spans="1:11" ht="26.25" customHeight="1" x14ac:dyDescent="0.25">
      <c r="A29" s="50"/>
      <c r="B29" s="50" t="s">
        <v>277</v>
      </c>
      <c r="C29" s="50" t="s">
        <v>285</v>
      </c>
      <c r="D29" s="50" t="s">
        <v>10</v>
      </c>
      <c r="E29" s="55"/>
      <c r="F29" s="55" t="s">
        <v>48</v>
      </c>
      <c r="G29" s="64">
        <v>1</v>
      </c>
      <c r="H29" s="65">
        <v>6000</v>
      </c>
      <c r="I29" s="65">
        <f t="shared" si="1"/>
        <v>6000</v>
      </c>
      <c r="J29" s="54"/>
      <c r="K29" s="54"/>
    </row>
    <row r="30" spans="1:11" ht="26.25" customHeight="1" x14ac:dyDescent="0.25">
      <c r="A30" s="50"/>
      <c r="B30" s="50" t="s">
        <v>277</v>
      </c>
      <c r="C30" s="50" t="s">
        <v>289</v>
      </c>
      <c r="D30" s="50" t="s">
        <v>10</v>
      </c>
      <c r="E30" s="55"/>
      <c r="F30" s="55" t="s">
        <v>48</v>
      </c>
      <c r="G30" s="64">
        <v>1</v>
      </c>
      <c r="H30" s="65">
        <v>6000</v>
      </c>
      <c r="I30" s="65">
        <f t="shared" si="1"/>
        <v>6000</v>
      </c>
      <c r="J30" s="54"/>
      <c r="K30" s="54"/>
    </row>
    <row r="31" spans="1:11" ht="26.25" customHeight="1" x14ac:dyDescent="0.25">
      <c r="A31" s="50"/>
      <c r="B31" s="50" t="s">
        <v>277</v>
      </c>
      <c r="C31" s="50" t="s">
        <v>60</v>
      </c>
      <c r="D31" s="50" t="s">
        <v>10</v>
      </c>
      <c r="E31" s="55" t="s">
        <v>291</v>
      </c>
      <c r="F31" s="55" t="s">
        <v>48</v>
      </c>
      <c r="G31" s="64">
        <v>1</v>
      </c>
      <c r="H31" s="65">
        <v>24143.58</v>
      </c>
      <c r="I31" s="65">
        <f t="shared" si="1"/>
        <v>24143.58</v>
      </c>
      <c r="J31" s="54" t="s">
        <v>290</v>
      </c>
      <c r="K31" s="54"/>
    </row>
    <row r="32" spans="1:11" ht="26.25" customHeight="1" x14ac:dyDescent="0.25">
      <c r="A32" s="50"/>
      <c r="B32" s="50" t="s">
        <v>277</v>
      </c>
      <c r="C32" s="50" t="s">
        <v>60</v>
      </c>
      <c r="D32" s="50" t="s">
        <v>60</v>
      </c>
      <c r="E32" s="55" t="s">
        <v>60</v>
      </c>
      <c r="F32" s="55" t="s">
        <v>48</v>
      </c>
      <c r="G32" s="64">
        <v>1</v>
      </c>
      <c r="H32" s="65">
        <v>87157.42</v>
      </c>
      <c r="I32" s="65">
        <f t="shared" si="1"/>
        <v>87157.42</v>
      </c>
      <c r="J32" s="54" t="s">
        <v>294</v>
      </c>
      <c r="K32" s="54"/>
    </row>
    <row r="33" spans="1:11" ht="26.25" customHeight="1" x14ac:dyDescent="0.25">
      <c r="A33" s="50"/>
      <c r="B33" s="50" t="s">
        <v>277</v>
      </c>
      <c r="C33" s="50" t="s">
        <v>278</v>
      </c>
      <c r="D33" s="50" t="s">
        <v>295</v>
      </c>
      <c r="E33" s="55" t="s">
        <v>296</v>
      </c>
      <c r="F33" s="55" t="s">
        <v>48</v>
      </c>
      <c r="G33" s="64">
        <v>1</v>
      </c>
      <c r="H33" s="65">
        <v>120000</v>
      </c>
      <c r="I33" s="65">
        <f t="shared" si="1"/>
        <v>120000</v>
      </c>
      <c r="J33" s="54"/>
      <c r="K33" s="54"/>
    </row>
    <row r="34" spans="1:11" ht="26.25" customHeight="1" x14ac:dyDescent="0.25">
      <c r="A34" s="50"/>
      <c r="B34" s="50" t="s">
        <v>277</v>
      </c>
      <c r="C34" s="50" t="s">
        <v>278</v>
      </c>
      <c r="D34" s="50" t="s">
        <v>297</v>
      </c>
      <c r="E34" s="55" t="s">
        <v>298</v>
      </c>
      <c r="F34" s="55" t="s">
        <v>48</v>
      </c>
      <c r="G34" s="64">
        <v>1</v>
      </c>
      <c r="H34" s="65">
        <v>50000</v>
      </c>
      <c r="I34" s="65">
        <f t="shared" si="1"/>
        <v>50000</v>
      </c>
      <c r="J34" s="54"/>
      <c r="K34" s="54"/>
    </row>
    <row r="35" spans="1:11" ht="26.25" customHeight="1" x14ac:dyDescent="0.25">
      <c r="A35" s="50"/>
      <c r="B35" s="50" t="s">
        <v>277</v>
      </c>
      <c r="C35" s="50" t="s">
        <v>278</v>
      </c>
      <c r="D35" s="50" t="s">
        <v>4</v>
      </c>
      <c r="E35" s="55" t="s">
        <v>299</v>
      </c>
      <c r="F35" s="55" t="s">
        <v>48</v>
      </c>
      <c r="G35" s="64">
        <v>1</v>
      </c>
      <c r="H35" s="65">
        <v>70000</v>
      </c>
      <c r="I35" s="65">
        <f t="shared" si="1"/>
        <v>70000</v>
      </c>
      <c r="J35" s="54"/>
      <c r="K35" s="54"/>
    </row>
    <row r="36" spans="1:11" ht="26.25" customHeight="1" x14ac:dyDescent="0.25">
      <c r="A36" s="50"/>
      <c r="B36" s="50" t="s">
        <v>277</v>
      </c>
      <c r="C36" s="50" t="s">
        <v>278</v>
      </c>
      <c r="D36" s="50" t="s">
        <v>300</v>
      </c>
      <c r="E36" s="50" t="s">
        <v>300</v>
      </c>
      <c r="F36" s="55" t="s">
        <v>48</v>
      </c>
      <c r="G36" s="64">
        <v>1</v>
      </c>
      <c r="H36" s="65">
        <v>150000</v>
      </c>
      <c r="I36" s="65">
        <f t="shared" si="1"/>
        <v>150000</v>
      </c>
      <c r="J36" s="54"/>
      <c r="K36" s="54"/>
    </row>
    <row r="37" spans="1:11" ht="26.25" customHeight="1" x14ac:dyDescent="0.25">
      <c r="A37" s="50"/>
      <c r="B37" s="50"/>
      <c r="C37" s="50"/>
      <c r="D37" s="50"/>
      <c r="E37" s="55"/>
      <c r="F37" s="55"/>
      <c r="G37" s="64"/>
      <c r="H37" s="65"/>
      <c r="I37" s="65">
        <f t="shared" si="1"/>
        <v>0</v>
      </c>
      <c r="J37" s="54"/>
      <c r="K37" s="54"/>
    </row>
    <row r="38" spans="1:11" ht="26.25" customHeight="1" x14ac:dyDescent="0.25">
      <c r="A38" s="50"/>
      <c r="B38" s="50"/>
      <c r="C38" s="50"/>
      <c r="D38" s="50"/>
      <c r="E38" s="55"/>
      <c r="F38" s="55"/>
      <c r="G38" s="64"/>
      <c r="H38" s="65"/>
      <c r="I38" s="65">
        <f t="shared" si="1"/>
        <v>0</v>
      </c>
      <c r="J38" s="54"/>
      <c r="K38" s="54"/>
    </row>
    <row r="39" spans="1:11" ht="26.25" customHeight="1" x14ac:dyDescent="0.25">
      <c r="A39" s="50"/>
      <c r="B39" s="50"/>
      <c r="C39" s="50"/>
      <c r="D39" s="50"/>
      <c r="E39" s="55"/>
      <c r="F39" s="55"/>
      <c r="G39" s="64"/>
      <c r="H39" s="65"/>
      <c r="I39" s="65">
        <f t="shared" si="1"/>
        <v>0</v>
      </c>
      <c r="J39" s="54"/>
      <c r="K39" s="54"/>
    </row>
    <row r="40" spans="1:11" ht="26.25" customHeight="1" x14ac:dyDescent="0.25">
      <c r="A40" s="50"/>
      <c r="B40" s="50"/>
      <c r="C40" s="50"/>
      <c r="D40" s="50"/>
      <c r="E40" s="55"/>
      <c r="F40" s="55"/>
      <c r="G40" s="64"/>
      <c r="H40" s="65"/>
      <c r="I40" s="65">
        <f t="shared" si="1"/>
        <v>0</v>
      </c>
      <c r="J40" s="54"/>
      <c r="K40" s="54"/>
    </row>
    <row r="41" spans="1:11" ht="26.25" customHeight="1" x14ac:dyDescent="0.25">
      <c r="A41" s="50"/>
      <c r="B41" s="50"/>
      <c r="C41" s="50"/>
      <c r="D41" s="50"/>
      <c r="E41" s="55"/>
      <c r="F41" s="55"/>
      <c r="G41" s="64"/>
      <c r="H41" s="65"/>
      <c r="I41" s="65">
        <f t="shared" si="1"/>
        <v>0</v>
      </c>
      <c r="J41" s="54"/>
      <c r="K41" s="54"/>
    </row>
    <row r="42" spans="1:11" ht="26.25" customHeight="1" x14ac:dyDescent="0.25">
      <c r="A42" s="50"/>
      <c r="B42" s="50"/>
      <c r="C42" s="50"/>
      <c r="D42" s="50"/>
      <c r="E42" s="55"/>
      <c r="F42" s="55"/>
      <c r="G42" s="64"/>
      <c r="H42" s="65"/>
      <c r="I42" s="65">
        <f t="shared" si="1"/>
        <v>0</v>
      </c>
      <c r="J42" s="54"/>
      <c r="K42" s="54"/>
    </row>
    <row r="43" spans="1:11" ht="26.25" customHeight="1" x14ac:dyDescent="0.25">
      <c r="A43" s="50"/>
      <c r="B43" s="50"/>
      <c r="C43" s="50"/>
      <c r="D43" s="50"/>
      <c r="E43" s="55"/>
      <c r="F43" s="55"/>
      <c r="G43" s="64"/>
      <c r="H43" s="65"/>
      <c r="I43" s="65">
        <f t="shared" si="1"/>
        <v>0</v>
      </c>
      <c r="J43" s="54"/>
      <c r="K43" s="54"/>
    </row>
    <row r="44" spans="1:11" ht="26.25" customHeight="1" x14ac:dyDescent="0.25">
      <c r="A44" s="50"/>
      <c r="B44" s="50"/>
      <c r="C44" s="50"/>
      <c r="D44" s="50"/>
      <c r="E44" s="55"/>
      <c r="F44" s="55"/>
      <c r="G44" s="64"/>
      <c r="H44" s="65"/>
      <c r="I44" s="65">
        <f t="shared" si="1"/>
        <v>0</v>
      </c>
      <c r="J44" s="54"/>
      <c r="K44" s="54"/>
    </row>
    <row r="45" spans="1:11" ht="26.25" customHeight="1" x14ac:dyDescent="0.25">
      <c r="A45" s="50"/>
      <c r="B45" s="50"/>
      <c r="C45" s="50"/>
      <c r="D45" s="50"/>
      <c r="E45" s="55"/>
      <c r="F45" s="55"/>
      <c r="G45" s="64"/>
      <c r="H45" s="65"/>
      <c r="I45" s="65">
        <f t="shared" si="1"/>
        <v>0</v>
      </c>
      <c r="J45" s="54"/>
      <c r="K45" s="54"/>
    </row>
    <row r="46" spans="1:11" ht="26.25" customHeight="1" x14ac:dyDescent="0.25">
      <c r="A46" s="50"/>
      <c r="B46" s="50"/>
      <c r="C46" s="50"/>
      <c r="D46" s="50"/>
      <c r="E46" s="55"/>
      <c r="F46" s="55"/>
      <c r="G46" s="64"/>
      <c r="H46" s="65"/>
      <c r="I46" s="65">
        <f t="shared" si="1"/>
        <v>0</v>
      </c>
      <c r="J46" s="54"/>
      <c r="K46" s="54"/>
    </row>
    <row r="47" spans="1:11" ht="26.25" customHeight="1" x14ac:dyDescent="0.25">
      <c r="A47" s="50"/>
      <c r="B47" s="50"/>
      <c r="C47" s="50"/>
      <c r="D47" s="50"/>
      <c r="E47" s="55"/>
      <c r="F47" s="55"/>
      <c r="G47" s="64"/>
      <c r="H47" s="65"/>
      <c r="I47" s="65">
        <f t="shared" si="1"/>
        <v>0</v>
      </c>
      <c r="J47" s="54"/>
      <c r="K47" s="54"/>
    </row>
    <row r="48" spans="1:11" ht="26.25" customHeight="1" x14ac:dyDescent="0.25">
      <c r="A48" s="50"/>
      <c r="B48" s="50"/>
      <c r="C48" s="50"/>
      <c r="D48" s="50"/>
      <c r="E48" s="55"/>
      <c r="F48" s="55"/>
      <c r="G48" s="64"/>
      <c r="H48" s="65"/>
      <c r="I48" s="65">
        <f t="shared" si="1"/>
        <v>0</v>
      </c>
      <c r="J48" s="54"/>
      <c r="K48" s="54"/>
    </row>
    <row r="49" spans="1:11" ht="26.25" customHeight="1" x14ac:dyDescent="0.25">
      <c r="A49" s="50"/>
      <c r="B49" s="50"/>
      <c r="C49" s="50"/>
      <c r="D49" s="50"/>
      <c r="E49" s="55"/>
      <c r="F49" s="55"/>
      <c r="G49" s="64"/>
      <c r="H49" s="65"/>
      <c r="I49" s="65">
        <f t="shared" si="1"/>
        <v>0</v>
      </c>
      <c r="J49" s="54"/>
      <c r="K49" s="54"/>
    </row>
    <row r="50" spans="1:11" ht="26.25" customHeight="1" x14ac:dyDescent="0.25">
      <c r="A50" s="50"/>
      <c r="B50" s="50"/>
      <c r="C50" s="50"/>
      <c r="D50" s="50"/>
      <c r="E50" s="55"/>
      <c r="F50" s="55"/>
      <c r="G50" s="64"/>
      <c r="H50" s="65"/>
      <c r="I50" s="65">
        <f t="shared" si="1"/>
        <v>0</v>
      </c>
      <c r="J50" s="54"/>
      <c r="K50" s="54"/>
    </row>
    <row r="51" spans="1:11" ht="26.25" customHeight="1" x14ac:dyDescent="0.25">
      <c r="A51" s="50"/>
      <c r="B51" s="50"/>
      <c r="C51" s="50"/>
      <c r="D51" s="50"/>
      <c r="E51" s="55"/>
      <c r="F51" s="55"/>
      <c r="G51" s="64"/>
      <c r="H51" s="65"/>
      <c r="I51" s="65">
        <f t="shared" si="1"/>
        <v>0</v>
      </c>
      <c r="J51" s="54"/>
      <c r="K51" s="54"/>
    </row>
    <row r="52" spans="1:11" ht="26.25" customHeight="1" x14ac:dyDescent="0.25">
      <c r="A52" s="50"/>
      <c r="B52" s="50"/>
      <c r="C52" s="50"/>
      <c r="D52" s="50"/>
      <c r="E52" s="55"/>
      <c r="F52" s="55"/>
      <c r="G52" s="64"/>
      <c r="H52" s="65"/>
      <c r="I52" s="65">
        <f t="shared" si="1"/>
        <v>0</v>
      </c>
      <c r="J52" s="54"/>
      <c r="K52" s="54"/>
    </row>
    <row r="53" spans="1:11" ht="26.25" customHeight="1" x14ac:dyDescent="0.25">
      <c r="A53" s="50"/>
      <c r="B53" s="50"/>
      <c r="C53" s="50"/>
      <c r="D53" s="50"/>
      <c r="E53" s="55"/>
      <c r="F53" s="55"/>
      <c r="G53" s="64"/>
      <c r="H53" s="65"/>
      <c r="I53" s="65">
        <f t="shared" si="1"/>
        <v>0</v>
      </c>
      <c r="J53" s="54"/>
      <c r="K53" s="54"/>
    </row>
    <row r="54" spans="1:11" ht="26.25" customHeight="1" x14ac:dyDescent="0.25">
      <c r="A54" s="50"/>
      <c r="B54" s="50"/>
      <c r="C54" s="50"/>
      <c r="D54" s="50"/>
      <c r="E54" s="55"/>
      <c r="F54" s="55"/>
      <c r="G54" s="64"/>
      <c r="H54" s="65"/>
      <c r="I54" s="65">
        <f t="shared" si="1"/>
        <v>0</v>
      </c>
      <c r="J54" s="54"/>
      <c r="K54" s="54"/>
    </row>
    <row r="55" spans="1:11" ht="26.25" customHeight="1" x14ac:dyDescent="0.25">
      <c r="A55" s="50"/>
      <c r="B55" s="50"/>
      <c r="C55" s="50"/>
      <c r="D55" s="50"/>
      <c r="E55" s="55"/>
      <c r="F55" s="55"/>
      <c r="G55" s="64"/>
      <c r="H55" s="65"/>
      <c r="I55" s="65">
        <f t="shared" si="1"/>
        <v>0</v>
      </c>
      <c r="J55" s="54"/>
      <c r="K55" s="54"/>
    </row>
    <row r="56" spans="1:11" ht="26.25" customHeight="1" x14ac:dyDescent="0.25">
      <c r="A56" s="50"/>
      <c r="B56" s="50"/>
      <c r="C56" s="50"/>
      <c r="D56" s="50"/>
      <c r="E56" s="55"/>
      <c r="F56" s="55"/>
      <c r="G56" s="64"/>
      <c r="H56" s="65"/>
      <c r="I56" s="65">
        <f t="shared" si="1"/>
        <v>0</v>
      </c>
      <c r="J56" s="54"/>
      <c r="K56" s="54"/>
    </row>
    <row r="57" spans="1:11" ht="26.25" customHeight="1" x14ac:dyDescent="0.25">
      <c r="A57" s="50"/>
      <c r="B57" s="50"/>
      <c r="C57" s="50"/>
      <c r="D57" s="50"/>
      <c r="E57" s="55"/>
      <c r="F57" s="55"/>
      <c r="G57" s="64"/>
      <c r="H57" s="65"/>
      <c r="I57" s="65">
        <f t="shared" si="1"/>
        <v>0</v>
      </c>
      <c r="J57" s="54"/>
      <c r="K57" s="54"/>
    </row>
    <row r="58" spans="1:11" ht="26.25" customHeight="1" x14ac:dyDescent="0.25">
      <c r="A58" s="50"/>
      <c r="B58" s="50"/>
      <c r="C58" s="50"/>
      <c r="D58" s="50"/>
      <c r="E58" s="55"/>
      <c r="F58" s="55"/>
      <c r="G58" s="64"/>
      <c r="H58" s="65"/>
      <c r="I58" s="65">
        <f t="shared" si="1"/>
        <v>0</v>
      </c>
      <c r="J58" s="54"/>
      <c r="K58" s="54"/>
    </row>
    <row r="59" spans="1:11" ht="26.25" customHeight="1" x14ac:dyDescent="0.25">
      <c r="A59" s="50"/>
      <c r="B59" s="50"/>
      <c r="C59" s="50"/>
      <c r="D59" s="50"/>
      <c r="E59" s="55"/>
      <c r="F59" s="55"/>
      <c r="G59" s="64"/>
      <c r="H59" s="65"/>
      <c r="I59" s="65">
        <f t="shared" si="1"/>
        <v>0</v>
      </c>
      <c r="J59" s="54"/>
      <c r="K59" s="54"/>
    </row>
    <row r="60" spans="1:11" ht="26.25" customHeight="1" x14ac:dyDescent="0.25">
      <c r="A60" s="50"/>
      <c r="B60" s="50"/>
      <c r="C60" s="50"/>
      <c r="D60" s="50"/>
      <c r="E60" s="55"/>
      <c r="F60" s="55"/>
      <c r="G60" s="64"/>
      <c r="H60" s="65"/>
      <c r="I60" s="65">
        <f t="shared" si="1"/>
        <v>0</v>
      </c>
      <c r="J60" s="54"/>
      <c r="K60" s="54"/>
    </row>
    <row r="61" spans="1:11" ht="26.25" customHeight="1" x14ac:dyDescent="0.25">
      <c r="A61" s="50"/>
      <c r="B61" s="50"/>
      <c r="C61" s="50"/>
      <c r="D61" s="50"/>
      <c r="E61" s="55"/>
      <c r="F61" s="55"/>
      <c r="G61" s="64"/>
      <c r="H61" s="65"/>
      <c r="I61" s="65">
        <f t="shared" si="1"/>
        <v>0</v>
      </c>
      <c r="J61" s="54"/>
      <c r="K61" s="54"/>
    </row>
    <row r="62" spans="1:11" ht="26.25" customHeight="1" x14ac:dyDescent="0.25">
      <c r="A62" s="50"/>
      <c r="B62" s="50"/>
      <c r="C62" s="50"/>
      <c r="D62" s="50"/>
      <c r="E62" s="55"/>
      <c r="F62" s="55"/>
      <c r="G62" s="64"/>
      <c r="H62" s="65"/>
      <c r="I62" s="65">
        <f t="shared" si="1"/>
        <v>0</v>
      </c>
      <c r="J62" s="54"/>
      <c r="K62" s="54"/>
    </row>
    <row r="63" spans="1:11" ht="26.25" customHeight="1" x14ac:dyDescent="0.25">
      <c r="A63" s="50"/>
      <c r="B63" s="50"/>
      <c r="C63" s="50"/>
      <c r="D63" s="50"/>
      <c r="E63" s="55"/>
      <c r="F63" s="55"/>
      <c r="G63" s="64"/>
      <c r="H63" s="65"/>
      <c r="I63" s="65">
        <f t="shared" si="1"/>
        <v>0</v>
      </c>
      <c r="J63" s="54"/>
      <c r="K63" s="54"/>
    </row>
    <row r="64" spans="1:11" ht="26.25" customHeight="1" x14ac:dyDescent="0.25">
      <c r="A64" s="50"/>
      <c r="B64" s="50"/>
      <c r="C64" s="50"/>
      <c r="D64" s="50"/>
      <c r="E64" s="55"/>
      <c r="F64" s="55"/>
      <c r="G64" s="64"/>
      <c r="H64" s="65"/>
      <c r="I64" s="65">
        <f t="shared" si="1"/>
        <v>0</v>
      </c>
      <c r="J64" s="54"/>
      <c r="K64" s="54"/>
    </row>
    <row r="65" spans="1:11" ht="26.25" customHeight="1" x14ac:dyDescent="0.25">
      <c r="A65" s="50"/>
      <c r="B65" s="50"/>
      <c r="C65" s="50"/>
      <c r="D65" s="50"/>
      <c r="E65" s="55"/>
      <c r="F65" s="55"/>
      <c r="G65" s="64"/>
      <c r="H65" s="65"/>
      <c r="I65" s="65">
        <f t="shared" si="1"/>
        <v>0</v>
      </c>
      <c r="J65" s="54"/>
      <c r="K65" s="54"/>
    </row>
    <row r="66" spans="1:11" ht="26.25" customHeight="1" x14ac:dyDescent="0.25">
      <c r="A66" s="50"/>
      <c r="B66" s="50"/>
      <c r="C66" s="50"/>
      <c r="D66" s="50"/>
      <c r="E66" s="55"/>
      <c r="F66" s="55"/>
      <c r="G66" s="64"/>
      <c r="H66" s="65"/>
      <c r="I66" s="65">
        <f t="shared" si="1"/>
        <v>0</v>
      </c>
      <c r="J66" s="54"/>
      <c r="K66" s="54"/>
    </row>
    <row r="67" spans="1:11" ht="26.25" customHeight="1" x14ac:dyDescent="0.25">
      <c r="A67" s="50"/>
      <c r="B67" s="50"/>
      <c r="C67" s="50"/>
      <c r="D67" s="50"/>
      <c r="E67" s="55"/>
      <c r="F67" s="55"/>
      <c r="G67" s="64"/>
      <c r="H67" s="65"/>
      <c r="I67" s="65">
        <f t="shared" si="1"/>
        <v>0</v>
      </c>
      <c r="J67" s="54"/>
      <c r="K67" s="54"/>
    </row>
    <row r="68" spans="1:11" ht="26.25" customHeight="1" x14ac:dyDescent="0.25">
      <c r="A68" s="50"/>
      <c r="B68" s="50"/>
      <c r="C68" s="50"/>
      <c r="D68" s="50"/>
      <c r="E68" s="55"/>
      <c r="F68" s="55"/>
      <c r="G68" s="64"/>
      <c r="H68" s="65"/>
      <c r="I68" s="65">
        <f t="shared" si="1"/>
        <v>0</v>
      </c>
      <c r="J68" s="54"/>
      <c r="K68" s="54"/>
    </row>
    <row r="69" spans="1:11" ht="26.25" customHeight="1" x14ac:dyDescent="0.25">
      <c r="A69" s="50"/>
      <c r="B69" s="50"/>
      <c r="C69" s="50"/>
      <c r="D69" s="50"/>
      <c r="E69" s="55"/>
      <c r="F69" s="55"/>
      <c r="G69" s="64"/>
      <c r="H69" s="65"/>
      <c r="I69" s="65">
        <f t="shared" si="1"/>
        <v>0</v>
      </c>
      <c r="J69" s="54"/>
      <c r="K69" s="54"/>
    </row>
    <row r="70" spans="1:11" ht="26.25" customHeight="1" x14ac:dyDescent="0.25">
      <c r="A70" s="50"/>
      <c r="B70" s="50"/>
      <c r="C70" s="50"/>
      <c r="D70" s="50"/>
      <c r="E70" s="55"/>
      <c r="F70" s="55"/>
      <c r="G70" s="64"/>
      <c r="H70" s="65"/>
      <c r="I70" s="65">
        <f t="shared" si="1"/>
        <v>0</v>
      </c>
      <c r="J70" s="54"/>
      <c r="K70" s="54"/>
    </row>
    <row r="71" spans="1:11" ht="26.25" customHeight="1" x14ac:dyDescent="0.25">
      <c r="A71" s="50"/>
      <c r="B71" s="50"/>
      <c r="C71" s="50"/>
      <c r="D71" s="50"/>
      <c r="E71" s="55"/>
      <c r="F71" s="55"/>
      <c r="G71" s="64"/>
      <c r="H71" s="65"/>
      <c r="I71" s="65">
        <f t="shared" si="1"/>
        <v>0</v>
      </c>
      <c r="J71" s="54"/>
      <c r="K71" s="54"/>
    </row>
    <row r="72" spans="1:11" ht="26.25" customHeight="1" x14ac:dyDescent="0.25">
      <c r="A72" s="50"/>
      <c r="B72" s="50"/>
      <c r="C72" s="50"/>
      <c r="D72" s="50"/>
      <c r="E72" s="55"/>
      <c r="F72" s="55"/>
      <c r="G72" s="64"/>
      <c r="H72" s="65"/>
      <c r="I72" s="65">
        <f t="shared" ref="I72:I101" si="2">G72*H72</f>
        <v>0</v>
      </c>
      <c r="J72" s="54"/>
      <c r="K72" s="54"/>
    </row>
    <row r="73" spans="1:11" ht="26.25" customHeight="1" x14ac:dyDescent="0.25">
      <c r="A73" s="50"/>
      <c r="B73" s="50"/>
      <c r="C73" s="50"/>
      <c r="D73" s="50"/>
      <c r="E73" s="55"/>
      <c r="F73" s="55"/>
      <c r="G73" s="64"/>
      <c r="H73" s="65"/>
      <c r="I73" s="65">
        <f t="shared" si="2"/>
        <v>0</v>
      </c>
      <c r="J73" s="54"/>
      <c r="K73" s="54"/>
    </row>
    <row r="74" spans="1:11" ht="26.25" customHeight="1" x14ac:dyDescent="0.25">
      <c r="A74" s="50"/>
      <c r="B74" s="50"/>
      <c r="C74" s="50"/>
      <c r="D74" s="50"/>
      <c r="E74" s="55"/>
      <c r="F74" s="55"/>
      <c r="G74" s="64"/>
      <c r="H74" s="65"/>
      <c r="I74" s="65">
        <f t="shared" si="2"/>
        <v>0</v>
      </c>
      <c r="J74" s="54"/>
      <c r="K74" s="54"/>
    </row>
    <row r="75" spans="1:11" ht="26.25" customHeight="1" x14ac:dyDescent="0.25">
      <c r="A75" s="50"/>
      <c r="B75" s="50"/>
      <c r="C75" s="50"/>
      <c r="D75" s="50"/>
      <c r="E75" s="55"/>
      <c r="F75" s="55"/>
      <c r="G75" s="64"/>
      <c r="H75" s="65"/>
      <c r="I75" s="65">
        <f t="shared" si="2"/>
        <v>0</v>
      </c>
      <c r="J75" s="54"/>
      <c r="K75" s="54"/>
    </row>
    <row r="76" spans="1:11" ht="26.25" customHeight="1" x14ac:dyDescent="0.25">
      <c r="A76" s="50"/>
      <c r="B76" s="50"/>
      <c r="C76" s="50"/>
      <c r="D76" s="50"/>
      <c r="E76" s="55"/>
      <c r="F76" s="55"/>
      <c r="G76" s="64"/>
      <c r="H76" s="65"/>
      <c r="I76" s="65">
        <f t="shared" si="2"/>
        <v>0</v>
      </c>
      <c r="J76" s="54"/>
      <c r="K76" s="54"/>
    </row>
    <row r="77" spans="1:11" ht="26.25" customHeight="1" x14ac:dyDescent="0.25">
      <c r="A77" s="50"/>
      <c r="B77" s="50"/>
      <c r="C77" s="50"/>
      <c r="D77" s="50"/>
      <c r="E77" s="55"/>
      <c r="F77" s="55"/>
      <c r="G77" s="64"/>
      <c r="H77" s="65"/>
      <c r="I77" s="65">
        <f t="shared" si="2"/>
        <v>0</v>
      </c>
      <c r="J77" s="54"/>
      <c r="K77" s="54"/>
    </row>
    <row r="78" spans="1:11" ht="26.25" customHeight="1" x14ac:dyDescent="0.25">
      <c r="A78" s="50"/>
      <c r="B78" s="50"/>
      <c r="C78" s="50"/>
      <c r="D78" s="50"/>
      <c r="E78" s="55"/>
      <c r="F78" s="55"/>
      <c r="G78" s="64"/>
      <c r="H78" s="65"/>
      <c r="I78" s="65">
        <f t="shared" si="2"/>
        <v>0</v>
      </c>
      <c r="J78" s="54"/>
      <c r="K78" s="54"/>
    </row>
    <row r="79" spans="1:11" ht="26.25" customHeight="1" x14ac:dyDescent="0.25">
      <c r="A79" s="50"/>
      <c r="B79" s="50"/>
      <c r="C79" s="50"/>
      <c r="D79" s="50"/>
      <c r="E79" s="55"/>
      <c r="F79" s="55"/>
      <c r="G79" s="64"/>
      <c r="H79" s="65"/>
      <c r="I79" s="65">
        <f t="shared" si="2"/>
        <v>0</v>
      </c>
      <c r="J79" s="54"/>
      <c r="K79" s="54"/>
    </row>
    <row r="80" spans="1:11" ht="26.25" customHeight="1" x14ac:dyDescent="0.25">
      <c r="A80" s="50"/>
      <c r="B80" s="50"/>
      <c r="C80" s="50"/>
      <c r="D80" s="50"/>
      <c r="E80" s="55"/>
      <c r="F80" s="55"/>
      <c r="G80" s="64"/>
      <c r="H80" s="65"/>
      <c r="I80" s="65">
        <f t="shared" si="2"/>
        <v>0</v>
      </c>
      <c r="J80" s="54"/>
      <c r="K80" s="54"/>
    </row>
    <row r="81" spans="1:11" ht="26.25" customHeight="1" x14ac:dyDescent="0.25">
      <c r="A81" s="50"/>
      <c r="B81" s="50"/>
      <c r="C81" s="50"/>
      <c r="D81" s="50"/>
      <c r="E81" s="55"/>
      <c r="F81" s="55"/>
      <c r="G81" s="64"/>
      <c r="H81" s="65"/>
      <c r="I81" s="65">
        <f t="shared" si="2"/>
        <v>0</v>
      </c>
      <c r="J81" s="54"/>
      <c r="K81" s="54"/>
    </row>
    <row r="82" spans="1:11" ht="26.25" customHeight="1" x14ac:dyDescent="0.25">
      <c r="A82" s="50"/>
      <c r="B82" s="50"/>
      <c r="C82" s="50"/>
      <c r="D82" s="50"/>
      <c r="E82" s="55"/>
      <c r="F82" s="55"/>
      <c r="G82" s="64"/>
      <c r="H82" s="65"/>
      <c r="I82" s="65">
        <f t="shared" si="2"/>
        <v>0</v>
      </c>
      <c r="J82" s="54"/>
      <c r="K82" s="54"/>
    </row>
    <row r="83" spans="1:11" ht="26.25" customHeight="1" x14ac:dyDescent="0.25">
      <c r="A83" s="50"/>
      <c r="B83" s="50"/>
      <c r="C83" s="50"/>
      <c r="D83" s="50"/>
      <c r="E83" s="55"/>
      <c r="F83" s="55"/>
      <c r="G83" s="64"/>
      <c r="H83" s="65"/>
      <c r="I83" s="65">
        <f t="shared" si="2"/>
        <v>0</v>
      </c>
      <c r="J83" s="54"/>
      <c r="K83" s="54"/>
    </row>
    <row r="84" spans="1:11" ht="26.25" customHeight="1" x14ac:dyDescent="0.25">
      <c r="A84" s="50"/>
      <c r="B84" s="50"/>
      <c r="C84" s="50"/>
      <c r="D84" s="50"/>
      <c r="E84" s="55"/>
      <c r="F84" s="55"/>
      <c r="G84" s="64"/>
      <c r="H84" s="65"/>
      <c r="I84" s="65">
        <f t="shared" si="2"/>
        <v>0</v>
      </c>
      <c r="J84" s="54"/>
      <c r="K84" s="54"/>
    </row>
    <row r="85" spans="1:11" ht="26.25" customHeight="1" x14ac:dyDescent="0.25">
      <c r="A85" s="50"/>
      <c r="B85" s="50"/>
      <c r="C85" s="50"/>
      <c r="D85" s="50"/>
      <c r="E85" s="55"/>
      <c r="F85" s="55"/>
      <c r="G85" s="64"/>
      <c r="H85" s="65"/>
      <c r="I85" s="65">
        <f t="shared" si="2"/>
        <v>0</v>
      </c>
      <c r="J85" s="54"/>
      <c r="K85" s="54"/>
    </row>
    <row r="86" spans="1:11" ht="26.25" customHeight="1" x14ac:dyDescent="0.25">
      <c r="A86" s="50"/>
      <c r="B86" s="50"/>
      <c r="C86" s="50"/>
      <c r="D86" s="50"/>
      <c r="E86" s="55"/>
      <c r="F86" s="55"/>
      <c r="G86" s="64"/>
      <c r="H86" s="65"/>
      <c r="I86" s="65">
        <f t="shared" si="2"/>
        <v>0</v>
      </c>
      <c r="J86" s="54"/>
      <c r="K86" s="54"/>
    </row>
    <row r="87" spans="1:11" ht="26.25" customHeight="1" x14ac:dyDescent="0.25">
      <c r="A87" s="50"/>
      <c r="B87" s="50"/>
      <c r="C87" s="50"/>
      <c r="D87" s="50"/>
      <c r="E87" s="55"/>
      <c r="F87" s="55"/>
      <c r="G87" s="64"/>
      <c r="H87" s="65"/>
      <c r="I87" s="65">
        <f t="shared" si="2"/>
        <v>0</v>
      </c>
      <c r="J87" s="54"/>
      <c r="K87" s="54"/>
    </row>
    <row r="88" spans="1:11" ht="26.25" customHeight="1" x14ac:dyDescent="0.25">
      <c r="A88" s="50"/>
      <c r="B88" s="50"/>
      <c r="C88" s="50"/>
      <c r="D88" s="50"/>
      <c r="E88" s="55"/>
      <c r="F88" s="55"/>
      <c r="G88" s="64"/>
      <c r="H88" s="65"/>
      <c r="I88" s="65">
        <f t="shared" si="2"/>
        <v>0</v>
      </c>
      <c r="J88" s="54"/>
      <c r="K88" s="54"/>
    </row>
    <row r="89" spans="1:11" ht="26.25" customHeight="1" x14ac:dyDescent="0.25">
      <c r="A89" s="50"/>
      <c r="B89" s="50"/>
      <c r="C89" s="50"/>
      <c r="D89" s="50"/>
      <c r="E89" s="55"/>
      <c r="F89" s="55"/>
      <c r="G89" s="64"/>
      <c r="H89" s="65"/>
      <c r="I89" s="65">
        <f t="shared" si="2"/>
        <v>0</v>
      </c>
      <c r="J89" s="54"/>
      <c r="K89" s="54"/>
    </row>
    <row r="90" spans="1:11" ht="26.25" customHeight="1" x14ac:dyDescent="0.25">
      <c r="A90" s="50"/>
      <c r="B90" s="50"/>
      <c r="C90" s="50"/>
      <c r="D90" s="50"/>
      <c r="E90" s="55"/>
      <c r="F90" s="55"/>
      <c r="G90" s="64"/>
      <c r="H90" s="65"/>
      <c r="I90" s="65">
        <f t="shared" si="2"/>
        <v>0</v>
      </c>
      <c r="J90" s="54"/>
      <c r="K90" s="54"/>
    </row>
    <row r="91" spans="1:11" ht="26.25" customHeight="1" x14ac:dyDescent="0.25">
      <c r="A91" s="50"/>
      <c r="B91" s="50"/>
      <c r="C91" s="50"/>
      <c r="D91" s="50"/>
      <c r="E91" s="55"/>
      <c r="F91" s="55"/>
      <c r="G91" s="64"/>
      <c r="H91" s="65"/>
      <c r="I91" s="65">
        <f t="shared" si="2"/>
        <v>0</v>
      </c>
      <c r="J91" s="54"/>
      <c r="K91" s="54"/>
    </row>
    <row r="92" spans="1:11" ht="26.25" customHeight="1" x14ac:dyDescent="0.25">
      <c r="A92" s="50"/>
      <c r="B92" s="50"/>
      <c r="C92" s="50"/>
      <c r="D92" s="50"/>
      <c r="E92" s="55"/>
      <c r="F92" s="55"/>
      <c r="G92" s="64"/>
      <c r="H92" s="65"/>
      <c r="I92" s="65">
        <f t="shared" si="2"/>
        <v>0</v>
      </c>
      <c r="J92" s="54"/>
      <c r="K92" s="54"/>
    </row>
    <row r="93" spans="1:11" ht="26.25" customHeight="1" x14ac:dyDescent="0.25">
      <c r="A93" s="50"/>
      <c r="B93" s="50"/>
      <c r="C93" s="50"/>
      <c r="D93" s="50"/>
      <c r="E93" s="55"/>
      <c r="F93" s="55"/>
      <c r="G93" s="64"/>
      <c r="H93" s="65"/>
      <c r="I93" s="65">
        <f t="shared" si="2"/>
        <v>0</v>
      </c>
      <c r="J93" s="54"/>
      <c r="K93" s="54"/>
    </row>
    <row r="94" spans="1:11" ht="26.25" customHeight="1" x14ac:dyDescent="0.25">
      <c r="A94" s="50"/>
      <c r="B94" s="50"/>
      <c r="C94" s="50"/>
      <c r="D94" s="50"/>
      <c r="E94" s="55"/>
      <c r="F94" s="55"/>
      <c r="G94" s="64"/>
      <c r="H94" s="65"/>
      <c r="I94" s="65">
        <f t="shared" si="2"/>
        <v>0</v>
      </c>
      <c r="J94" s="54"/>
      <c r="K94" s="54"/>
    </row>
    <row r="95" spans="1:11" ht="26.25" customHeight="1" x14ac:dyDescent="0.25">
      <c r="A95" s="50"/>
      <c r="B95" s="50"/>
      <c r="C95" s="50"/>
      <c r="D95" s="50"/>
      <c r="E95" s="55"/>
      <c r="F95" s="55"/>
      <c r="G95" s="64"/>
      <c r="H95" s="65"/>
      <c r="I95" s="65">
        <f t="shared" si="2"/>
        <v>0</v>
      </c>
      <c r="J95" s="54"/>
      <c r="K95" s="54"/>
    </row>
    <row r="96" spans="1:11" ht="26.25" customHeight="1" x14ac:dyDescent="0.25">
      <c r="A96" s="50"/>
      <c r="B96" s="50"/>
      <c r="C96" s="50"/>
      <c r="D96" s="50"/>
      <c r="E96" s="55"/>
      <c r="F96" s="55"/>
      <c r="G96" s="64"/>
      <c r="H96" s="65"/>
      <c r="I96" s="65">
        <f t="shared" si="2"/>
        <v>0</v>
      </c>
      <c r="J96" s="54"/>
      <c r="K96" s="54"/>
    </row>
    <row r="97" spans="1:11" ht="26.25" customHeight="1" x14ac:dyDescent="0.25">
      <c r="A97" s="50"/>
      <c r="B97" s="50"/>
      <c r="C97" s="50"/>
      <c r="D97" s="50"/>
      <c r="E97" s="55"/>
      <c r="F97" s="55"/>
      <c r="G97" s="64"/>
      <c r="H97" s="65"/>
      <c r="I97" s="65">
        <f t="shared" si="2"/>
        <v>0</v>
      </c>
      <c r="J97" s="54"/>
      <c r="K97" s="54"/>
    </row>
    <row r="98" spans="1:11" ht="26.25" customHeight="1" x14ac:dyDescent="0.25">
      <c r="A98" s="50"/>
      <c r="B98" s="50"/>
      <c r="C98" s="50"/>
      <c r="D98" s="50"/>
      <c r="E98" s="55"/>
      <c r="F98" s="55"/>
      <c r="G98" s="64"/>
      <c r="H98" s="65"/>
      <c r="I98" s="65">
        <f t="shared" si="2"/>
        <v>0</v>
      </c>
      <c r="J98" s="54"/>
      <c r="K98" s="54"/>
    </row>
    <row r="99" spans="1:11" ht="26.25" customHeight="1" x14ac:dyDescent="0.25">
      <c r="A99" s="50"/>
      <c r="B99" s="50"/>
      <c r="C99" s="50"/>
      <c r="D99" s="50"/>
      <c r="E99" s="55"/>
      <c r="F99" s="55"/>
      <c r="G99" s="64"/>
      <c r="H99" s="65"/>
      <c r="I99" s="65">
        <f t="shared" si="2"/>
        <v>0</v>
      </c>
      <c r="J99" s="54"/>
      <c r="K99" s="54"/>
    </row>
    <row r="100" spans="1:11" ht="26.25" customHeight="1" x14ac:dyDescent="0.25">
      <c r="A100" s="50"/>
      <c r="B100" s="50"/>
      <c r="C100" s="50"/>
      <c r="D100" s="50"/>
      <c r="E100" s="55"/>
      <c r="F100" s="55"/>
      <c r="G100" s="64"/>
      <c r="H100" s="65"/>
      <c r="I100" s="65">
        <f t="shared" si="2"/>
        <v>0</v>
      </c>
      <c r="J100" s="54"/>
      <c r="K100" s="54"/>
    </row>
    <row r="101" spans="1:11" ht="26.25" customHeight="1" x14ac:dyDescent="0.25">
      <c r="A101" s="56"/>
      <c r="B101" s="56"/>
      <c r="C101" s="56"/>
      <c r="D101" s="56"/>
      <c r="E101" s="66"/>
      <c r="F101" s="66"/>
      <c r="G101" s="67"/>
      <c r="H101" s="68"/>
      <c r="I101" s="68">
        <f t="shared" si="2"/>
        <v>0</v>
      </c>
      <c r="J101" s="57"/>
      <c r="K101" s="57"/>
    </row>
  </sheetData>
  <autoFilter ref="A2:K118" xr:uid="{00000000-0009-0000-0000-000001000000}"/>
  <sortState ref="A3:K19">
    <sortCondition ref="E3:E19"/>
  </sortState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50"/>
  <sheetViews>
    <sheetView zoomScale="115" zoomScaleNormal="115" workbookViewId="0">
      <pane xSplit="2" ySplit="2" topLeftCell="C17" activePane="bottomRight" state="frozen"/>
      <selection pane="topRight" activeCell="C1" sqref="C1"/>
      <selection pane="bottomLeft" activeCell="A3" sqref="A3"/>
      <selection pane="bottomRight" activeCell="E33" sqref="E33"/>
    </sheetView>
  </sheetViews>
  <sheetFormatPr defaultRowHeight="25.5" customHeight="1" x14ac:dyDescent="0.25"/>
  <cols>
    <col min="1" max="1" width="9.140625" style="9"/>
    <col min="2" max="2" width="19.85546875" style="9" bestFit="1" customWidth="1"/>
    <col min="3" max="3" width="13.7109375" style="9" customWidth="1"/>
    <col min="4" max="4" width="26.7109375" style="9" customWidth="1"/>
    <col min="5" max="5" width="43.28515625" style="2" customWidth="1"/>
    <col min="6" max="6" width="18.7109375" style="2" customWidth="1"/>
    <col min="7" max="7" width="6.85546875" style="38" customWidth="1"/>
    <col min="8" max="8" width="16.28515625" style="12" customWidth="1"/>
    <col min="9" max="9" width="18.28515625" style="12" customWidth="1"/>
    <col min="10" max="10" width="32.28515625" style="4" customWidth="1"/>
    <col min="11" max="11" width="26.28515625" style="4" bestFit="1" customWidth="1"/>
    <col min="12" max="16384" width="9.140625" style="9"/>
  </cols>
  <sheetData>
    <row r="1" spans="1:11" ht="25.5" customHeight="1" x14ac:dyDescent="0.25">
      <c r="G1" s="58">
        <f>SUBTOTAL(9,G3:G96)</f>
        <v>92</v>
      </c>
      <c r="I1" s="47">
        <f>SUBTOTAL(9,I3:I96)</f>
        <v>397989</v>
      </c>
    </row>
    <row r="2" spans="1:11" s="39" customFormat="1" ht="25.5" customHeight="1" x14ac:dyDescent="0.25">
      <c r="A2" s="40" t="s">
        <v>15</v>
      </c>
      <c r="B2" s="40" t="s">
        <v>0</v>
      </c>
      <c r="C2" s="40" t="s">
        <v>1</v>
      </c>
      <c r="D2" s="40" t="s">
        <v>3</v>
      </c>
      <c r="E2" s="41" t="s">
        <v>5</v>
      </c>
      <c r="F2" s="41" t="s">
        <v>204</v>
      </c>
      <c r="G2" s="40" t="s">
        <v>7</v>
      </c>
      <c r="H2" s="42" t="s">
        <v>8</v>
      </c>
      <c r="I2" s="42" t="s">
        <v>9</v>
      </c>
      <c r="J2" s="43" t="s">
        <v>230</v>
      </c>
      <c r="K2" s="43" t="s">
        <v>276</v>
      </c>
    </row>
    <row r="3" spans="1:11" s="70" customFormat="1" ht="25.5" customHeight="1" x14ac:dyDescent="0.25">
      <c r="A3" s="70">
        <v>11425</v>
      </c>
      <c r="B3" s="70" t="s">
        <v>57</v>
      </c>
      <c r="C3" s="70" t="s">
        <v>68</v>
      </c>
      <c r="D3" s="70" t="s">
        <v>29</v>
      </c>
      <c r="E3" s="71" t="s">
        <v>111</v>
      </c>
      <c r="F3" s="71" t="s">
        <v>43</v>
      </c>
      <c r="G3" s="72">
        <v>1</v>
      </c>
      <c r="H3" s="73">
        <v>3450</v>
      </c>
      <c r="I3" s="73">
        <f t="shared" ref="I3:I37" si="0">G3*H3</f>
        <v>3450</v>
      </c>
      <c r="J3" s="86"/>
      <c r="K3" s="86"/>
    </row>
    <row r="4" spans="1:11" s="74" customFormat="1" ht="25.5" customHeight="1" x14ac:dyDescent="0.25">
      <c r="A4" s="74">
        <v>11056</v>
      </c>
      <c r="B4" s="74" t="s">
        <v>57</v>
      </c>
      <c r="C4" s="74" t="s">
        <v>68</v>
      </c>
      <c r="D4" s="74" t="s">
        <v>29</v>
      </c>
      <c r="E4" s="75" t="s">
        <v>64</v>
      </c>
      <c r="F4" s="75" t="s">
        <v>43</v>
      </c>
      <c r="G4" s="76">
        <v>1</v>
      </c>
      <c r="H4" s="77">
        <v>34581</v>
      </c>
      <c r="I4" s="78">
        <f t="shared" si="0"/>
        <v>34581</v>
      </c>
      <c r="J4" s="79"/>
      <c r="K4" s="79"/>
    </row>
    <row r="5" spans="1:11" s="74" customFormat="1" ht="25.5" customHeight="1" x14ac:dyDescent="0.25">
      <c r="A5" s="74">
        <v>11425</v>
      </c>
      <c r="B5" s="74" t="s">
        <v>57</v>
      </c>
      <c r="C5" s="74" t="s">
        <v>68</v>
      </c>
      <c r="D5" s="74" t="s">
        <v>29</v>
      </c>
      <c r="E5" s="75" t="s">
        <v>35</v>
      </c>
      <c r="F5" s="75" t="s">
        <v>43</v>
      </c>
      <c r="G5" s="76">
        <v>1</v>
      </c>
      <c r="H5" s="78">
        <v>4709</v>
      </c>
      <c r="I5" s="78">
        <f t="shared" si="0"/>
        <v>4709</v>
      </c>
      <c r="J5" s="79"/>
      <c r="K5" s="79"/>
    </row>
    <row r="6" spans="1:11" s="74" customFormat="1" ht="25.5" customHeight="1" x14ac:dyDescent="0.25">
      <c r="A6" s="74">
        <v>11425</v>
      </c>
      <c r="B6" s="74" t="s">
        <v>57</v>
      </c>
      <c r="C6" s="74" t="s">
        <v>68</v>
      </c>
      <c r="D6" s="74" t="s">
        <v>29</v>
      </c>
      <c r="E6" s="75" t="s">
        <v>35</v>
      </c>
      <c r="F6" s="75" t="s">
        <v>43</v>
      </c>
      <c r="G6" s="76">
        <v>1</v>
      </c>
      <c r="H6" s="78">
        <v>4709</v>
      </c>
      <c r="I6" s="78">
        <f t="shared" si="0"/>
        <v>4709</v>
      </c>
      <c r="J6" s="79"/>
      <c r="K6" s="79"/>
    </row>
    <row r="7" spans="1:11" s="74" customFormat="1" ht="25.5" customHeight="1" x14ac:dyDescent="0.25">
      <c r="A7" s="74">
        <v>11425</v>
      </c>
      <c r="B7" s="74" t="s">
        <v>57</v>
      </c>
      <c r="C7" s="74" t="s">
        <v>68</v>
      </c>
      <c r="D7" s="74" t="s">
        <v>29</v>
      </c>
      <c r="E7" s="75" t="s">
        <v>110</v>
      </c>
      <c r="F7" s="75" t="s">
        <v>46</v>
      </c>
      <c r="G7" s="76">
        <v>1</v>
      </c>
      <c r="H7" s="78">
        <f>20000*5.6</f>
        <v>112000</v>
      </c>
      <c r="I7" s="78">
        <f t="shared" si="0"/>
        <v>112000</v>
      </c>
      <c r="J7" s="79"/>
      <c r="K7" s="79"/>
    </row>
    <row r="8" spans="1:11" s="74" customFormat="1" ht="25.5" customHeight="1" x14ac:dyDescent="0.25">
      <c r="A8" s="74">
        <v>11056</v>
      </c>
      <c r="B8" s="74" t="s">
        <v>57</v>
      </c>
      <c r="C8" s="74" t="s">
        <v>68</v>
      </c>
      <c r="D8" s="74" t="s">
        <v>73</v>
      </c>
      <c r="E8" s="80" t="s">
        <v>72</v>
      </c>
      <c r="F8" s="75" t="s">
        <v>48</v>
      </c>
      <c r="G8" s="76">
        <v>2</v>
      </c>
      <c r="H8" s="78">
        <v>915</v>
      </c>
      <c r="I8" s="78">
        <f t="shared" si="0"/>
        <v>1830</v>
      </c>
      <c r="J8" s="79"/>
      <c r="K8" s="79"/>
    </row>
    <row r="9" spans="1:11" s="81" customFormat="1" ht="25.5" customHeight="1" x14ac:dyDescent="0.25">
      <c r="A9" s="74">
        <v>11425</v>
      </c>
      <c r="B9" s="74" t="s">
        <v>57</v>
      </c>
      <c r="C9" s="74" t="s">
        <v>68</v>
      </c>
      <c r="D9" s="74" t="s">
        <v>73</v>
      </c>
      <c r="E9" s="75" t="s">
        <v>108</v>
      </c>
      <c r="F9" s="75" t="s">
        <v>48</v>
      </c>
      <c r="G9" s="76">
        <v>1</v>
      </c>
      <c r="H9" s="78">
        <v>2572</v>
      </c>
      <c r="I9" s="78">
        <f t="shared" si="0"/>
        <v>2572</v>
      </c>
      <c r="J9" s="79"/>
      <c r="K9" s="79"/>
    </row>
    <row r="10" spans="1:11" ht="25.5" customHeight="1" x14ac:dyDescent="0.25">
      <c r="A10" s="74">
        <v>11487</v>
      </c>
      <c r="B10" s="74" t="s">
        <v>113</v>
      </c>
      <c r="C10" s="74" t="s">
        <v>68</v>
      </c>
      <c r="D10" s="74" t="s">
        <v>87</v>
      </c>
      <c r="E10" s="75" t="s">
        <v>117</v>
      </c>
      <c r="F10" s="75" t="s">
        <v>48</v>
      </c>
      <c r="G10" s="76">
        <v>1</v>
      </c>
      <c r="H10" s="78">
        <v>1300</v>
      </c>
      <c r="I10" s="78">
        <f t="shared" si="0"/>
        <v>1300</v>
      </c>
      <c r="J10" s="79"/>
      <c r="K10" s="79"/>
    </row>
    <row r="11" spans="1:11" ht="25.5" customHeight="1" x14ac:dyDescent="0.25">
      <c r="A11" s="74">
        <v>11056</v>
      </c>
      <c r="B11" s="74" t="s">
        <v>57</v>
      </c>
      <c r="C11" s="74" t="s">
        <v>68</v>
      </c>
      <c r="D11" s="74" t="s">
        <v>21</v>
      </c>
      <c r="E11" s="75" t="s">
        <v>71</v>
      </c>
      <c r="F11" s="75" t="s">
        <v>48</v>
      </c>
      <c r="G11" s="76">
        <v>1</v>
      </c>
      <c r="H11" s="78">
        <v>765</v>
      </c>
      <c r="I11" s="78">
        <f t="shared" si="0"/>
        <v>765</v>
      </c>
      <c r="J11" s="79"/>
      <c r="K11" s="79"/>
    </row>
    <row r="12" spans="1:11" ht="25.5" customHeight="1" x14ac:dyDescent="0.25">
      <c r="A12" s="74">
        <v>11425</v>
      </c>
      <c r="B12" s="74" t="s">
        <v>57</v>
      </c>
      <c r="C12" s="74" t="s">
        <v>68</v>
      </c>
      <c r="D12" s="74" t="s">
        <v>29</v>
      </c>
      <c r="E12" s="75" t="s">
        <v>105</v>
      </c>
      <c r="F12" s="75" t="s">
        <v>48</v>
      </c>
      <c r="G12" s="76">
        <v>2</v>
      </c>
      <c r="H12" s="78">
        <v>2366</v>
      </c>
      <c r="I12" s="78">
        <f t="shared" si="0"/>
        <v>4732</v>
      </c>
      <c r="J12" s="79"/>
      <c r="K12" s="79"/>
    </row>
    <row r="13" spans="1:11" ht="25.5" customHeight="1" x14ac:dyDescent="0.25">
      <c r="A13" s="74">
        <v>11056</v>
      </c>
      <c r="B13" s="74" t="s">
        <v>57</v>
      </c>
      <c r="C13" s="74" t="s">
        <v>68</v>
      </c>
      <c r="D13" s="74" t="s">
        <v>29</v>
      </c>
      <c r="E13" s="75" t="s">
        <v>75</v>
      </c>
      <c r="F13" s="75" t="s">
        <v>48</v>
      </c>
      <c r="G13" s="76">
        <v>8</v>
      </c>
      <c r="H13" s="78">
        <v>680</v>
      </c>
      <c r="I13" s="78">
        <f t="shared" si="0"/>
        <v>5440</v>
      </c>
      <c r="J13" s="79"/>
      <c r="K13" s="79"/>
    </row>
    <row r="14" spans="1:11" ht="25.5" customHeight="1" x14ac:dyDescent="0.25">
      <c r="A14" s="74">
        <v>11056</v>
      </c>
      <c r="B14" s="74" t="s">
        <v>57</v>
      </c>
      <c r="C14" s="74" t="s">
        <v>68</v>
      </c>
      <c r="D14" s="74" t="s">
        <v>29</v>
      </c>
      <c r="E14" s="75" t="s">
        <v>77</v>
      </c>
      <c r="F14" s="75" t="s">
        <v>48</v>
      </c>
      <c r="G14" s="76">
        <v>4</v>
      </c>
      <c r="H14" s="78">
        <v>339</v>
      </c>
      <c r="I14" s="78">
        <f t="shared" si="0"/>
        <v>1356</v>
      </c>
      <c r="J14" s="79"/>
      <c r="K14" s="79"/>
    </row>
    <row r="15" spans="1:11" ht="25.5" customHeight="1" x14ac:dyDescent="0.25">
      <c r="A15" s="74">
        <v>11054</v>
      </c>
      <c r="B15" s="74" t="s">
        <v>36</v>
      </c>
      <c r="C15" s="74" t="s">
        <v>68</v>
      </c>
      <c r="D15" s="74" t="s">
        <v>29</v>
      </c>
      <c r="E15" s="75" t="s">
        <v>53</v>
      </c>
      <c r="F15" s="75" t="s">
        <v>48</v>
      </c>
      <c r="G15" s="76">
        <v>1</v>
      </c>
      <c r="H15" s="78">
        <v>3501</v>
      </c>
      <c r="I15" s="78">
        <f t="shared" si="0"/>
        <v>3501</v>
      </c>
      <c r="J15" s="79"/>
      <c r="K15" s="79"/>
    </row>
    <row r="16" spans="1:11" ht="25.5" customHeight="1" x14ac:dyDescent="0.25">
      <c r="A16" s="74">
        <v>11054</v>
      </c>
      <c r="B16" s="74" t="s">
        <v>36</v>
      </c>
      <c r="C16" s="74" t="s">
        <v>68</v>
      </c>
      <c r="D16" s="74" t="s">
        <v>29</v>
      </c>
      <c r="E16" s="75" t="s">
        <v>49</v>
      </c>
      <c r="F16" s="75" t="s">
        <v>48</v>
      </c>
      <c r="G16" s="76">
        <v>2</v>
      </c>
      <c r="H16" s="78">
        <v>2698</v>
      </c>
      <c r="I16" s="78">
        <f t="shared" si="0"/>
        <v>5396</v>
      </c>
      <c r="J16" s="79"/>
      <c r="K16" s="79"/>
    </row>
    <row r="17" spans="1:11" ht="25.5" customHeight="1" x14ac:dyDescent="0.25">
      <c r="A17" s="74">
        <v>11054</v>
      </c>
      <c r="B17" s="74" t="s">
        <v>36</v>
      </c>
      <c r="C17" s="74" t="s">
        <v>68</v>
      </c>
      <c r="D17" s="74" t="s">
        <v>29</v>
      </c>
      <c r="E17" s="75" t="s">
        <v>55</v>
      </c>
      <c r="F17" s="75" t="s">
        <v>48</v>
      </c>
      <c r="G17" s="76">
        <v>1</v>
      </c>
      <c r="H17" s="78">
        <v>895</v>
      </c>
      <c r="I17" s="78">
        <f t="shared" si="0"/>
        <v>895</v>
      </c>
      <c r="J17" s="79"/>
      <c r="K17" s="79"/>
    </row>
    <row r="18" spans="1:11" ht="25.5" customHeight="1" x14ac:dyDescent="0.25">
      <c r="A18" s="74">
        <v>11054</v>
      </c>
      <c r="B18" s="74" t="s">
        <v>36</v>
      </c>
      <c r="C18" s="74" t="s">
        <v>68</v>
      </c>
      <c r="D18" s="74" t="s">
        <v>29</v>
      </c>
      <c r="E18" s="75" t="s">
        <v>56</v>
      </c>
      <c r="F18" s="75" t="s">
        <v>48</v>
      </c>
      <c r="G18" s="76">
        <v>1</v>
      </c>
      <c r="H18" s="78">
        <v>1521</v>
      </c>
      <c r="I18" s="78">
        <f t="shared" si="0"/>
        <v>1521</v>
      </c>
      <c r="J18" s="79"/>
      <c r="K18" s="79"/>
    </row>
    <row r="19" spans="1:11" ht="25.5" customHeight="1" x14ac:dyDescent="0.25">
      <c r="A19" s="74">
        <v>11054</v>
      </c>
      <c r="B19" s="74" t="s">
        <v>36</v>
      </c>
      <c r="C19" s="74" t="s">
        <v>68</v>
      </c>
      <c r="D19" s="74" t="s">
        <v>29</v>
      </c>
      <c r="E19" s="75" t="s">
        <v>54</v>
      </c>
      <c r="F19" s="75" t="s">
        <v>48</v>
      </c>
      <c r="G19" s="76">
        <v>1</v>
      </c>
      <c r="H19" s="78">
        <v>808</v>
      </c>
      <c r="I19" s="78">
        <f t="shared" si="0"/>
        <v>808</v>
      </c>
      <c r="J19" s="79"/>
      <c r="K19" s="79"/>
    </row>
    <row r="20" spans="1:11" ht="25.5" customHeight="1" x14ac:dyDescent="0.25">
      <c r="A20" s="74">
        <v>11054</v>
      </c>
      <c r="B20" s="74" t="s">
        <v>36</v>
      </c>
      <c r="C20" s="74" t="s">
        <v>68</v>
      </c>
      <c r="D20" s="74" t="s">
        <v>29</v>
      </c>
      <c r="E20" s="75" t="s">
        <v>52</v>
      </c>
      <c r="F20" s="75" t="s">
        <v>48</v>
      </c>
      <c r="G20" s="76">
        <v>2</v>
      </c>
      <c r="H20" s="78">
        <v>1705</v>
      </c>
      <c r="I20" s="78">
        <f t="shared" si="0"/>
        <v>3410</v>
      </c>
      <c r="J20" s="79"/>
      <c r="K20" s="79"/>
    </row>
    <row r="21" spans="1:11" ht="25.5" customHeight="1" x14ac:dyDescent="0.25">
      <c r="A21" s="74">
        <v>11425</v>
      </c>
      <c r="B21" s="74" t="s">
        <v>57</v>
      </c>
      <c r="C21" s="74" t="s">
        <v>68</v>
      </c>
      <c r="D21" s="74" t="s">
        <v>29</v>
      </c>
      <c r="E21" s="75" t="s">
        <v>106</v>
      </c>
      <c r="F21" s="75" t="s">
        <v>48</v>
      </c>
      <c r="G21" s="76">
        <v>2</v>
      </c>
      <c r="H21" s="77">
        <v>4337</v>
      </c>
      <c r="I21" s="78">
        <f t="shared" si="0"/>
        <v>8674</v>
      </c>
      <c r="J21" s="79"/>
      <c r="K21" s="79"/>
    </row>
    <row r="22" spans="1:11" ht="25.5" customHeight="1" x14ac:dyDescent="0.25">
      <c r="A22" s="74">
        <v>11056</v>
      </c>
      <c r="B22" s="74" t="s">
        <v>57</v>
      </c>
      <c r="C22" s="74" t="s">
        <v>68</v>
      </c>
      <c r="D22" s="74" t="s">
        <v>29</v>
      </c>
      <c r="E22" s="75" t="s">
        <v>76</v>
      </c>
      <c r="F22" s="75" t="s">
        <v>48</v>
      </c>
      <c r="G22" s="76">
        <v>3</v>
      </c>
      <c r="H22" s="78">
        <v>710</v>
      </c>
      <c r="I22" s="78">
        <f t="shared" si="0"/>
        <v>2130</v>
      </c>
      <c r="J22" s="79"/>
      <c r="K22" s="79"/>
    </row>
    <row r="23" spans="1:11" ht="25.5" customHeight="1" x14ac:dyDescent="0.25">
      <c r="A23" s="74">
        <v>11054</v>
      </c>
      <c r="B23" s="74" t="s">
        <v>36</v>
      </c>
      <c r="C23" s="74" t="s">
        <v>68</v>
      </c>
      <c r="D23" s="74" t="s">
        <v>29</v>
      </c>
      <c r="E23" s="75" t="s">
        <v>50</v>
      </c>
      <c r="F23" s="75" t="s">
        <v>48</v>
      </c>
      <c r="G23" s="76">
        <v>2</v>
      </c>
      <c r="H23" s="77">
        <v>6043</v>
      </c>
      <c r="I23" s="78">
        <f t="shared" si="0"/>
        <v>12086</v>
      </c>
      <c r="J23" s="79"/>
      <c r="K23" s="79"/>
    </row>
    <row r="24" spans="1:11" ht="25.5" customHeight="1" x14ac:dyDescent="0.25">
      <c r="A24" s="74">
        <v>11054</v>
      </c>
      <c r="B24" s="74" t="s">
        <v>36</v>
      </c>
      <c r="C24" s="74" t="s">
        <v>68</v>
      </c>
      <c r="D24" s="74" t="s">
        <v>29</v>
      </c>
      <c r="E24" s="75" t="s">
        <v>51</v>
      </c>
      <c r="F24" s="75" t="s">
        <v>48</v>
      </c>
      <c r="G24" s="76">
        <v>1</v>
      </c>
      <c r="H24" s="78">
        <v>4252</v>
      </c>
      <c r="I24" s="78">
        <f t="shared" si="0"/>
        <v>4252</v>
      </c>
      <c r="J24" s="79"/>
      <c r="K24" s="79"/>
    </row>
    <row r="25" spans="1:11" ht="25.5" customHeight="1" x14ac:dyDescent="0.25">
      <c r="A25" s="74">
        <v>11056</v>
      </c>
      <c r="B25" s="74" t="s">
        <v>57</v>
      </c>
      <c r="C25" s="74" t="s">
        <v>68</v>
      </c>
      <c r="D25" s="74" t="s">
        <v>70</v>
      </c>
      <c r="E25" s="80" t="s">
        <v>272</v>
      </c>
      <c r="F25" s="75" t="s">
        <v>48</v>
      </c>
      <c r="G25" s="76">
        <v>9</v>
      </c>
      <c r="H25" s="78">
        <v>10049</v>
      </c>
      <c r="I25" s="78">
        <f t="shared" si="0"/>
        <v>90441</v>
      </c>
      <c r="J25" s="79"/>
      <c r="K25" s="79"/>
    </row>
    <row r="26" spans="1:11" ht="25.5" customHeight="1" x14ac:dyDescent="0.25">
      <c r="A26" s="74">
        <v>11056</v>
      </c>
      <c r="B26" s="74" t="s">
        <v>57</v>
      </c>
      <c r="C26" s="74" t="s">
        <v>68</v>
      </c>
      <c r="D26" s="74" t="s">
        <v>70</v>
      </c>
      <c r="E26" s="80" t="s">
        <v>74</v>
      </c>
      <c r="F26" s="75" t="s">
        <v>48</v>
      </c>
      <c r="G26" s="76">
        <v>1</v>
      </c>
      <c r="H26" s="78">
        <v>2849</v>
      </c>
      <c r="I26" s="78">
        <f t="shared" si="0"/>
        <v>2849</v>
      </c>
      <c r="J26" s="79"/>
      <c r="K26" s="79"/>
    </row>
    <row r="27" spans="1:11" ht="25.5" customHeight="1" x14ac:dyDescent="0.25">
      <c r="A27" s="74">
        <v>11487</v>
      </c>
      <c r="B27" s="74" t="s">
        <v>113</v>
      </c>
      <c r="C27" s="74" t="s">
        <v>68</v>
      </c>
      <c r="D27" s="74" t="s">
        <v>70</v>
      </c>
      <c r="E27" s="80" t="s">
        <v>266</v>
      </c>
      <c r="F27" s="75" t="s">
        <v>48</v>
      </c>
      <c r="G27" s="76">
        <v>1</v>
      </c>
      <c r="H27" s="78">
        <v>6713</v>
      </c>
      <c r="I27" s="78">
        <f t="shared" si="0"/>
        <v>6713</v>
      </c>
      <c r="J27" s="79"/>
      <c r="K27" s="79"/>
    </row>
    <row r="28" spans="1:11" ht="25.5" customHeight="1" x14ac:dyDescent="0.25">
      <c r="A28" s="74">
        <v>11056</v>
      </c>
      <c r="B28" s="74" t="s">
        <v>57</v>
      </c>
      <c r="C28" s="74" t="s">
        <v>68</v>
      </c>
      <c r="D28" s="74" t="s">
        <v>4</v>
      </c>
      <c r="E28" s="75" t="s">
        <v>26</v>
      </c>
      <c r="F28" s="75" t="s">
        <v>48</v>
      </c>
      <c r="G28" s="76">
        <v>1</v>
      </c>
      <c r="H28" s="77">
        <v>20000</v>
      </c>
      <c r="I28" s="78">
        <f t="shared" si="0"/>
        <v>20000</v>
      </c>
      <c r="J28" s="79"/>
      <c r="K28" s="79"/>
    </row>
    <row r="29" spans="1:11" ht="25.5" customHeight="1" x14ac:dyDescent="0.25">
      <c r="A29" s="74">
        <v>11425</v>
      </c>
      <c r="B29" s="74" t="s">
        <v>57</v>
      </c>
      <c r="C29" s="74" t="s">
        <v>68</v>
      </c>
      <c r="D29" s="74" t="s">
        <v>4</v>
      </c>
      <c r="E29" s="75" t="s">
        <v>109</v>
      </c>
      <c r="F29" s="75" t="s">
        <v>48</v>
      </c>
      <c r="G29" s="76">
        <v>1</v>
      </c>
      <c r="H29" s="78">
        <v>2119</v>
      </c>
      <c r="I29" s="78">
        <f t="shared" si="0"/>
        <v>2119</v>
      </c>
      <c r="J29" s="79"/>
      <c r="K29" s="79"/>
    </row>
    <row r="30" spans="1:11" ht="25.5" customHeight="1" x14ac:dyDescent="0.25">
      <c r="A30" s="74">
        <v>11056</v>
      </c>
      <c r="B30" s="74" t="s">
        <v>57</v>
      </c>
      <c r="C30" s="74" t="s">
        <v>68</v>
      </c>
      <c r="D30" s="74" t="s">
        <v>4</v>
      </c>
      <c r="E30" s="75" t="s">
        <v>65</v>
      </c>
      <c r="F30" s="75" t="s">
        <v>48</v>
      </c>
      <c r="G30" s="76">
        <v>22</v>
      </c>
      <c r="H30" s="77">
        <v>1200</v>
      </c>
      <c r="I30" s="78">
        <f t="shared" si="0"/>
        <v>26400</v>
      </c>
      <c r="J30" s="79"/>
      <c r="K30" s="79"/>
    </row>
    <row r="31" spans="1:11" ht="25.5" customHeight="1" x14ac:dyDescent="0.25">
      <c r="A31" s="74">
        <v>11056</v>
      </c>
      <c r="B31" s="74" t="s">
        <v>57</v>
      </c>
      <c r="C31" s="74" t="s">
        <v>68</v>
      </c>
      <c r="D31" s="74" t="s">
        <v>4</v>
      </c>
      <c r="E31" s="75" t="s">
        <v>66</v>
      </c>
      <c r="F31" s="75" t="s">
        <v>48</v>
      </c>
      <c r="G31" s="76">
        <v>15</v>
      </c>
      <c r="H31" s="77">
        <v>1210</v>
      </c>
      <c r="I31" s="78">
        <f t="shared" si="0"/>
        <v>18150</v>
      </c>
      <c r="J31" s="79"/>
      <c r="K31" s="79"/>
    </row>
    <row r="32" spans="1:11" ht="25.5" customHeight="1" x14ac:dyDescent="0.25">
      <c r="A32" s="74">
        <v>11487</v>
      </c>
      <c r="B32" s="74" t="s">
        <v>113</v>
      </c>
      <c r="C32" s="74" t="s">
        <v>68</v>
      </c>
      <c r="D32" s="74" t="s">
        <v>4</v>
      </c>
      <c r="E32" s="75" t="s">
        <v>116</v>
      </c>
      <c r="F32" s="75" t="s">
        <v>48</v>
      </c>
      <c r="G32" s="76">
        <v>1</v>
      </c>
      <c r="H32" s="78">
        <v>1200</v>
      </c>
      <c r="I32" s="78">
        <f t="shared" si="0"/>
        <v>1200</v>
      </c>
      <c r="J32" s="79"/>
      <c r="K32" s="79"/>
    </row>
    <row r="33" spans="1:11" ht="25.5" customHeight="1" x14ac:dyDescent="0.25">
      <c r="A33" s="74">
        <v>11056</v>
      </c>
      <c r="B33" s="74" t="s">
        <v>57</v>
      </c>
      <c r="C33" s="74" t="s">
        <v>68</v>
      </c>
      <c r="D33" s="74" t="s">
        <v>4</v>
      </c>
      <c r="E33" s="75" t="s">
        <v>67</v>
      </c>
      <c r="F33" s="75" t="s">
        <v>48</v>
      </c>
      <c r="G33" s="76">
        <v>1</v>
      </c>
      <c r="H33" s="77">
        <v>10000</v>
      </c>
      <c r="I33" s="78">
        <f t="shared" si="0"/>
        <v>10000</v>
      </c>
      <c r="J33" s="79"/>
      <c r="K33" s="79"/>
    </row>
    <row r="34" spans="1:11" ht="25.5" customHeight="1" x14ac:dyDescent="0.25">
      <c r="A34" s="74"/>
      <c r="B34" s="74"/>
      <c r="C34" s="74"/>
      <c r="D34" s="74"/>
      <c r="E34" s="75"/>
      <c r="F34" s="75"/>
      <c r="G34" s="76"/>
      <c r="H34" s="78"/>
      <c r="I34" s="78">
        <f t="shared" si="0"/>
        <v>0</v>
      </c>
      <c r="J34" s="79"/>
      <c r="K34" s="79"/>
    </row>
    <row r="35" spans="1:11" ht="25.5" customHeight="1" x14ac:dyDescent="0.25">
      <c r="A35" s="74"/>
      <c r="B35" s="74"/>
      <c r="C35" s="74"/>
      <c r="D35" s="74"/>
      <c r="E35" s="75"/>
      <c r="F35" s="75"/>
      <c r="G35" s="76"/>
      <c r="H35" s="78"/>
      <c r="I35" s="78">
        <f t="shared" si="0"/>
        <v>0</v>
      </c>
      <c r="J35" s="79"/>
      <c r="K35" s="79"/>
    </row>
    <row r="36" spans="1:11" ht="25.5" customHeight="1" x14ac:dyDescent="0.25">
      <c r="A36" s="74"/>
      <c r="B36" s="74"/>
      <c r="C36" s="74"/>
      <c r="D36" s="74"/>
      <c r="E36" s="75"/>
      <c r="F36" s="75"/>
      <c r="G36" s="76"/>
      <c r="H36" s="78"/>
      <c r="I36" s="78">
        <f t="shared" si="0"/>
        <v>0</v>
      </c>
      <c r="J36" s="79"/>
      <c r="K36" s="79"/>
    </row>
    <row r="37" spans="1:11" ht="25.5" customHeight="1" x14ac:dyDescent="0.25">
      <c r="A37" s="74"/>
      <c r="B37" s="74"/>
      <c r="C37" s="74"/>
      <c r="D37" s="74"/>
      <c r="E37" s="75"/>
      <c r="F37" s="75"/>
      <c r="G37" s="76"/>
      <c r="H37" s="78"/>
      <c r="I37" s="78">
        <f t="shared" si="0"/>
        <v>0</v>
      </c>
      <c r="J37" s="79"/>
      <c r="K37" s="79"/>
    </row>
    <row r="38" spans="1:11" ht="25.5" customHeight="1" x14ac:dyDescent="0.25">
      <c r="A38" s="81"/>
      <c r="B38" s="81"/>
      <c r="C38" s="81"/>
      <c r="D38" s="81"/>
      <c r="E38" s="82"/>
      <c r="F38" s="82"/>
      <c r="G38" s="83"/>
      <c r="H38" s="84"/>
      <c r="I38" s="84">
        <f t="shared" ref="I38:I50" si="1">G38*H38</f>
        <v>0</v>
      </c>
      <c r="J38" s="85"/>
      <c r="K38" s="85"/>
    </row>
    <row r="39" spans="1:11" ht="25.5" customHeight="1" x14ac:dyDescent="0.25">
      <c r="I39" s="12">
        <f t="shared" si="1"/>
        <v>0</v>
      </c>
    </row>
    <row r="40" spans="1:11" ht="25.5" customHeight="1" x14ac:dyDescent="0.25">
      <c r="I40" s="12">
        <f t="shared" si="1"/>
        <v>0</v>
      </c>
    </row>
    <row r="41" spans="1:11" ht="25.5" customHeight="1" x14ac:dyDescent="0.25">
      <c r="I41" s="12">
        <f t="shared" si="1"/>
        <v>0</v>
      </c>
    </row>
    <row r="42" spans="1:11" ht="25.5" customHeight="1" x14ac:dyDescent="0.25">
      <c r="I42" s="12">
        <f t="shared" si="1"/>
        <v>0</v>
      </c>
    </row>
    <row r="43" spans="1:11" ht="25.5" customHeight="1" x14ac:dyDescent="0.25">
      <c r="I43" s="12">
        <f t="shared" si="1"/>
        <v>0</v>
      </c>
    </row>
    <row r="44" spans="1:11" ht="25.5" customHeight="1" x14ac:dyDescent="0.25">
      <c r="I44" s="12">
        <f t="shared" si="1"/>
        <v>0</v>
      </c>
    </row>
    <row r="45" spans="1:11" ht="25.5" customHeight="1" x14ac:dyDescent="0.25">
      <c r="I45" s="12">
        <f t="shared" si="1"/>
        <v>0</v>
      </c>
    </row>
    <row r="46" spans="1:11" ht="25.5" customHeight="1" x14ac:dyDescent="0.25">
      <c r="I46" s="12">
        <f t="shared" si="1"/>
        <v>0</v>
      </c>
    </row>
    <row r="47" spans="1:11" ht="25.5" customHeight="1" x14ac:dyDescent="0.25">
      <c r="I47" s="12">
        <f t="shared" si="1"/>
        <v>0</v>
      </c>
    </row>
    <row r="48" spans="1:11" ht="25.5" customHeight="1" x14ac:dyDescent="0.25">
      <c r="I48" s="12">
        <f t="shared" si="1"/>
        <v>0</v>
      </c>
    </row>
    <row r="49" spans="9:9" ht="25.5" customHeight="1" x14ac:dyDescent="0.25">
      <c r="I49" s="12">
        <f t="shared" si="1"/>
        <v>0</v>
      </c>
    </row>
    <row r="50" spans="9:9" ht="25.5" customHeight="1" x14ac:dyDescent="0.25">
      <c r="I50" s="12">
        <f t="shared" si="1"/>
        <v>0</v>
      </c>
    </row>
  </sheetData>
  <autoFilter ref="A2:I50" xr:uid="{00000000-0009-0000-0000-000002000000}"/>
  <sortState ref="A3:K37">
    <sortCondition ref="F3:F37"/>
    <sortCondition ref="D3:D37"/>
    <sortCondition ref="E3:E37"/>
  </sortState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79"/>
  <sheetViews>
    <sheetView zoomScaleNormal="10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I1" sqref="I1"/>
    </sheetView>
  </sheetViews>
  <sheetFormatPr defaultRowHeight="25.5" customHeight="1" x14ac:dyDescent="0.25"/>
  <cols>
    <col min="1" max="1" width="9.140625" style="2"/>
    <col min="2" max="2" width="19.85546875" style="2" bestFit="1" customWidth="1"/>
    <col min="3" max="3" width="13.7109375" style="2" customWidth="1"/>
    <col min="4" max="4" width="26.7109375" style="2" customWidth="1"/>
    <col min="5" max="5" width="46.42578125" style="2" customWidth="1"/>
    <col min="6" max="6" width="20.42578125" style="2" customWidth="1"/>
    <col min="7" max="7" width="7" style="22" customWidth="1"/>
    <col min="8" max="8" width="19.28515625" style="23" customWidth="1"/>
    <col min="9" max="9" width="19.5703125" style="23" customWidth="1"/>
    <col min="10" max="10" width="36" style="4" customWidth="1"/>
    <col min="11" max="16384" width="9.140625" style="2"/>
  </cols>
  <sheetData>
    <row r="1" spans="1:10" ht="25.5" customHeight="1" x14ac:dyDescent="0.25">
      <c r="G1" s="58">
        <f>SUBTOTAL(9,G3:G97)</f>
        <v>130</v>
      </c>
      <c r="H1" s="3"/>
      <c r="I1" s="3">
        <f>I7+I14+I43+I50+I56+I61</f>
        <v>1826012.51</v>
      </c>
    </row>
    <row r="2" spans="1:10" s="5" customFormat="1" ht="25.5" customHeight="1" x14ac:dyDescent="0.25">
      <c r="A2" s="41" t="s">
        <v>15</v>
      </c>
      <c r="B2" s="41" t="s">
        <v>0</v>
      </c>
      <c r="C2" s="41" t="s">
        <v>1</v>
      </c>
      <c r="D2" s="41" t="s">
        <v>3</v>
      </c>
      <c r="E2" s="41" t="s">
        <v>5</v>
      </c>
      <c r="F2" s="41" t="s">
        <v>204</v>
      </c>
      <c r="G2" s="41" t="s">
        <v>7</v>
      </c>
      <c r="H2" s="44" t="s">
        <v>8</v>
      </c>
      <c r="I2" s="44" t="s">
        <v>9</v>
      </c>
      <c r="J2" s="45" t="s">
        <v>230</v>
      </c>
    </row>
    <row r="3" spans="1:10" s="5" customFormat="1" ht="25.5" customHeight="1" x14ac:dyDescent="0.25">
      <c r="H3" s="6"/>
      <c r="I3" s="6"/>
      <c r="J3" s="7"/>
    </row>
    <row r="4" spans="1:10" s="5" customFormat="1" ht="25.5" customHeight="1" x14ac:dyDescent="0.25">
      <c r="A4" s="8" t="s">
        <v>243</v>
      </c>
      <c r="H4" s="6"/>
      <c r="I4" s="6"/>
      <c r="J4" s="7"/>
    </row>
    <row r="5" spans="1:10" ht="25.5" customHeight="1" x14ac:dyDescent="0.25">
      <c r="A5" s="9"/>
      <c r="B5" s="9" t="s">
        <v>208</v>
      </c>
      <c r="C5" s="9" t="s">
        <v>209</v>
      </c>
      <c r="D5" s="9" t="s">
        <v>29</v>
      </c>
      <c r="E5" s="2" t="s">
        <v>212</v>
      </c>
      <c r="F5" s="10" t="s">
        <v>48</v>
      </c>
      <c r="G5" s="59">
        <v>1</v>
      </c>
      <c r="H5" s="12">
        <v>8300</v>
      </c>
      <c r="I5" s="12">
        <f>G5*H5</f>
        <v>8300</v>
      </c>
      <c r="J5" s="4" t="s">
        <v>244</v>
      </c>
    </row>
    <row r="6" spans="1:10" ht="25.5" customHeight="1" thickBot="1" x14ac:dyDescent="0.3">
      <c r="A6" s="13">
        <v>11324</v>
      </c>
      <c r="B6" s="13" t="s">
        <v>89</v>
      </c>
      <c r="C6" s="13" t="s">
        <v>90</v>
      </c>
      <c r="D6" s="13" t="s">
        <v>21</v>
      </c>
      <c r="E6" s="14" t="s">
        <v>91</v>
      </c>
      <c r="F6" s="15" t="s">
        <v>48</v>
      </c>
      <c r="G6" s="60">
        <v>3</v>
      </c>
      <c r="H6" s="16">
        <v>25000</v>
      </c>
      <c r="I6" s="16">
        <f>G6*H6</f>
        <v>75000</v>
      </c>
      <c r="J6" s="17" t="s">
        <v>245</v>
      </c>
    </row>
    <row r="7" spans="1:10" ht="25.5" customHeight="1" thickTop="1" x14ac:dyDescent="0.25">
      <c r="A7" s="9"/>
      <c r="B7" s="9"/>
      <c r="C7" s="9"/>
      <c r="D7" s="9"/>
      <c r="E7" s="18"/>
      <c r="F7" s="19"/>
      <c r="G7" s="11"/>
      <c r="H7" s="20" t="s">
        <v>247</v>
      </c>
      <c r="I7" s="21">
        <f>SUM(I5:I6)</f>
        <v>83300</v>
      </c>
    </row>
    <row r="8" spans="1:10" ht="25.5" customHeight="1" x14ac:dyDescent="0.25">
      <c r="A8" s="8" t="s">
        <v>259</v>
      </c>
      <c r="B8" s="9"/>
      <c r="C8" s="9"/>
      <c r="D8" s="9"/>
      <c r="E8" s="18"/>
      <c r="F8" s="19"/>
      <c r="G8" s="11"/>
      <c r="H8" s="12"/>
      <c r="I8" s="12"/>
    </row>
    <row r="9" spans="1:10" ht="25.5" customHeight="1" x14ac:dyDescent="0.25">
      <c r="A9" s="2">
        <v>11495</v>
      </c>
      <c r="B9" s="2" t="s">
        <v>122</v>
      </c>
      <c r="C9" s="2" t="s">
        <v>123</v>
      </c>
      <c r="D9" s="2" t="s">
        <v>29</v>
      </c>
      <c r="E9" s="2" t="s">
        <v>127</v>
      </c>
      <c r="F9" s="10" t="s">
        <v>43</v>
      </c>
      <c r="G9" s="22">
        <v>1</v>
      </c>
      <c r="H9" s="23">
        <f>41267*6.3</f>
        <v>259982.1</v>
      </c>
      <c r="I9" s="23">
        <f>G9*H9</f>
        <v>259982.1</v>
      </c>
      <c r="J9" s="4" t="s">
        <v>246</v>
      </c>
    </row>
    <row r="10" spans="1:10" ht="25.5" customHeight="1" x14ac:dyDescent="0.25">
      <c r="B10" s="2" t="s">
        <v>208</v>
      </c>
      <c r="C10" s="2" t="s">
        <v>209</v>
      </c>
      <c r="D10" s="2" t="s">
        <v>29</v>
      </c>
      <c r="E10" s="2" t="s">
        <v>219</v>
      </c>
      <c r="F10" s="10" t="s">
        <v>48</v>
      </c>
      <c r="G10" s="22">
        <v>1</v>
      </c>
      <c r="H10" s="23">
        <v>197656.5</v>
      </c>
      <c r="I10" s="23">
        <f>G10*H10</f>
        <v>197656.5</v>
      </c>
      <c r="J10" s="4" t="s">
        <v>246</v>
      </c>
    </row>
    <row r="11" spans="1:10" ht="25.5" customHeight="1" x14ac:dyDescent="0.25">
      <c r="A11" s="2">
        <v>11557</v>
      </c>
      <c r="B11" s="2" t="s">
        <v>79</v>
      </c>
      <c r="C11" s="2" t="s">
        <v>80</v>
      </c>
      <c r="D11" s="2" t="s">
        <v>21</v>
      </c>
      <c r="E11" s="2" t="s">
        <v>138</v>
      </c>
      <c r="F11" s="10" t="s">
        <v>46</v>
      </c>
      <c r="G11" s="22">
        <v>1</v>
      </c>
      <c r="H11" s="23">
        <f>17000*6.3</f>
        <v>107100</v>
      </c>
      <c r="I11" s="23">
        <f>G11*H11</f>
        <v>107100</v>
      </c>
      <c r="J11" s="4" t="s">
        <v>246</v>
      </c>
    </row>
    <row r="12" spans="1:10" ht="25.5" customHeight="1" x14ac:dyDescent="0.25">
      <c r="B12" s="2" t="s">
        <v>208</v>
      </c>
      <c r="C12" s="2" t="s">
        <v>209</v>
      </c>
      <c r="D12" s="2" t="s">
        <v>29</v>
      </c>
      <c r="E12" s="2" t="s">
        <v>233</v>
      </c>
      <c r="F12" s="10" t="s">
        <v>48</v>
      </c>
      <c r="G12" s="22">
        <v>1</v>
      </c>
      <c r="H12" s="23">
        <v>50000</v>
      </c>
      <c r="I12" s="23">
        <f>G12*H12</f>
        <v>50000</v>
      </c>
      <c r="J12" s="4" t="s">
        <v>246</v>
      </c>
    </row>
    <row r="13" spans="1:10" ht="25.5" customHeight="1" thickBot="1" x14ac:dyDescent="0.3">
      <c r="A13" s="24">
        <v>11642</v>
      </c>
      <c r="B13" s="24" t="s">
        <v>147</v>
      </c>
      <c r="C13" s="24" t="s">
        <v>140</v>
      </c>
      <c r="D13" s="24" t="s">
        <v>29</v>
      </c>
      <c r="E13" s="24" t="s">
        <v>155</v>
      </c>
      <c r="F13" s="25" t="s">
        <v>46</v>
      </c>
      <c r="G13" s="26">
        <v>10</v>
      </c>
      <c r="H13" s="27">
        <f>455.2*5.5</f>
        <v>2503.6</v>
      </c>
      <c r="I13" s="27">
        <f>G13*H13</f>
        <v>25036</v>
      </c>
      <c r="J13" s="17" t="s">
        <v>246</v>
      </c>
    </row>
    <row r="14" spans="1:10" ht="25.5" customHeight="1" thickTop="1" x14ac:dyDescent="0.25">
      <c r="A14" s="9"/>
      <c r="B14" s="9"/>
      <c r="C14" s="9"/>
      <c r="D14" s="9"/>
      <c r="E14" s="18"/>
      <c r="F14" s="19"/>
      <c r="G14" s="11"/>
      <c r="H14" s="20" t="s">
        <v>247</v>
      </c>
      <c r="I14" s="21">
        <f>SUM(I9:I13)</f>
        <v>639774.6</v>
      </c>
    </row>
    <row r="15" spans="1:10" ht="25.5" customHeight="1" x14ac:dyDescent="0.25">
      <c r="A15" s="9"/>
      <c r="B15" s="9"/>
      <c r="C15" s="9"/>
      <c r="D15" s="9"/>
      <c r="E15" s="18"/>
      <c r="F15" s="19"/>
      <c r="G15" s="11"/>
      <c r="H15" s="12"/>
      <c r="I15" s="12"/>
    </row>
    <row r="16" spans="1:10" ht="25.5" customHeight="1" x14ac:dyDescent="0.25">
      <c r="A16" s="8" t="s">
        <v>248</v>
      </c>
      <c r="B16" s="9"/>
      <c r="C16" s="9"/>
      <c r="D16" s="9"/>
      <c r="E16" s="18"/>
      <c r="F16" s="19"/>
      <c r="G16" s="11"/>
      <c r="H16" s="12"/>
      <c r="I16" s="12"/>
    </row>
    <row r="17" spans="1:10" ht="25.5" customHeight="1" x14ac:dyDescent="0.25">
      <c r="A17" s="2">
        <v>11349</v>
      </c>
      <c r="B17" s="2" t="s">
        <v>92</v>
      </c>
      <c r="D17" s="2" t="s">
        <v>21</v>
      </c>
      <c r="E17" s="2" t="s">
        <v>100</v>
      </c>
      <c r="F17" s="10" t="s">
        <v>48</v>
      </c>
      <c r="G17" s="22">
        <v>1</v>
      </c>
      <c r="H17" s="23">
        <v>27002</v>
      </c>
      <c r="I17" s="23">
        <f t="shared" ref="I17:I42" si="0">G17*H17</f>
        <v>27002</v>
      </c>
      <c r="J17" s="4" t="s">
        <v>249</v>
      </c>
    </row>
    <row r="18" spans="1:10" ht="25.5" customHeight="1" x14ac:dyDescent="0.25">
      <c r="A18" s="2">
        <v>11490</v>
      </c>
      <c r="B18" s="2" t="s">
        <v>118</v>
      </c>
      <c r="C18" s="2" t="s">
        <v>121</v>
      </c>
      <c r="D18" s="2" t="s">
        <v>21</v>
      </c>
      <c r="E18" s="2" t="s">
        <v>119</v>
      </c>
      <c r="F18" s="10" t="s">
        <v>48</v>
      </c>
      <c r="G18" s="22">
        <v>1</v>
      </c>
      <c r="H18" s="23">
        <v>10000</v>
      </c>
      <c r="I18" s="23">
        <f t="shared" si="0"/>
        <v>10000</v>
      </c>
      <c r="J18" s="4" t="s">
        <v>249</v>
      </c>
    </row>
    <row r="19" spans="1:10" ht="25.5" customHeight="1" x14ac:dyDescent="0.25">
      <c r="A19" s="2">
        <v>11363</v>
      </c>
      <c r="B19" s="2" t="s">
        <v>101</v>
      </c>
      <c r="C19" s="2" t="s">
        <v>102</v>
      </c>
      <c r="D19" s="2" t="s">
        <v>29</v>
      </c>
      <c r="E19" s="2" t="s">
        <v>103</v>
      </c>
      <c r="F19" s="10" t="s">
        <v>48</v>
      </c>
      <c r="G19" s="22">
        <v>1</v>
      </c>
      <c r="H19" s="23">
        <v>6751</v>
      </c>
      <c r="I19" s="23">
        <f t="shared" si="0"/>
        <v>6751</v>
      </c>
      <c r="J19" s="4" t="s">
        <v>249</v>
      </c>
    </row>
    <row r="20" spans="1:10" ht="25.5" customHeight="1" x14ac:dyDescent="0.25">
      <c r="A20" s="2">
        <v>10999</v>
      </c>
      <c r="B20" s="2" t="s">
        <v>181</v>
      </c>
      <c r="C20" s="2" t="s">
        <v>69</v>
      </c>
      <c r="D20" s="2" t="s">
        <v>29</v>
      </c>
      <c r="E20" s="2" t="s">
        <v>103</v>
      </c>
      <c r="F20" s="10" t="s">
        <v>48</v>
      </c>
      <c r="G20" s="22">
        <v>1</v>
      </c>
      <c r="H20" s="23">
        <v>6751</v>
      </c>
      <c r="I20" s="23">
        <f t="shared" si="0"/>
        <v>6751</v>
      </c>
      <c r="J20" s="4" t="s">
        <v>249</v>
      </c>
    </row>
    <row r="21" spans="1:10" ht="25.5" customHeight="1" x14ac:dyDescent="0.25">
      <c r="A21" s="2">
        <v>10831</v>
      </c>
      <c r="B21" s="2" t="s">
        <v>19</v>
      </c>
      <c r="D21" s="2" t="s">
        <v>21</v>
      </c>
      <c r="E21" s="2" t="s">
        <v>20</v>
      </c>
      <c r="F21" s="10" t="s">
        <v>48</v>
      </c>
      <c r="G21" s="22">
        <v>5</v>
      </c>
      <c r="H21" s="23">
        <v>547</v>
      </c>
      <c r="I21" s="23">
        <f t="shared" si="0"/>
        <v>2735</v>
      </c>
      <c r="J21" s="4" t="s">
        <v>249</v>
      </c>
    </row>
    <row r="22" spans="1:10" ht="25.5" customHeight="1" x14ac:dyDescent="0.25">
      <c r="A22" s="2">
        <v>10999</v>
      </c>
      <c r="B22" s="2" t="s">
        <v>181</v>
      </c>
      <c r="C22" s="2" t="s">
        <v>69</v>
      </c>
      <c r="D22" s="2" t="s">
        <v>29</v>
      </c>
      <c r="E22" s="2" t="s">
        <v>182</v>
      </c>
      <c r="F22" s="10" t="s">
        <v>48</v>
      </c>
      <c r="G22" s="22">
        <v>5</v>
      </c>
      <c r="H22" s="23">
        <v>479.99</v>
      </c>
      <c r="I22" s="23">
        <f t="shared" si="0"/>
        <v>2399.9499999999998</v>
      </c>
      <c r="J22" s="4" t="s">
        <v>249</v>
      </c>
    </row>
    <row r="23" spans="1:10" ht="25.5" customHeight="1" x14ac:dyDescent="0.25">
      <c r="A23" s="2">
        <v>11495</v>
      </c>
      <c r="B23" s="2" t="s">
        <v>122</v>
      </c>
      <c r="C23" s="2" t="s">
        <v>123</v>
      </c>
      <c r="D23" s="2" t="s">
        <v>29</v>
      </c>
      <c r="E23" s="2" t="s">
        <v>130</v>
      </c>
      <c r="F23" s="10" t="s">
        <v>48</v>
      </c>
      <c r="G23" s="22">
        <v>2</v>
      </c>
      <c r="H23" s="23">
        <v>1000</v>
      </c>
      <c r="I23" s="23">
        <f t="shared" si="0"/>
        <v>2000</v>
      </c>
      <c r="J23" s="4" t="s">
        <v>249</v>
      </c>
    </row>
    <row r="24" spans="1:10" ht="25.5" customHeight="1" x14ac:dyDescent="0.25">
      <c r="A24" s="2">
        <v>11592</v>
      </c>
      <c r="B24" s="2" t="s">
        <v>139</v>
      </c>
      <c r="C24" s="2" t="s">
        <v>140</v>
      </c>
      <c r="D24" s="2" t="s">
        <v>145</v>
      </c>
      <c r="E24" s="2" t="s">
        <v>146</v>
      </c>
      <c r="F24" s="10" t="s">
        <v>48</v>
      </c>
      <c r="G24" s="22">
        <v>2</v>
      </c>
      <c r="H24" s="23">
        <v>1000</v>
      </c>
      <c r="I24" s="23">
        <f t="shared" si="0"/>
        <v>2000</v>
      </c>
      <c r="J24" s="4" t="s">
        <v>249</v>
      </c>
    </row>
    <row r="25" spans="1:10" ht="25.5" customHeight="1" x14ac:dyDescent="0.25">
      <c r="A25" s="2">
        <v>10831</v>
      </c>
      <c r="B25" s="2" t="s">
        <v>19</v>
      </c>
      <c r="D25" s="2" t="s">
        <v>21</v>
      </c>
      <c r="E25" s="2" t="s">
        <v>22</v>
      </c>
      <c r="F25" s="10" t="s">
        <v>48</v>
      </c>
      <c r="G25" s="22">
        <v>5</v>
      </c>
      <c r="H25" s="23">
        <v>281</v>
      </c>
      <c r="I25" s="23">
        <f t="shared" si="0"/>
        <v>1405</v>
      </c>
      <c r="J25" s="4" t="s">
        <v>249</v>
      </c>
    </row>
    <row r="26" spans="1:10" ht="25.5" customHeight="1" x14ac:dyDescent="0.25">
      <c r="A26" s="2">
        <v>11363</v>
      </c>
      <c r="B26" s="2" t="s">
        <v>101</v>
      </c>
      <c r="C26" s="2" t="s">
        <v>102</v>
      </c>
      <c r="D26" s="2" t="s">
        <v>29</v>
      </c>
      <c r="E26" s="2" t="s">
        <v>104</v>
      </c>
      <c r="F26" s="10" t="s">
        <v>48</v>
      </c>
      <c r="G26" s="22">
        <v>1</v>
      </c>
      <c r="H26" s="23">
        <v>1092</v>
      </c>
      <c r="I26" s="23">
        <f t="shared" si="0"/>
        <v>1092</v>
      </c>
      <c r="J26" s="4" t="s">
        <v>249</v>
      </c>
    </row>
    <row r="27" spans="1:10" ht="25.5" customHeight="1" x14ac:dyDescent="0.25">
      <c r="A27" s="2">
        <v>11592</v>
      </c>
      <c r="B27" s="2" t="s">
        <v>139</v>
      </c>
      <c r="C27" s="2" t="s">
        <v>140</v>
      </c>
      <c r="D27" s="2" t="s">
        <v>29</v>
      </c>
      <c r="E27" s="2" t="s">
        <v>144</v>
      </c>
      <c r="F27" s="10" t="s">
        <v>48</v>
      </c>
      <c r="G27" s="22">
        <v>5</v>
      </c>
      <c r="H27" s="23">
        <v>130</v>
      </c>
      <c r="I27" s="23">
        <f t="shared" si="0"/>
        <v>650</v>
      </c>
      <c r="J27" s="4" t="s">
        <v>249</v>
      </c>
    </row>
    <row r="28" spans="1:10" ht="25.5" customHeight="1" x14ac:dyDescent="0.25">
      <c r="A28" s="2">
        <v>10831</v>
      </c>
      <c r="B28" s="2" t="s">
        <v>19</v>
      </c>
      <c r="D28" s="2" t="s">
        <v>21</v>
      </c>
      <c r="E28" s="2" t="s">
        <v>23</v>
      </c>
      <c r="F28" s="10" t="s">
        <v>48</v>
      </c>
      <c r="G28" s="22">
        <v>1</v>
      </c>
      <c r="H28" s="23">
        <v>571</v>
      </c>
      <c r="I28" s="23">
        <f t="shared" si="0"/>
        <v>571</v>
      </c>
      <c r="J28" s="4" t="s">
        <v>249</v>
      </c>
    </row>
    <row r="29" spans="1:10" ht="25.5" customHeight="1" x14ac:dyDescent="0.25">
      <c r="A29" s="2">
        <v>11491</v>
      </c>
      <c r="B29" s="2" t="s">
        <v>193</v>
      </c>
      <c r="C29" s="2" t="s">
        <v>194</v>
      </c>
      <c r="D29" s="2" t="s">
        <v>29</v>
      </c>
      <c r="E29" s="2" t="s">
        <v>202</v>
      </c>
      <c r="F29" s="10" t="s">
        <v>48</v>
      </c>
      <c r="G29" s="22">
        <v>3</v>
      </c>
      <c r="H29" s="23">
        <v>189</v>
      </c>
      <c r="I29" s="23">
        <f t="shared" si="0"/>
        <v>567</v>
      </c>
      <c r="J29" s="4" t="s">
        <v>249</v>
      </c>
    </row>
    <row r="30" spans="1:10" ht="25.5" customHeight="1" x14ac:dyDescent="0.25">
      <c r="A30" s="2">
        <v>11491</v>
      </c>
      <c r="B30" s="2" t="s">
        <v>193</v>
      </c>
      <c r="C30" s="2" t="s">
        <v>194</v>
      </c>
      <c r="D30" s="2" t="s">
        <v>29</v>
      </c>
      <c r="E30" s="2" t="s">
        <v>197</v>
      </c>
      <c r="F30" s="10" t="s">
        <v>43</v>
      </c>
      <c r="G30" s="22">
        <v>1</v>
      </c>
      <c r="H30" s="23">
        <v>547</v>
      </c>
      <c r="I30" s="23">
        <f t="shared" si="0"/>
        <v>547</v>
      </c>
      <c r="J30" s="4" t="s">
        <v>249</v>
      </c>
    </row>
    <row r="31" spans="1:10" ht="25.5" customHeight="1" x14ac:dyDescent="0.25">
      <c r="A31" s="2">
        <v>10831</v>
      </c>
      <c r="B31" s="2" t="s">
        <v>19</v>
      </c>
      <c r="D31" s="2" t="s">
        <v>21</v>
      </c>
      <c r="E31" s="2" t="s">
        <v>24</v>
      </c>
      <c r="F31" s="10" t="s">
        <v>48</v>
      </c>
      <c r="G31" s="22">
        <v>10</v>
      </c>
      <c r="H31" s="23">
        <v>43</v>
      </c>
      <c r="I31" s="23">
        <f t="shared" si="0"/>
        <v>430</v>
      </c>
      <c r="J31" s="4" t="s">
        <v>249</v>
      </c>
    </row>
    <row r="32" spans="1:10" ht="25.5" customHeight="1" x14ac:dyDescent="0.25">
      <c r="A32" s="2">
        <v>12048</v>
      </c>
      <c r="B32" s="2" t="s">
        <v>229</v>
      </c>
      <c r="C32" s="2" t="s">
        <v>228</v>
      </c>
      <c r="D32" s="2" t="s">
        <v>29</v>
      </c>
      <c r="E32" s="2" t="s">
        <v>222</v>
      </c>
      <c r="F32" s="10" t="s">
        <v>48</v>
      </c>
      <c r="G32" s="22">
        <v>2</v>
      </c>
      <c r="H32" s="23">
        <v>2385</v>
      </c>
      <c r="I32" s="23">
        <f t="shared" si="0"/>
        <v>4770</v>
      </c>
      <c r="J32" s="4" t="s">
        <v>249</v>
      </c>
    </row>
    <row r="33" spans="1:10" ht="25.5" customHeight="1" x14ac:dyDescent="0.25">
      <c r="A33" s="2">
        <v>12048</v>
      </c>
      <c r="B33" s="2" t="s">
        <v>229</v>
      </c>
      <c r="C33" s="2" t="s">
        <v>228</v>
      </c>
      <c r="D33" s="2" t="s">
        <v>29</v>
      </c>
      <c r="E33" s="2" t="s">
        <v>223</v>
      </c>
      <c r="F33" s="10" t="s">
        <v>48</v>
      </c>
      <c r="G33" s="22">
        <v>1</v>
      </c>
      <c r="H33" s="23">
        <f>5260*6.3</f>
        <v>33138</v>
      </c>
      <c r="I33" s="23">
        <f t="shared" si="0"/>
        <v>33138</v>
      </c>
      <c r="J33" s="4" t="s">
        <v>249</v>
      </c>
    </row>
    <row r="34" spans="1:10" ht="25.5" customHeight="1" x14ac:dyDescent="0.25">
      <c r="A34" s="2">
        <v>12048</v>
      </c>
      <c r="B34" s="2" t="s">
        <v>229</v>
      </c>
      <c r="C34" s="2" t="s">
        <v>228</v>
      </c>
      <c r="D34" s="2" t="s">
        <v>29</v>
      </c>
      <c r="E34" s="2" t="s">
        <v>224</v>
      </c>
      <c r="F34" s="10" t="s">
        <v>48</v>
      </c>
      <c r="G34" s="22">
        <v>2</v>
      </c>
      <c r="H34" s="23">
        <v>4956</v>
      </c>
      <c r="I34" s="23">
        <f t="shared" si="0"/>
        <v>9912</v>
      </c>
      <c r="J34" s="4" t="s">
        <v>249</v>
      </c>
    </row>
    <row r="35" spans="1:10" ht="25.5" customHeight="1" x14ac:dyDescent="0.25">
      <c r="A35" s="2">
        <v>12048</v>
      </c>
      <c r="B35" s="2" t="s">
        <v>229</v>
      </c>
      <c r="C35" s="2" t="s">
        <v>228</v>
      </c>
      <c r="D35" s="2" t="s">
        <v>29</v>
      </c>
      <c r="E35" s="2" t="s">
        <v>225</v>
      </c>
      <c r="F35" s="10" t="s">
        <v>48</v>
      </c>
      <c r="G35" s="22">
        <v>1</v>
      </c>
      <c r="H35" s="23">
        <v>1531</v>
      </c>
      <c r="I35" s="23">
        <f t="shared" si="0"/>
        <v>1531</v>
      </c>
      <c r="J35" s="4" t="s">
        <v>249</v>
      </c>
    </row>
    <row r="36" spans="1:10" ht="25.5" customHeight="1" x14ac:dyDescent="0.25">
      <c r="A36" s="2">
        <v>12048</v>
      </c>
      <c r="B36" s="2" t="s">
        <v>229</v>
      </c>
      <c r="C36" s="2" t="s">
        <v>228</v>
      </c>
      <c r="D36" s="2" t="s">
        <v>29</v>
      </c>
      <c r="E36" s="2" t="s">
        <v>226</v>
      </c>
      <c r="F36" s="10" t="s">
        <v>48</v>
      </c>
      <c r="G36" s="22">
        <v>1</v>
      </c>
      <c r="H36" s="23">
        <v>799</v>
      </c>
      <c r="I36" s="23">
        <f t="shared" si="0"/>
        <v>799</v>
      </c>
      <c r="J36" s="4" t="s">
        <v>249</v>
      </c>
    </row>
    <row r="37" spans="1:10" ht="25.5" customHeight="1" x14ac:dyDescent="0.25">
      <c r="A37" s="2">
        <v>12048</v>
      </c>
      <c r="B37" s="2" t="s">
        <v>229</v>
      </c>
      <c r="C37" s="2" t="s">
        <v>228</v>
      </c>
      <c r="D37" s="2" t="s">
        <v>29</v>
      </c>
      <c r="E37" s="2" t="s">
        <v>227</v>
      </c>
      <c r="F37" s="10" t="s">
        <v>48</v>
      </c>
      <c r="G37" s="22">
        <v>15</v>
      </c>
      <c r="H37" s="23">
        <v>60</v>
      </c>
      <c r="I37" s="23">
        <f t="shared" si="0"/>
        <v>900</v>
      </c>
      <c r="J37" s="4" t="s">
        <v>249</v>
      </c>
    </row>
    <row r="38" spans="1:10" ht="25.5" customHeight="1" x14ac:dyDescent="0.25">
      <c r="A38" s="2">
        <v>10999</v>
      </c>
      <c r="B38" s="2" t="s">
        <v>181</v>
      </c>
      <c r="C38" s="2" t="s">
        <v>242</v>
      </c>
      <c r="D38" s="2" t="s">
        <v>60</v>
      </c>
      <c r="E38" s="2" t="s">
        <v>183</v>
      </c>
      <c r="F38" s="10" t="s">
        <v>48</v>
      </c>
      <c r="G38" s="22">
        <v>4</v>
      </c>
      <c r="H38" s="23">
        <v>114.99</v>
      </c>
      <c r="I38" s="23">
        <f t="shared" si="0"/>
        <v>459.96</v>
      </c>
      <c r="J38" s="4" t="s">
        <v>249</v>
      </c>
    </row>
    <row r="39" spans="1:10" ht="25.5" customHeight="1" x14ac:dyDescent="0.25">
      <c r="A39" s="9">
        <v>11642</v>
      </c>
      <c r="B39" s="9" t="s">
        <v>147</v>
      </c>
      <c r="C39" s="9" t="s">
        <v>140</v>
      </c>
      <c r="D39" s="2" t="s">
        <v>70</v>
      </c>
      <c r="E39" s="2" t="s">
        <v>152</v>
      </c>
      <c r="F39" s="10" t="s">
        <v>48</v>
      </c>
      <c r="G39" s="22">
        <v>1</v>
      </c>
      <c r="H39" s="23">
        <v>3229</v>
      </c>
      <c r="I39" s="23">
        <f t="shared" si="0"/>
        <v>3229</v>
      </c>
      <c r="J39" s="4" t="s">
        <v>249</v>
      </c>
    </row>
    <row r="40" spans="1:10" ht="25.5" customHeight="1" x14ac:dyDescent="0.25">
      <c r="A40" s="2">
        <v>11918</v>
      </c>
      <c r="B40" s="2" t="s">
        <v>169</v>
      </c>
      <c r="D40" s="2" t="s">
        <v>21</v>
      </c>
      <c r="E40" s="2" t="s">
        <v>171</v>
      </c>
      <c r="F40" s="10" t="s">
        <v>43</v>
      </c>
      <c r="G40" s="22">
        <v>1</v>
      </c>
      <c r="H40" s="23">
        <v>154912</v>
      </c>
      <c r="I40" s="23">
        <f t="shared" si="0"/>
        <v>154912</v>
      </c>
      <c r="J40" s="4" t="s">
        <v>249</v>
      </c>
    </row>
    <row r="41" spans="1:10" ht="25.5" customHeight="1" x14ac:dyDescent="0.25">
      <c r="A41" s="2">
        <v>11918</v>
      </c>
      <c r="B41" s="2" t="s">
        <v>169</v>
      </c>
      <c r="D41" s="2" t="s">
        <v>21</v>
      </c>
      <c r="E41" s="2" t="s">
        <v>170</v>
      </c>
      <c r="F41" s="10" t="s">
        <v>43</v>
      </c>
      <c r="G41" s="22">
        <v>1</v>
      </c>
      <c r="H41" s="23">
        <v>134848</v>
      </c>
      <c r="I41" s="23">
        <f t="shared" si="0"/>
        <v>134848</v>
      </c>
      <c r="J41" s="4" t="s">
        <v>249</v>
      </c>
    </row>
    <row r="42" spans="1:10" s="9" customFormat="1" ht="25.5" customHeight="1" thickBot="1" x14ac:dyDescent="0.3">
      <c r="A42" s="24">
        <v>11918</v>
      </c>
      <c r="B42" s="24" t="s">
        <v>169</v>
      </c>
      <c r="C42" s="24"/>
      <c r="D42" s="24" t="s">
        <v>21</v>
      </c>
      <c r="E42" s="24" t="s">
        <v>172</v>
      </c>
      <c r="F42" s="25" t="s">
        <v>43</v>
      </c>
      <c r="G42" s="26">
        <v>1</v>
      </c>
      <c r="H42" s="27">
        <v>72467</v>
      </c>
      <c r="I42" s="27">
        <f t="shared" si="0"/>
        <v>72467</v>
      </c>
      <c r="J42" s="17" t="s">
        <v>249</v>
      </c>
    </row>
    <row r="43" spans="1:10" ht="25.5" customHeight="1" thickTop="1" x14ac:dyDescent="0.25">
      <c r="F43" s="10"/>
      <c r="H43" s="20" t="s">
        <v>247</v>
      </c>
      <c r="I43" s="28">
        <f>SUM(I17:I42)</f>
        <v>481866.91000000003</v>
      </c>
    </row>
    <row r="44" spans="1:10" ht="25.5" customHeight="1" x14ac:dyDescent="0.25">
      <c r="F44" s="10"/>
      <c r="H44" s="20"/>
      <c r="I44" s="28"/>
    </row>
    <row r="45" spans="1:10" ht="25.5" customHeight="1" x14ac:dyDescent="0.25">
      <c r="A45" s="8" t="s">
        <v>250</v>
      </c>
      <c r="F45" s="10"/>
    </row>
    <row r="46" spans="1:10" ht="25.5" customHeight="1" x14ac:dyDescent="0.25">
      <c r="A46" s="2">
        <v>11054</v>
      </c>
      <c r="B46" s="2" t="s">
        <v>36</v>
      </c>
      <c r="D46" s="2" t="s">
        <v>29</v>
      </c>
      <c r="E46" s="2" t="s">
        <v>38</v>
      </c>
      <c r="F46" s="10" t="s">
        <v>43</v>
      </c>
      <c r="G46" s="22">
        <v>1</v>
      </c>
      <c r="H46" s="23">
        <v>4709</v>
      </c>
      <c r="I46" s="23">
        <f>G46*H46</f>
        <v>4709</v>
      </c>
      <c r="J46" s="4" t="s">
        <v>251</v>
      </c>
    </row>
    <row r="47" spans="1:10" ht="25.5" customHeight="1" x14ac:dyDescent="0.25">
      <c r="A47" s="1">
        <v>11495</v>
      </c>
      <c r="B47" s="2" t="s">
        <v>122</v>
      </c>
      <c r="C47" s="2" t="s">
        <v>123</v>
      </c>
      <c r="D47" s="2" t="s">
        <v>29</v>
      </c>
      <c r="E47" s="2" t="s">
        <v>141</v>
      </c>
      <c r="F47" s="10" t="s">
        <v>43</v>
      </c>
      <c r="G47" s="22">
        <v>1</v>
      </c>
      <c r="H47" s="23">
        <v>121000</v>
      </c>
      <c r="I47" s="23">
        <f>G47*H47</f>
        <v>121000</v>
      </c>
      <c r="J47" s="4" t="s">
        <v>252</v>
      </c>
    </row>
    <row r="48" spans="1:10" ht="25.5" customHeight="1" x14ac:dyDescent="0.25">
      <c r="A48" s="61"/>
      <c r="B48" s="61" t="s">
        <v>208</v>
      </c>
      <c r="C48" s="61" t="s">
        <v>209</v>
      </c>
      <c r="D48" s="61" t="s">
        <v>29</v>
      </c>
      <c r="E48" s="32" t="s">
        <v>214</v>
      </c>
      <c r="F48" s="32" t="s">
        <v>48</v>
      </c>
      <c r="G48" s="62">
        <v>1</v>
      </c>
      <c r="H48" s="63">
        <v>15000</v>
      </c>
      <c r="I48" s="69">
        <f t="shared" ref="I48" si="1">G48*H48</f>
        <v>15000</v>
      </c>
      <c r="J48" s="37" t="s">
        <v>265</v>
      </c>
    </row>
    <row r="49" spans="1:10" ht="25.5" customHeight="1" thickBot="1" x14ac:dyDescent="0.3">
      <c r="A49" s="24"/>
      <c r="B49" s="24" t="s">
        <v>208</v>
      </c>
      <c r="C49" s="24" t="s">
        <v>209</v>
      </c>
      <c r="D49" s="24" t="s">
        <v>29</v>
      </c>
      <c r="E49" s="24" t="s">
        <v>231</v>
      </c>
      <c r="F49" s="25" t="s">
        <v>48</v>
      </c>
      <c r="G49" s="26">
        <v>3</v>
      </c>
      <c r="H49" s="27">
        <v>5900</v>
      </c>
      <c r="I49" s="27">
        <f>G49*H49</f>
        <v>17700</v>
      </c>
      <c r="J49" s="17" t="s">
        <v>232</v>
      </c>
    </row>
    <row r="50" spans="1:10" ht="25.5" customHeight="1" thickTop="1" x14ac:dyDescent="0.25">
      <c r="F50" s="10"/>
      <c r="H50" s="20" t="s">
        <v>247</v>
      </c>
      <c r="I50" s="28">
        <f>SUM(I46:I49)</f>
        <v>158409</v>
      </c>
    </row>
    <row r="51" spans="1:10" ht="25.5" customHeight="1" x14ac:dyDescent="0.25">
      <c r="F51" s="10"/>
      <c r="H51" s="20"/>
      <c r="I51" s="28"/>
    </row>
    <row r="52" spans="1:10" ht="25.5" customHeight="1" x14ac:dyDescent="0.25">
      <c r="A52" s="8" t="s">
        <v>253</v>
      </c>
      <c r="F52" s="10"/>
    </row>
    <row r="53" spans="1:10" ht="25.5" customHeight="1" x14ac:dyDescent="0.25">
      <c r="A53" s="2">
        <v>11642</v>
      </c>
      <c r="B53" s="2" t="s">
        <v>147</v>
      </c>
      <c r="C53" s="2" t="s">
        <v>140</v>
      </c>
      <c r="D53" s="2" t="s">
        <v>73</v>
      </c>
      <c r="E53" s="18" t="s">
        <v>158</v>
      </c>
      <c r="F53" s="10" t="s">
        <v>48</v>
      </c>
      <c r="G53" s="22">
        <v>1</v>
      </c>
      <c r="H53" s="23">
        <v>1500</v>
      </c>
      <c r="I53" s="23">
        <f>G53*H53</f>
        <v>1500</v>
      </c>
      <c r="J53" s="4" t="s">
        <v>238</v>
      </c>
    </row>
    <row r="54" spans="1:10" ht="25.5" customHeight="1" x14ac:dyDescent="0.25">
      <c r="A54" s="9">
        <v>12031</v>
      </c>
      <c r="B54" s="9" t="s">
        <v>175</v>
      </c>
      <c r="C54" s="2" t="s">
        <v>176</v>
      </c>
      <c r="D54" s="2" t="s">
        <v>60</v>
      </c>
      <c r="E54" s="18" t="s">
        <v>180</v>
      </c>
      <c r="F54" s="10" t="s">
        <v>48</v>
      </c>
      <c r="G54" s="22">
        <v>1</v>
      </c>
      <c r="H54" s="23">
        <v>882</v>
      </c>
      <c r="I54" s="23">
        <f>G54*H54</f>
        <v>882</v>
      </c>
      <c r="J54" s="4" t="s">
        <v>238</v>
      </c>
    </row>
    <row r="55" spans="1:10" ht="25.5" customHeight="1" thickBot="1" x14ac:dyDescent="0.3">
      <c r="A55" s="13">
        <v>11056</v>
      </c>
      <c r="B55" s="13" t="s">
        <v>57</v>
      </c>
      <c r="C55" s="24" t="s">
        <v>242</v>
      </c>
      <c r="D55" s="24" t="s">
        <v>60</v>
      </c>
      <c r="E55" s="14" t="s">
        <v>107</v>
      </c>
      <c r="F55" s="25" t="s">
        <v>48</v>
      </c>
      <c r="G55" s="26">
        <v>2</v>
      </c>
      <c r="H55" s="27">
        <v>140</v>
      </c>
      <c r="I55" s="27">
        <f>G55*H55</f>
        <v>280</v>
      </c>
      <c r="J55" s="17" t="s">
        <v>238</v>
      </c>
    </row>
    <row r="56" spans="1:10" ht="25.5" customHeight="1" thickTop="1" x14ac:dyDescent="0.25">
      <c r="A56" s="9"/>
      <c r="B56" s="9"/>
      <c r="E56" s="29"/>
      <c r="F56" s="10"/>
      <c r="H56" s="20" t="s">
        <v>247</v>
      </c>
      <c r="I56" s="28">
        <f>SUM(I53:I55)</f>
        <v>2662</v>
      </c>
    </row>
    <row r="58" spans="1:10" ht="25.5" customHeight="1" x14ac:dyDescent="0.25">
      <c r="A58" s="8" t="s">
        <v>254</v>
      </c>
      <c r="F58" s="10"/>
    </row>
    <row r="59" spans="1:10" ht="25.5" customHeight="1" x14ac:dyDescent="0.25">
      <c r="A59" s="2">
        <v>11487</v>
      </c>
      <c r="B59" s="2" t="s">
        <v>113</v>
      </c>
      <c r="C59" s="2" t="s">
        <v>69</v>
      </c>
      <c r="D59" s="2" t="s">
        <v>29</v>
      </c>
      <c r="E59" s="2" t="s">
        <v>114</v>
      </c>
      <c r="F59" s="10" t="s">
        <v>43</v>
      </c>
      <c r="G59" s="22">
        <v>1</v>
      </c>
      <c r="H59" s="30">
        <v>250000</v>
      </c>
      <c r="I59" s="23">
        <f>G59*H59</f>
        <v>250000</v>
      </c>
      <c r="J59" s="4" t="s">
        <v>255</v>
      </c>
    </row>
    <row r="60" spans="1:10" ht="25.5" customHeight="1" thickBot="1" x14ac:dyDescent="0.3">
      <c r="A60" s="24">
        <v>11487</v>
      </c>
      <c r="B60" s="24" t="s">
        <v>113</v>
      </c>
      <c r="C60" s="24" t="s">
        <v>69</v>
      </c>
      <c r="D60" s="24" t="s">
        <v>29</v>
      </c>
      <c r="E60" s="24" t="s">
        <v>115</v>
      </c>
      <c r="F60" s="25" t="s">
        <v>43</v>
      </c>
      <c r="G60" s="26">
        <v>1</v>
      </c>
      <c r="H60" s="31">
        <v>210000</v>
      </c>
      <c r="I60" s="27">
        <f>G60*H60</f>
        <v>210000</v>
      </c>
      <c r="J60" s="17" t="s">
        <v>255</v>
      </c>
    </row>
    <row r="61" spans="1:10" ht="25.5" customHeight="1" thickTop="1" x14ac:dyDescent="0.25">
      <c r="F61" s="10"/>
      <c r="H61" s="20" t="s">
        <v>247</v>
      </c>
      <c r="I61" s="28">
        <f>SUM(I59:I60)</f>
        <v>460000</v>
      </c>
    </row>
    <row r="62" spans="1:10" ht="25.5" customHeight="1" x14ac:dyDescent="0.25">
      <c r="F62" s="10"/>
      <c r="H62" s="20"/>
      <c r="I62" s="28"/>
    </row>
    <row r="63" spans="1:10" ht="25.5" customHeight="1" x14ac:dyDescent="0.25">
      <c r="A63" s="8" t="s">
        <v>256</v>
      </c>
      <c r="F63" s="10"/>
      <c r="H63" s="30"/>
    </row>
    <row r="64" spans="1:10" ht="25.5" customHeight="1" x14ac:dyDescent="0.25">
      <c r="A64" s="2">
        <v>12031</v>
      </c>
      <c r="B64" s="2" t="s">
        <v>175</v>
      </c>
      <c r="C64" s="2" t="s">
        <v>176</v>
      </c>
      <c r="D64" s="2" t="s">
        <v>70</v>
      </c>
      <c r="E64" s="2" t="s">
        <v>179</v>
      </c>
      <c r="F64" s="10" t="s">
        <v>48</v>
      </c>
      <c r="G64" s="22">
        <v>5</v>
      </c>
      <c r="H64" s="23">
        <v>6713</v>
      </c>
      <c r="I64" s="23">
        <f t="shared" ref="I64:I77" si="2">G64*H64</f>
        <v>33565</v>
      </c>
      <c r="J64" s="4" t="s">
        <v>257</v>
      </c>
    </row>
    <row r="65" spans="1:10" ht="25.5" customHeight="1" x14ac:dyDescent="0.25">
      <c r="A65" s="2">
        <v>11642</v>
      </c>
      <c r="B65" s="2" t="s">
        <v>147</v>
      </c>
      <c r="C65" s="2" t="s">
        <v>140</v>
      </c>
      <c r="D65" s="2" t="s">
        <v>70</v>
      </c>
      <c r="E65" s="2" t="s">
        <v>151</v>
      </c>
      <c r="F65" s="10" t="s">
        <v>48</v>
      </c>
      <c r="G65" s="22">
        <v>1</v>
      </c>
      <c r="H65" s="30">
        <v>18083</v>
      </c>
      <c r="I65" s="23">
        <f t="shared" si="2"/>
        <v>18083</v>
      </c>
      <c r="J65" s="4" t="s">
        <v>257</v>
      </c>
    </row>
    <row r="66" spans="1:10" ht="25.5" customHeight="1" x14ac:dyDescent="0.25">
      <c r="A66" s="32">
        <v>11642</v>
      </c>
      <c r="B66" s="32" t="s">
        <v>147</v>
      </c>
      <c r="C66" s="32" t="s">
        <v>140</v>
      </c>
      <c r="D66" s="32" t="s">
        <v>70</v>
      </c>
      <c r="E66" s="33" t="s">
        <v>161</v>
      </c>
      <c r="F66" s="34" t="s">
        <v>48</v>
      </c>
      <c r="G66" s="35">
        <v>1</v>
      </c>
      <c r="H66" s="36">
        <v>17498</v>
      </c>
      <c r="I66" s="36">
        <f t="shared" si="2"/>
        <v>17498</v>
      </c>
      <c r="J66" s="37" t="s">
        <v>258</v>
      </c>
    </row>
    <row r="67" spans="1:10" ht="25.5" customHeight="1" x14ac:dyDescent="0.25">
      <c r="A67" s="32">
        <v>11495</v>
      </c>
      <c r="B67" s="32" t="s">
        <v>122</v>
      </c>
      <c r="C67" s="32" t="s">
        <v>123</v>
      </c>
      <c r="D67" s="32" t="s">
        <v>70</v>
      </c>
      <c r="E67" s="33" t="s">
        <v>129</v>
      </c>
      <c r="F67" s="34" t="s">
        <v>48</v>
      </c>
      <c r="G67" s="35">
        <v>2</v>
      </c>
      <c r="H67" s="36">
        <v>7000</v>
      </c>
      <c r="I67" s="36">
        <f t="shared" si="2"/>
        <v>14000</v>
      </c>
      <c r="J67" s="37" t="s">
        <v>258</v>
      </c>
    </row>
    <row r="68" spans="1:10" ht="25.5" customHeight="1" x14ac:dyDescent="0.25">
      <c r="A68" s="32">
        <v>11642</v>
      </c>
      <c r="B68" s="32" t="s">
        <v>147</v>
      </c>
      <c r="C68" s="32" t="s">
        <v>140</v>
      </c>
      <c r="D68" s="32" t="s">
        <v>70</v>
      </c>
      <c r="E68" s="33" t="s">
        <v>160</v>
      </c>
      <c r="F68" s="34" t="s">
        <v>48</v>
      </c>
      <c r="G68" s="35">
        <v>1</v>
      </c>
      <c r="H68" s="36">
        <v>7699</v>
      </c>
      <c r="I68" s="36">
        <f t="shared" si="2"/>
        <v>7699</v>
      </c>
      <c r="J68" s="37" t="s">
        <v>258</v>
      </c>
    </row>
    <row r="69" spans="1:10" ht="25.5" customHeight="1" x14ac:dyDescent="0.25">
      <c r="A69" s="2">
        <v>11678</v>
      </c>
      <c r="B69" s="2" t="s">
        <v>193</v>
      </c>
      <c r="C69" s="2" t="s">
        <v>194</v>
      </c>
      <c r="D69" s="2" t="s">
        <v>70</v>
      </c>
      <c r="E69" s="2" t="s">
        <v>203</v>
      </c>
      <c r="F69" s="10" t="s">
        <v>48</v>
      </c>
      <c r="G69" s="22">
        <v>3</v>
      </c>
      <c r="H69" s="23">
        <v>6713</v>
      </c>
      <c r="I69" s="23">
        <f t="shared" si="2"/>
        <v>20139</v>
      </c>
      <c r="J69" s="4" t="s">
        <v>257</v>
      </c>
    </row>
    <row r="70" spans="1:10" ht="25.5" customHeight="1" x14ac:dyDescent="0.25">
      <c r="A70" s="2">
        <v>12031</v>
      </c>
      <c r="B70" s="2" t="s">
        <v>175</v>
      </c>
      <c r="C70" s="2" t="s">
        <v>176</v>
      </c>
      <c r="D70" s="2" t="s">
        <v>70</v>
      </c>
      <c r="E70" s="2" t="s">
        <v>178</v>
      </c>
      <c r="F70" s="10" t="s">
        <v>48</v>
      </c>
      <c r="G70" s="22">
        <v>1</v>
      </c>
      <c r="H70" s="23">
        <v>6713</v>
      </c>
      <c r="I70" s="23">
        <f t="shared" si="2"/>
        <v>6713</v>
      </c>
      <c r="J70" s="4" t="s">
        <v>257</v>
      </c>
    </row>
    <row r="71" spans="1:10" ht="25.5" customHeight="1" x14ac:dyDescent="0.25">
      <c r="A71" s="2">
        <v>11237</v>
      </c>
      <c r="B71" s="2" t="s">
        <v>83</v>
      </c>
      <c r="C71" s="2" t="s">
        <v>84</v>
      </c>
      <c r="D71" s="2" t="s">
        <v>70</v>
      </c>
      <c r="E71" s="2" t="s">
        <v>85</v>
      </c>
      <c r="F71" s="10" t="s">
        <v>48</v>
      </c>
      <c r="G71" s="22">
        <v>3</v>
      </c>
      <c r="H71" s="23">
        <v>3000</v>
      </c>
      <c r="I71" s="23">
        <f t="shared" si="2"/>
        <v>9000</v>
      </c>
      <c r="J71" s="4" t="s">
        <v>257</v>
      </c>
    </row>
    <row r="72" spans="1:10" ht="25.5" customHeight="1" x14ac:dyDescent="0.25">
      <c r="A72" s="2">
        <v>11346</v>
      </c>
      <c r="B72" s="2" t="s">
        <v>97</v>
      </c>
      <c r="C72" s="2" t="s">
        <v>98</v>
      </c>
      <c r="D72" s="2" t="s">
        <v>70</v>
      </c>
      <c r="E72" s="2" t="s">
        <v>99</v>
      </c>
      <c r="F72" s="10" t="s">
        <v>48</v>
      </c>
      <c r="G72" s="22">
        <v>1</v>
      </c>
      <c r="H72" s="23">
        <v>6713</v>
      </c>
      <c r="I72" s="23">
        <f t="shared" si="2"/>
        <v>6713</v>
      </c>
      <c r="J72" s="4" t="s">
        <v>257</v>
      </c>
    </row>
    <row r="73" spans="1:10" ht="25.5" customHeight="1" x14ac:dyDescent="0.25">
      <c r="A73" s="2">
        <v>11341</v>
      </c>
      <c r="B73" s="2" t="s">
        <v>92</v>
      </c>
      <c r="C73" s="2" t="s">
        <v>93</v>
      </c>
      <c r="D73" s="2" t="s">
        <v>70</v>
      </c>
      <c r="E73" s="2" t="s">
        <v>94</v>
      </c>
      <c r="F73" s="10" t="s">
        <v>48</v>
      </c>
      <c r="G73" s="22">
        <v>3</v>
      </c>
      <c r="H73" s="23">
        <v>2359</v>
      </c>
      <c r="I73" s="23">
        <f t="shared" si="2"/>
        <v>7077</v>
      </c>
      <c r="J73" s="4" t="s">
        <v>257</v>
      </c>
    </row>
    <row r="74" spans="1:10" ht="25.5" customHeight="1" x14ac:dyDescent="0.25">
      <c r="B74" s="2" t="s">
        <v>208</v>
      </c>
      <c r="C74" s="2" t="s">
        <v>209</v>
      </c>
      <c r="D74" s="2" t="s">
        <v>70</v>
      </c>
      <c r="E74" s="2" t="s">
        <v>216</v>
      </c>
      <c r="F74" s="10" t="s">
        <v>48</v>
      </c>
      <c r="G74" s="22">
        <v>1</v>
      </c>
      <c r="H74" s="23">
        <v>7000</v>
      </c>
      <c r="I74" s="23">
        <f t="shared" si="2"/>
        <v>7000</v>
      </c>
      <c r="J74" s="4" t="s">
        <v>257</v>
      </c>
    </row>
    <row r="75" spans="1:10" ht="25.5" customHeight="1" x14ac:dyDescent="0.25">
      <c r="A75" s="2">
        <v>11557</v>
      </c>
      <c r="B75" s="2" t="s">
        <v>79</v>
      </c>
      <c r="C75" s="2" t="s">
        <v>80</v>
      </c>
      <c r="D75" s="2" t="s">
        <v>10</v>
      </c>
      <c r="E75" s="2" t="s">
        <v>81</v>
      </c>
      <c r="F75" s="10" t="s">
        <v>48</v>
      </c>
      <c r="G75" s="22">
        <v>2</v>
      </c>
      <c r="H75" s="23">
        <v>2800</v>
      </c>
      <c r="I75" s="23">
        <f t="shared" si="2"/>
        <v>5600</v>
      </c>
      <c r="J75" s="4" t="s">
        <v>257</v>
      </c>
    </row>
    <row r="76" spans="1:10" ht="25.5" customHeight="1" x14ac:dyDescent="0.25">
      <c r="A76" s="2">
        <v>8633</v>
      </c>
      <c r="B76" s="2" t="s">
        <v>27</v>
      </c>
      <c r="C76" s="2" t="s">
        <v>2</v>
      </c>
      <c r="D76" s="2" t="s">
        <v>10</v>
      </c>
      <c r="E76" s="2" t="s">
        <v>11</v>
      </c>
      <c r="F76" s="10" t="s">
        <v>48</v>
      </c>
      <c r="G76" s="22">
        <v>1</v>
      </c>
      <c r="H76" s="23">
        <v>1859</v>
      </c>
      <c r="I76" s="23">
        <f t="shared" si="2"/>
        <v>1859</v>
      </c>
      <c r="J76" s="4" t="s">
        <v>257</v>
      </c>
    </row>
    <row r="77" spans="1:10" ht="25.5" customHeight="1" thickBot="1" x14ac:dyDescent="0.3">
      <c r="A77" s="24"/>
      <c r="B77" s="24" t="s">
        <v>220</v>
      </c>
      <c r="C77" s="24" t="s">
        <v>221</v>
      </c>
      <c r="D77" s="24" t="s">
        <v>70</v>
      </c>
      <c r="E77" s="24" t="s">
        <v>99</v>
      </c>
      <c r="F77" s="25" t="s">
        <v>48</v>
      </c>
      <c r="G77" s="26">
        <v>1</v>
      </c>
      <c r="H77" s="27">
        <v>6713</v>
      </c>
      <c r="I77" s="27">
        <f t="shared" si="2"/>
        <v>6713</v>
      </c>
      <c r="J77" s="17" t="s">
        <v>257</v>
      </c>
    </row>
    <row r="78" spans="1:10" ht="25.5" customHeight="1" thickTop="1" x14ac:dyDescent="0.25">
      <c r="F78" s="10"/>
      <c r="H78" s="20" t="s">
        <v>247</v>
      </c>
      <c r="I78" s="28">
        <f>SUM(I64:I77)</f>
        <v>161659</v>
      </c>
    </row>
    <row r="79" spans="1:10" ht="25.5" customHeight="1" x14ac:dyDescent="0.25">
      <c r="F79" s="10"/>
    </row>
  </sheetData>
  <autoFilter ref="A2:J208" xr:uid="{00000000-0009-0000-0000-000003000000}"/>
  <sortState ref="A3:J81">
    <sortCondition ref="J5:J81"/>
  </sortState>
  <pageMargins left="0.511811024" right="0.511811024" top="0.78740157499999996" bottom="0.78740157499999996" header="0.31496062000000002" footer="0.31496062000000002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f7f1408-0f2c-4342-868b-7b646dd47b6d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3E8A483E5C6E1448F90C7920955A4E9" ma:contentTypeVersion="12" ma:contentTypeDescription="Crie um novo documento." ma:contentTypeScope="" ma:versionID="e3a42ecebcc7c24d66b5754ec0cc8d9f">
  <xsd:schema xmlns:xsd="http://www.w3.org/2001/XMLSchema" xmlns:xs="http://www.w3.org/2001/XMLSchema" xmlns:p="http://schemas.microsoft.com/office/2006/metadata/properties" xmlns:ns2="df7f1408-0f2c-4342-868b-7b646dd47b6d" targetNamespace="http://schemas.microsoft.com/office/2006/metadata/properties" ma:root="true" ma:fieldsID="ed2f56964d2a5381ff3c3e2a4f796cd9" ns2:_="">
    <xsd:import namespace="df7f1408-0f2c-4342-868b-7b646dd47b6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7f1408-0f2c-4342-868b-7b646dd47b6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Marcações de imagem" ma:readOnly="false" ma:fieldId="{5cf76f15-5ced-4ddc-b409-7134ff3c332f}" ma:taxonomyMulti="true" ma:sspId="f329f067-9640-44d5-8564-a72189d1322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E258BD6-FB6F-47B4-97BE-1FE1A1E9ED8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9B20F0F-9F53-426A-89D2-3EB28EDE76C7}">
  <ds:schemaRefs>
    <ds:schemaRef ds:uri="http://schemas.microsoft.com/office/infopath/2007/PartnerControls"/>
    <ds:schemaRef ds:uri="http://www.w3.org/XML/1998/namespace"/>
    <ds:schemaRef ds:uri="http://purl.org/dc/elements/1.1/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df7f1408-0f2c-4342-868b-7b646dd47b6d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34FCF0D0-65D0-4C58-A39B-BFCE8F53B13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f7f1408-0f2c-4342-868b-7b646dd47b6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aprovados pedidos</vt:lpstr>
      <vt:lpstr>aprovados DAD</vt:lpstr>
      <vt:lpstr>aprovados policlinica</vt:lpstr>
      <vt:lpstr>negados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ISMAEL HIPPEN FRANZ</dc:creator>
  <cp:lastModifiedBy>ISMAEL HIPPEN FRANZ</cp:lastModifiedBy>
  <dcterms:created xsi:type="dcterms:W3CDTF">2026-04-07T01:01:26Z</dcterms:created>
  <dcterms:modified xsi:type="dcterms:W3CDTF">2026-04-30T01:16:02Z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0x01010053E8A483E5C6E1448F90C7920955A4E9</vt:lpwstr>
  </property>
</Properties>
</file>