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https://udesc.sharepoint.com/sites/CEO-GRP-PPGZOO/Documentos Compartilhados/Coordenação PPGZOO/EDITAIS/Internos/5-Doutorado Sandwich/PDSE 2026/Edital interno PPGZOO 2026/Anexos/"/>
    </mc:Choice>
  </mc:AlternateContent>
  <xr:revisionPtr revIDLastSave="54" documentId="11_AA0480C259CFCE72055EC08BAD915418BC23B007" xr6:coauthVersionLast="47" xr6:coauthVersionMax="47" xr10:uidLastSave="{EECC6D50-8253-3843-9DD5-F454152F4148}"/>
  <bookViews>
    <workbookView xWindow="6160" yWindow="600" windowWidth="27240" windowHeight="19200" tabRatio="500" xr2:uid="{00000000-000D-0000-FFFF-FFFF00000000}"/>
  </bookViews>
  <sheets>
    <sheet name="Doutorado" sheetId="1" r:id="rId1"/>
  </sheets>
  <definedNames>
    <definedName name="_xlnm.Print_Area" localSheetId="0">Doutorado!$A$1:$H$93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82" i="1" l="1"/>
  <c r="E82" i="1"/>
  <c r="G81" i="1"/>
  <c r="E81" i="1"/>
  <c r="G80" i="1"/>
  <c r="E80" i="1"/>
  <c r="G79" i="1"/>
  <c r="E79" i="1"/>
  <c r="G78" i="1"/>
  <c r="E78" i="1"/>
  <c r="G77" i="1"/>
  <c r="E77" i="1"/>
  <c r="G76" i="1"/>
  <c r="E76" i="1"/>
  <c r="G75" i="1"/>
  <c r="E75" i="1"/>
  <c r="G74" i="1"/>
  <c r="E74" i="1"/>
  <c r="G70" i="1"/>
  <c r="E70" i="1"/>
  <c r="G69" i="1"/>
  <c r="G71" i="1" s="1"/>
  <c r="C91" i="1" s="1"/>
  <c r="E69" i="1"/>
  <c r="E71" i="1" s="1"/>
  <c r="B91" i="1" s="1"/>
  <c r="G65" i="1"/>
  <c r="E65" i="1"/>
  <c r="G64" i="1"/>
  <c r="E64" i="1"/>
  <c r="G63" i="1"/>
  <c r="E63" i="1"/>
  <c r="G62" i="1"/>
  <c r="E62" i="1"/>
  <c r="G61" i="1"/>
  <c r="G66" i="1" s="1"/>
  <c r="C90" i="1" s="1"/>
  <c r="E61" i="1"/>
  <c r="E66" i="1" s="1"/>
  <c r="B90" i="1" s="1"/>
  <c r="G57" i="1"/>
  <c r="E57" i="1"/>
  <c r="G56" i="1"/>
  <c r="E56" i="1"/>
  <c r="G55" i="1"/>
  <c r="E55" i="1"/>
  <c r="G54" i="1"/>
  <c r="E54" i="1"/>
  <c r="G53" i="1"/>
  <c r="E53" i="1"/>
  <c r="G52" i="1"/>
  <c r="G58" i="1" s="1"/>
  <c r="C89" i="1" s="1"/>
  <c r="E52" i="1"/>
  <c r="E58" i="1" s="1"/>
  <c r="B89" i="1" s="1"/>
  <c r="G47" i="1"/>
  <c r="E47" i="1"/>
  <c r="G46" i="1"/>
  <c r="E46" i="1"/>
  <c r="G45" i="1"/>
  <c r="E45" i="1"/>
  <c r="G44" i="1"/>
  <c r="E44" i="1"/>
  <c r="G43" i="1"/>
  <c r="E43" i="1"/>
  <c r="G42" i="1"/>
  <c r="E42" i="1"/>
  <c r="G41" i="1"/>
  <c r="E41" i="1"/>
  <c r="G40" i="1"/>
  <c r="E40" i="1"/>
  <c r="G39" i="1"/>
  <c r="E39" i="1"/>
  <c r="G37" i="1"/>
  <c r="E37" i="1"/>
  <c r="G36" i="1"/>
  <c r="E36" i="1"/>
  <c r="G35" i="1"/>
  <c r="E35" i="1"/>
  <c r="G34" i="1"/>
  <c r="E34" i="1"/>
  <c r="G33" i="1"/>
  <c r="E33" i="1"/>
  <c r="G31" i="1"/>
  <c r="E31" i="1"/>
  <c r="G30" i="1"/>
  <c r="E30" i="1"/>
  <c r="G29" i="1"/>
  <c r="E29" i="1"/>
  <c r="G28" i="1"/>
  <c r="E28" i="1"/>
  <c r="G27" i="1"/>
  <c r="E27" i="1"/>
  <c r="G22" i="1"/>
  <c r="G23" i="1" s="1"/>
  <c r="C87" i="1" s="1"/>
  <c r="E22" i="1"/>
  <c r="E23" i="1" s="1"/>
  <c r="B87" i="1" s="1"/>
  <c r="G17" i="1"/>
  <c r="E17" i="1"/>
  <c r="G15" i="1"/>
  <c r="G18" i="1" s="1"/>
  <c r="C86" i="1" s="1"/>
  <c r="E15" i="1"/>
  <c r="E18" i="1" s="1"/>
  <c r="B86" i="1" s="1"/>
  <c r="G48" i="1" l="1"/>
  <c r="C88" i="1" s="1"/>
  <c r="E83" i="1"/>
  <c r="B92" i="1" s="1"/>
  <c r="G83" i="1"/>
  <c r="C92" i="1" s="1"/>
  <c r="C93" i="1" s="1"/>
  <c r="E48" i="1"/>
  <c r="B88" i="1" s="1"/>
  <c r="B93" i="1" s="1"/>
</calcChain>
</file>

<file path=xl/sharedStrings.xml><?xml version="1.0" encoding="utf-8"?>
<sst xmlns="http://schemas.openxmlformats.org/spreadsheetml/2006/main" count="209" uniqueCount="147">
  <si>
    <t>LEIA ATENTAMENTE AS INFORMAÇÕES DO CABEÇALHO E RODAPÉ.</t>
  </si>
  <si>
    <t xml:space="preserve">Nome: </t>
  </si>
  <si>
    <t>As cópias digitais dos documentos deverão estar sequencialmente organizadas em um único arquivo no formato PDF, com a numeração correspondente ao item desta Tabela de pontuação (Anexo 6 do Edital) a que se referem. Exemplo: o comprovante de um artigo publicado em revista de fator de impacto 2 deverá conter, no alto da página e a direita, a seguinte anotação: 3.1.1 Artigo Publicado ou Aceito, como primeiro autor, em periódico com fator de impacto JCR ≥ 2). Comprovantes não numerados não terão sua pontuação considerada.</t>
  </si>
  <si>
    <t>As pontuações sem os respectivos comprovantes serão desconsideradas.</t>
  </si>
  <si>
    <t>Certificados de atividades não aderentes à grande área de Ciências Agrárias serão desconsiderados.</t>
  </si>
  <si>
    <t xml:space="preserve">Os comprovantes devem ser emitidos por órgão competente. Auto-declarações ou declarações de professores não representando a secretaria ou colegiado competente não serão considerados. </t>
  </si>
  <si>
    <t>A apresentação de certificados falsos desclassificará imediatamente o candidato no edital.</t>
  </si>
  <si>
    <t>Para o preenchimento, o candidato deve seguir as orientações desse cabeçalho e as orientações específicas de cada campo, quando houver, na coluna H.</t>
  </si>
  <si>
    <t>Casos omissos serão deliberados pela comissão.</t>
  </si>
  <si>
    <r>
      <rPr>
        <sz val="12"/>
        <color theme="1"/>
        <rFont val="Aptos Narrow"/>
        <family val="2"/>
        <charset val="1"/>
      </rPr>
      <t xml:space="preserve"> 1 – DESEMPENHO ACADÊMICO</t>
    </r>
    <r>
      <rPr>
        <vertAlign val="superscript"/>
        <sz val="12"/>
        <color theme="1"/>
        <rFont val="Calibri (Body)"/>
        <charset val="1"/>
      </rPr>
      <t>a</t>
    </r>
  </si>
  <si>
    <t>Critério</t>
  </si>
  <si>
    <t>Peso</t>
  </si>
  <si>
    <t>Valor informado</t>
  </si>
  <si>
    <t>Total de pontos</t>
  </si>
  <si>
    <t>Validado pela comissão</t>
  </si>
  <si>
    <t>Pontuação final</t>
  </si>
  <si>
    <t>1.1 - Curso de Mestrado</t>
  </si>
  <si>
    <t xml:space="preserve"> </t>
  </si>
  <si>
    <t>1.1.1 - Média geral obtida no mestrado (todas as disciplinas)</t>
  </si>
  <si>
    <t>Média geral*5</t>
  </si>
  <si>
    <t xml:space="preserve">Caso a avaliação seja emitida por conceitos, considerar: A = 9,5; B = 8,5; C = 7,5. </t>
  </si>
  <si>
    <t>1.2 - Pós-graduação stricto senso</t>
  </si>
  <si>
    <t>1.2.1 - Média geral obtida nas disciplinas cursadas após a ingresso no curso corrente (M ou D), multiplicado pelo número de créditos concluídos</t>
  </si>
  <si>
    <t>Média* nº créd*0,2</t>
  </si>
  <si>
    <t>Total parcial Item 1</t>
  </si>
  <si>
    <t xml:space="preserve"> 2 – ATIVIDADES DE FORMAÇÃO COMPLEMENTAR</t>
  </si>
  <si>
    <t>2.1 - Participação em eventos</t>
  </si>
  <si>
    <t>2.1.1 - Congressos, simpósios, seminários, workshops ou encontros na área (&gt; 8 horas)</t>
  </si>
  <si>
    <t>Nº eventos (limitado a 10)*1</t>
  </si>
  <si>
    <t>Para  o item 2.1.1 serão considerados apenas eventos com carga horária igual ou superior a 8 horas, presenciais e realizados nos últimos 5 anos. Limite de 10 eventos. Apenas para eventos após o ingresso no mestrado.</t>
  </si>
  <si>
    <t>Total parcial Item 2</t>
  </si>
  <si>
    <t>Limite:</t>
  </si>
  <si>
    <t>3.1.1. - Artigo publicado ou aceito em periódico (Fator de impacto ≥2)</t>
  </si>
  <si>
    <t>Nº artigos*60</t>
  </si>
  <si>
    <t>3.1.2 - Artigo publicado ou aceito em periódico (Fator de impacto ≥1 e &lt;2)</t>
  </si>
  <si>
    <t>Nº artigos*50</t>
  </si>
  <si>
    <t>3.1.3. - Artigo publicado ou aceito em periódico (Fator de impacto ≥0,5 e&lt;1)</t>
  </si>
  <si>
    <t>Nº artigos*40</t>
  </si>
  <si>
    <t>3.1.4 - Artigo publicado ou aceito em periódico (Fator de impacto &lt;0,5)</t>
  </si>
  <si>
    <t>Nº artigos*30</t>
  </si>
  <si>
    <t>3.1.5 - Artigo publicado ou aceito em periódico (sem fator de impacto)</t>
  </si>
  <si>
    <t>Nº artigos*10</t>
  </si>
  <si>
    <t>Autor do trabalho que não apareça como primeiro, ou no caso de igual contribuição que não esteja listado como os 2 primeiros autores.</t>
  </si>
  <si>
    <t>3.2.1 - Artigo publicado ou aceito em periódico (Fator de impacto ≥2)</t>
  </si>
  <si>
    <t>Nº artigos*12</t>
  </si>
  <si>
    <t>3.2.2 - Artigo publicado ou aceito em periódico (Fator de impacto ≥1 e &lt;2)</t>
  </si>
  <si>
    <t>3.2.3 - Artigo publicado ou aceito em periódico (Fator de impacto ≥0,5 e &lt;1)</t>
  </si>
  <si>
    <t>Nº artigos*8</t>
  </si>
  <si>
    <t>3.2.4 - Artigo publicado ou aceito em periódico (Fator de impacto &lt;0,5)</t>
  </si>
  <si>
    <t>3.2.5 - Artigo publicado ou aceito em periódico (sem fator de impacto)</t>
  </si>
  <si>
    <t>Nº artigos*2</t>
  </si>
  <si>
    <t>3.3 - Livros</t>
  </si>
  <si>
    <t xml:space="preserve">3.3.1 - Livro com ISBN </t>
  </si>
  <si>
    <t>Nº livros*50</t>
  </si>
  <si>
    <t>3.3.2 - Capítulo de livro com ISBN</t>
  </si>
  <si>
    <t>Nº capítulos*12</t>
  </si>
  <si>
    <t>3.3.3 - Livro ou capítulo de livro sem ISBN</t>
  </si>
  <si>
    <t>Nº livro/capít.*2</t>
  </si>
  <si>
    <t>3.4 - Artigo em revista técnica ou boletim técnico</t>
  </si>
  <si>
    <t>Nº artigos/boletins*5</t>
  </si>
  <si>
    <t>3.5 - Resumos expandidos publicados em anais de eventos científicos (mínimo de 2 páginas em tamanho A4)</t>
  </si>
  <si>
    <t>No de resumos*3</t>
  </si>
  <si>
    <t>Documento que comprove que o resumo foi publicado (comprovante de aprovação ou Anais contendo o resumo).</t>
  </si>
  <si>
    <t>3.6 - Resumos simples publicados em anais de eventos científicos</t>
  </si>
  <si>
    <t>No de resumos*1</t>
  </si>
  <si>
    <t>3.7 - Palestras técnicas em eventos internacionais relacionadas à área do PPGZOO</t>
  </si>
  <si>
    <t>No palestras*5</t>
  </si>
  <si>
    <t>3.8 - Palestras técnicas em eventos nacionais relacionadas à área do PPGZOO</t>
  </si>
  <si>
    <t>No palestras*3</t>
  </si>
  <si>
    <t>3.9 - Palestras técnicas em eventos regionais/locais relacionadas à área do PPGZOO</t>
  </si>
  <si>
    <t>No palestras*1</t>
  </si>
  <si>
    <t>Total parcial Item 3</t>
  </si>
  <si>
    <t>4 - ATIVIDADES UNIVERSITÁRIAS (com vínculo empregatício)</t>
  </si>
  <si>
    <t>4.1 - Tempo de Magistério Superior</t>
  </si>
  <si>
    <t>4.1.1 - Docência em Cursos de Graduação</t>
  </si>
  <si>
    <t>Nº períodos no semestre*3</t>
  </si>
  <si>
    <t>O período deverá ser comprovado, por meio de contrato de trabalho, portaria de nomeação ou carteira de trabalho. Deve ficar explícito a data de início no cargo e data de término. Em caso de atividade ainda em exercício, anexar declaração da autoridade competente. Para fins de comparação, atividades de docência ou atividades profissionais com carga horaria de 1 a 20 horas/semana serão considerados como 1 período e de 21 a 40 horas/semana considerados como 2 períodos limitado a 2 períodos/semestre.</t>
  </si>
  <si>
    <t>4.1.2 - Cursos extracurriculares ministrados na especialidade</t>
  </si>
  <si>
    <t>Nº cursos*1</t>
  </si>
  <si>
    <t>4.2 - Orientação de alunos (monografia, TCC ou iniciação científica)</t>
  </si>
  <si>
    <t>Nº de orient.*2</t>
  </si>
  <si>
    <t>Nº particip.*2</t>
  </si>
  <si>
    <t>Total parcial IV</t>
  </si>
  <si>
    <t xml:space="preserve"> 5 - ATIVIDADES PROFISSIONAIS NOS ÚLTIMOS CINCO ANOS (exceto magistério em ensino superior)</t>
  </si>
  <si>
    <t>5.1 - Magistério em ensino fundamental, médio ou profissionalizante</t>
  </si>
  <si>
    <t>Meses completos de vínculo*1,0</t>
  </si>
  <si>
    <t>5.2 - Atividades profissionais com vínculo empregatício na área de conhecimento</t>
  </si>
  <si>
    <t>Meses completos de vínculo*0,5</t>
  </si>
  <si>
    <t>5.3 - Orientação de monografia ou estágios de conclusão de Curso profissionalizante</t>
  </si>
  <si>
    <t>Nº orient.*1</t>
  </si>
  <si>
    <t>5.4 - Participação em bancas de trabalhos de conclusão de curso profissionalizante</t>
  </si>
  <si>
    <t>Nº partic.*0,5</t>
  </si>
  <si>
    <t>5.5 - Participação em demais bancas acadêmicas de graduação.</t>
  </si>
  <si>
    <t>Nº partic.*0,3</t>
  </si>
  <si>
    <t>Total parcial V</t>
  </si>
  <si>
    <t xml:space="preserve"> 6 - APROVAÇÃO EM CONCURSO PÚBLICO OU PROCESSO SELETIVO</t>
  </si>
  <si>
    <t>6.1 - Aprovação em Concurso para Magistério Superior</t>
  </si>
  <si>
    <t>No concursos*2</t>
  </si>
  <si>
    <t>6.2 - Aprovação em Concurso para cargo profissional</t>
  </si>
  <si>
    <t>No concursos*1</t>
  </si>
  <si>
    <t>Total parcial VI</t>
  </si>
  <si>
    <t xml:space="preserve"> 7 - OUTRAS FUNÇÕES E ATIVIDADES</t>
  </si>
  <si>
    <t>7.1 - Participação em funções administrativas de chefia em entidades públicas ou privadas (máximo 5 anos)</t>
  </si>
  <si>
    <t>No anos*4</t>
  </si>
  <si>
    <t xml:space="preserve">7.2 - Desenvolvimento de softwares ou produtos </t>
  </si>
  <si>
    <t>No produtos*5</t>
  </si>
  <si>
    <t>7.3 - Desenvolvimento de produto ou processo com transferência de tecnologia registrada</t>
  </si>
  <si>
    <t>No produtos*20</t>
  </si>
  <si>
    <t>No patentes*20</t>
  </si>
  <si>
    <t>No prêmios*2</t>
  </si>
  <si>
    <t>Serão consideradas apenas lauréas de conclusão de curso ou eventos.</t>
  </si>
  <si>
    <t>No eventos*7</t>
  </si>
  <si>
    <t>No eventos*2</t>
  </si>
  <si>
    <t>No semestres*1</t>
  </si>
  <si>
    <t>Os conselhos e colegiados são órgãos deliberativos (tomam decisões administrativas com impacto na vida universitária), normativos (criam as normas internas da instituição, por meio de resoluções) e consultivos (podem ser consultados pela Reitoria, Direção de Centro ou Chefia de Departamento em casos específicos).</t>
  </si>
  <si>
    <t>Total parcial VII</t>
  </si>
  <si>
    <t>Geral</t>
  </si>
  <si>
    <t>Informado pelo candidato</t>
  </si>
  <si>
    <t>Quadro I</t>
  </si>
  <si>
    <t>Quadro II</t>
  </si>
  <si>
    <t>Quadro III</t>
  </si>
  <si>
    <t>Quadro IV</t>
  </si>
  <si>
    <t>Quadro V</t>
  </si>
  <si>
    <t>Quadro VI</t>
  </si>
  <si>
    <t>Quadro VII</t>
  </si>
  <si>
    <t>Total Geral</t>
  </si>
  <si>
    <t>Versão 2.2  SELEÇÃO PDSE</t>
  </si>
  <si>
    <t>Nº artigos*6</t>
  </si>
  <si>
    <t>3 – ATIVIDADES CIENTÍFICAS (Pontuação do item limitada a 200 pontos)</t>
  </si>
  <si>
    <t>Nº projetos*10</t>
  </si>
  <si>
    <t>Nº projetos*50</t>
  </si>
  <si>
    <t>No patentes*60</t>
  </si>
  <si>
    <t>4.3 - Coordenador de projetos de pesquisa/extensão</t>
  </si>
  <si>
    <t>4.4 - Coordenador de projetos de pesquisa/extensão aprovado com recurso por agência de fomento</t>
  </si>
  <si>
    <t>4.5 - Participação em Bancas Acadêmicas ou Banca de Concurso Público na área</t>
  </si>
  <si>
    <t>7.4 - Patente registrada de produto ou processo</t>
  </si>
  <si>
    <t>7.5 - Patente licenciada de produto ou processo</t>
  </si>
  <si>
    <t>7.6 Prêmios, distinções e láureas acadêmicas</t>
  </si>
  <si>
    <t>7.7 - Organização de eventos científicos em nível nacional e internacional</t>
  </si>
  <si>
    <t>7.8 - Organização de eventos científicos em nível local ou regional</t>
  </si>
  <si>
    <t>7.9 - Membros de Colegiados Universitários</t>
  </si>
  <si>
    <t>A presente planilha deve ser preenchida pelo candidato na coluna "Valor informado" (coluna D). As pontuações sem os respectivos comprovantes serão desconsideradas. Serão pontuadas apenas as atividades realizadas após o ingresso do candidato no mestrado.</t>
  </si>
  <si>
    <t xml:space="preserve">Válido para disciplinas do curso atual (não se aplica a editais de ingresso). Caso a avaliação seja emitida por conceitos, considerar: A = 9,5; B = 8,5; C = 7,5. </t>
  </si>
  <si>
    <t>Instruções específicas</t>
  </si>
  <si>
    <t>*Caso haja uma indicação explícita de contribuição igual dos dois primeiros autores, se aplica também ao segundo autor.</t>
  </si>
  <si>
    <t>3.2 - Artigos publicados em periódicos científicos, como co-autor, conforme fator de impacto da revista (refere-se ao último fator de impacto publicado pelo Journal Citation Reports-JCR/Clarivate; www.jcr.clarivate.com/jcr).</t>
  </si>
  <si>
    <t>3.1 - Artigos publicados em periódicos científicos, como PRIMEIRO AUTOR*, conforme fator de impacto da revista (refere-se ao último fator de impacto publicado pelo Journal Citation Reports-JCR/Clarivate; www.jcr.clarivate.com/jcr).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</si>
</sst>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charset val="1"/>
    </font>
    <font>
      <b/>
      <sz val="16"/>
      <color theme="1"/>
      <name val="Aptos Narrow"/>
      <family val="2"/>
      <charset val="1"/>
    </font>
    <font>
      <b/>
      <i/>
      <sz val="16"/>
      <color theme="1"/>
      <name val="Aptos Narrow"/>
      <family val="2"/>
      <charset val="1"/>
    </font>
    <font>
      <sz val="14"/>
      <color theme="1"/>
      <name val="Aptos Narrow"/>
      <family val="2"/>
      <charset val="1"/>
    </font>
    <font>
      <vertAlign val="superscript"/>
      <sz val="12"/>
      <color theme="1"/>
      <name val="Calibri (Body)"/>
      <charset val="1"/>
    </font>
    <font>
      <b/>
      <sz val="12"/>
      <color theme="0"/>
      <name val="Aptos Narrow"/>
      <family val="2"/>
      <charset val="1"/>
    </font>
    <font>
      <u/>
      <sz val="12"/>
      <color theme="10"/>
      <name val="Aptos Narrow"/>
      <family val="2"/>
      <charset val="1"/>
    </font>
    <font>
      <b/>
      <sz val="8"/>
      <color rgb="FF326C99"/>
      <name val="Tahom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4"/>
        <bgColor rgb="FF326C99"/>
      </patternFill>
    </fill>
  </fills>
  <borders count="3">
    <border>
      <left/>
      <right/>
      <top/>
      <bottom/>
      <diagonal/>
    </border>
    <border>
      <left/>
      <right/>
      <top style="thin">
        <color theme="4" tint="0.39988402966399123"/>
      </top>
      <bottom style="thin">
        <color theme="4" tint="0.39988402966399123"/>
      </bottom>
      <diagonal/>
    </border>
    <border>
      <left/>
      <right style="thin">
        <color theme="4" tint="0.39988402966399123"/>
      </right>
      <top style="thin">
        <color theme="4" tint="0.39988402966399123"/>
      </top>
      <bottom style="thin">
        <color theme="4" tint="0.39988402966399123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 applyProtection="1">
      <alignment horizontal="center"/>
      <protection locked="0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6" fillId="0" borderId="0" xfId="1" applyBorder="1" applyAlignment="1" applyProtection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 applyProtection="1">
      <alignment horizontal="left" wrapText="1"/>
      <protection locked="0"/>
    </xf>
    <xf numFmtId="0" fontId="0" fillId="0" borderId="0" xfId="0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326C99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6B1E1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eral12" displayName="Geral12" ref="A85:C93" totalsRowShown="0">
  <autoFilter ref="A85:C93" xr:uid="{00000000-0009-0000-0100-000001000000}"/>
  <tableColumns count="3">
    <tableColumn id="1" xr3:uid="{00000000-0010-0000-0000-000001000000}" name="Geral"/>
    <tableColumn id="2" xr3:uid="{00000000-0010-0000-0000-000002000000}" name="Informado pelo candidato"/>
    <tableColumn id="3" xr3:uid="{00000000-0010-0000-0000-000003000000}" name="Validado pela comissã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I_10" displayName="I_10" ref="A13:H17" totalsRowShown="0">
  <autoFilter ref="A13:H17" xr:uid="{00000000-0009-0000-0100-000002000000}"/>
  <tableColumns count="8">
    <tableColumn id="1" xr3:uid="{00000000-0010-0000-0100-000001000000}" name=" 1 – DESEMPENHO ACADÊMICOa"/>
    <tableColumn id="2" xr3:uid="{00000000-0010-0000-0100-000002000000}" name="Critério"/>
    <tableColumn id="3" xr3:uid="{00000000-0010-0000-0100-000003000000}" name="Peso"/>
    <tableColumn id="4" xr3:uid="{00000000-0010-0000-0100-000004000000}" name="Valor informado"/>
    <tableColumn id="5" xr3:uid="{00000000-0010-0000-0100-000005000000}" name="Total de pontos"/>
    <tableColumn id="6" xr3:uid="{00000000-0010-0000-0100-000006000000}" name="Validado pela comissão"/>
    <tableColumn id="7" xr3:uid="{00000000-0010-0000-0100-000007000000}" name="Pontuação final"/>
    <tableColumn id="8" xr3:uid="{00000000-0010-0000-0100-000008000000}" name="Instruções específica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II_11" displayName="II_11" ref="A20:H22" totalsRowShown="0">
  <autoFilter ref="A20:H22" xr:uid="{00000000-0009-0000-0100-000003000000}"/>
  <tableColumns count="8">
    <tableColumn id="1" xr3:uid="{00000000-0010-0000-0200-000001000000}" name=" 2 – ATIVIDADES DE FORMAÇÃO COMPLEMENTAR"/>
    <tableColumn id="2" xr3:uid="{00000000-0010-0000-0200-000002000000}" name="Critério"/>
    <tableColumn id="3" xr3:uid="{00000000-0010-0000-0200-000003000000}" name="Peso"/>
    <tableColumn id="4" xr3:uid="{00000000-0010-0000-0200-000004000000}" name="Valor informado"/>
    <tableColumn id="5" xr3:uid="{00000000-0010-0000-0200-000005000000}" name="Total de pontos"/>
    <tableColumn id="6" xr3:uid="{00000000-0010-0000-0200-000006000000}" name="Validado pela comissão"/>
    <tableColumn id="7" xr3:uid="{00000000-0010-0000-0200-000007000000}" name="Pontuação final"/>
    <tableColumn id="8" xr3:uid="{00000000-0010-0000-0200-000008000000}" name="Instruções específica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III_17" displayName="III_17" ref="A25:H47" totalsRowShown="0">
  <tableColumns count="8">
    <tableColumn id="1" xr3:uid="{00000000-0010-0000-0300-000001000000}" name="3 – ATIVIDADES CIENTÍFICAS (Pontuação do item limitada a 200 pontos)"/>
    <tableColumn id="2" xr3:uid="{00000000-0010-0000-0300-000002000000}" name="Critério"/>
    <tableColumn id="3" xr3:uid="{00000000-0010-0000-0300-000003000000}" name="Peso"/>
    <tableColumn id="4" xr3:uid="{00000000-0010-0000-0300-000004000000}" name="Valor informado"/>
    <tableColumn id="5" xr3:uid="{00000000-0010-0000-0300-000005000000}" name="Total de pontos"/>
    <tableColumn id="6" xr3:uid="{00000000-0010-0000-0300-000006000000}" name="Validado pela comissão"/>
    <tableColumn id="7" xr3:uid="{00000000-0010-0000-0300-000007000000}" name="Pontuação final"/>
    <tableColumn id="8" xr3:uid="{00000000-0010-0000-0300-000008000000}" name="Instruções específica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IV_16" displayName="IV_16" ref="A50:H57" totalsRowShown="0">
  <autoFilter ref="A50:H57" xr:uid="{00000000-0009-0000-0100-000005000000}"/>
  <tableColumns count="8">
    <tableColumn id="1" xr3:uid="{00000000-0010-0000-0400-000001000000}" name="4 - ATIVIDADES UNIVERSITÁRIAS (com vínculo empregatício)"/>
    <tableColumn id="2" xr3:uid="{00000000-0010-0000-0400-000002000000}" name="Critério"/>
    <tableColumn id="3" xr3:uid="{00000000-0010-0000-0400-000003000000}" name="Peso"/>
    <tableColumn id="4" xr3:uid="{00000000-0010-0000-0400-000004000000}" name="Valor informado"/>
    <tableColumn id="5" xr3:uid="{00000000-0010-0000-0400-000005000000}" name="Total de pontos"/>
    <tableColumn id="6" xr3:uid="{00000000-0010-0000-0400-000006000000}" name="Validado pela comissão"/>
    <tableColumn id="7" xr3:uid="{00000000-0010-0000-0400-000007000000}" name="Pontuação final"/>
    <tableColumn id="8" xr3:uid="{00000000-0010-0000-0400-000008000000}" name="Instruções específica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V_15" displayName="V_15" ref="A60:G65" totalsRowShown="0">
  <autoFilter ref="A60:G65" xr:uid="{00000000-0009-0000-0100-000006000000}"/>
  <tableColumns count="7">
    <tableColumn id="1" xr3:uid="{00000000-0010-0000-0500-000001000000}" name=" 5 - ATIVIDADES PROFISSIONAIS NOS ÚLTIMOS CINCO ANOS (exceto magistério em ensino superior)"/>
    <tableColumn id="2" xr3:uid="{00000000-0010-0000-0500-000002000000}" name="Critério"/>
    <tableColumn id="3" xr3:uid="{00000000-0010-0000-0500-000003000000}" name="Peso"/>
    <tableColumn id="4" xr3:uid="{00000000-0010-0000-0500-000004000000}" name="Valor informado"/>
    <tableColumn id="5" xr3:uid="{00000000-0010-0000-0500-000005000000}" name="Total de pontos"/>
    <tableColumn id="6" xr3:uid="{00000000-0010-0000-0500-000006000000}" name="Validado pela comissão"/>
    <tableColumn id="7" xr3:uid="{00000000-0010-0000-0500-000007000000}" name="Pontuação final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VI_14" displayName="VI_14" ref="A68:G70" totalsRowShown="0">
  <autoFilter ref="A68:G70" xr:uid="{00000000-0009-0000-0100-000007000000}"/>
  <tableColumns count="7">
    <tableColumn id="1" xr3:uid="{00000000-0010-0000-0600-000001000000}" name=" 6 - APROVAÇÃO EM CONCURSO PÚBLICO OU PROCESSO SELETIVO"/>
    <tableColumn id="2" xr3:uid="{00000000-0010-0000-0600-000002000000}" name="Critério"/>
    <tableColumn id="3" xr3:uid="{00000000-0010-0000-0600-000003000000}" name="Peso"/>
    <tableColumn id="4" xr3:uid="{00000000-0010-0000-0600-000004000000}" name="Valor informado"/>
    <tableColumn id="5" xr3:uid="{00000000-0010-0000-0600-000005000000}" name="Total de pontos"/>
    <tableColumn id="6" xr3:uid="{00000000-0010-0000-0600-000006000000}" name="Validado pela comissão"/>
    <tableColumn id="7" xr3:uid="{00000000-0010-0000-0600-000007000000}" name="Pontuação final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VII_13" displayName="VII_13" ref="A73:H82" totalsRowShown="0">
  <autoFilter ref="A73:H82" xr:uid="{00000000-0009-0000-0100-000008000000}"/>
  <tableColumns count="8">
    <tableColumn id="1" xr3:uid="{00000000-0010-0000-0700-000001000000}" name=" 7 - OUTRAS FUNÇÕES E ATIVIDADES"/>
    <tableColumn id="2" xr3:uid="{00000000-0010-0000-0700-000002000000}" name="Critério"/>
    <tableColumn id="3" xr3:uid="{00000000-0010-0000-0700-000003000000}" name="Peso"/>
    <tableColumn id="4" xr3:uid="{00000000-0010-0000-0700-000004000000}" name="Valor informado"/>
    <tableColumn id="5" xr3:uid="{00000000-0010-0000-0700-000005000000}" name="Total de pontos"/>
    <tableColumn id="6" xr3:uid="{00000000-0010-0000-0700-000006000000}" name="Validado pela comissão"/>
    <tableColumn id="7" xr3:uid="{00000000-0010-0000-0700-000007000000}" name="Pontuação final"/>
    <tableColumn id="8" xr3:uid="{00000000-0010-0000-0700-000008000000}" name="Instruções específic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3"/>
  <sheetViews>
    <sheetView tabSelected="1" zoomScaleNormal="100" zoomScaleSheetLayoutView="75" zoomScalePageLayoutView="50" workbookViewId="0">
      <selection activeCell="B3" sqref="B3:G3"/>
    </sheetView>
  </sheetViews>
  <sheetFormatPr baseColWidth="10" defaultColWidth="11" defaultRowHeight="16" x14ac:dyDescent="0.2"/>
  <cols>
    <col min="1" max="1" width="88.5" style="1" customWidth="1"/>
    <col min="2" max="2" width="28" customWidth="1"/>
    <col min="3" max="3" width="11" style="2"/>
    <col min="4" max="7" width="10.83203125" style="2" customWidth="1"/>
    <col min="8" max="8" width="112.83203125" customWidth="1"/>
    <col min="14" max="14" width="12.33203125" customWidth="1"/>
  </cols>
  <sheetData>
    <row r="1" spans="1:8" ht="17" x14ac:dyDescent="0.2">
      <c r="A1" s="1" t="s">
        <v>126</v>
      </c>
    </row>
    <row r="2" spans="1:8" ht="27.75" customHeight="1" x14ac:dyDescent="0.3">
      <c r="A2" s="23" t="s">
        <v>0</v>
      </c>
      <c r="B2" s="23"/>
      <c r="C2" s="23"/>
      <c r="D2" s="23"/>
      <c r="E2" s="23"/>
      <c r="F2" s="23"/>
      <c r="G2" s="23"/>
    </row>
    <row r="3" spans="1:8" ht="27.75" customHeight="1" x14ac:dyDescent="0.3">
      <c r="A3" s="3" t="s">
        <v>1</v>
      </c>
      <c r="B3" s="24"/>
      <c r="C3" s="24"/>
      <c r="D3" s="24"/>
      <c r="E3" s="24"/>
      <c r="F3" s="24"/>
      <c r="G3" s="24"/>
    </row>
    <row r="4" spans="1:8" ht="33.75" customHeight="1" x14ac:dyDescent="0.2">
      <c r="A4" s="20" t="s">
        <v>141</v>
      </c>
      <c r="B4" s="20"/>
      <c r="C4" s="20"/>
      <c r="D4" s="20"/>
      <c r="E4" s="20"/>
      <c r="F4" s="20"/>
      <c r="G4" s="20"/>
    </row>
    <row r="5" spans="1:8" s="1" customFormat="1" ht="51" customHeight="1" x14ac:dyDescent="0.2">
      <c r="A5" s="25" t="s">
        <v>2</v>
      </c>
      <c r="B5" s="25"/>
      <c r="C5" s="25"/>
      <c r="D5" s="25"/>
      <c r="E5" s="25"/>
      <c r="F5" s="25"/>
      <c r="G5" s="25"/>
    </row>
    <row r="6" spans="1:8" s="1" customFormat="1" ht="16.5" customHeight="1" x14ac:dyDescent="0.2">
      <c r="A6" s="25" t="s">
        <v>3</v>
      </c>
      <c r="B6" s="25"/>
      <c r="C6" s="25"/>
      <c r="D6" s="25"/>
      <c r="E6" s="25"/>
      <c r="F6" s="25"/>
      <c r="G6" s="25"/>
    </row>
    <row r="7" spans="1:8" ht="16.5" customHeight="1" x14ac:dyDescent="0.2">
      <c r="A7" s="20" t="s">
        <v>4</v>
      </c>
      <c r="B7" s="20"/>
      <c r="C7" s="20"/>
      <c r="D7" s="20"/>
      <c r="E7" s="20"/>
      <c r="F7" s="20"/>
      <c r="G7" s="20"/>
    </row>
    <row r="8" spans="1:8" ht="16.5" customHeight="1" x14ac:dyDescent="0.2">
      <c r="A8" s="20" t="s">
        <v>5</v>
      </c>
      <c r="B8" s="20"/>
      <c r="C8" s="20"/>
      <c r="D8" s="20"/>
      <c r="E8" s="20"/>
      <c r="F8" s="20"/>
      <c r="G8" s="20"/>
    </row>
    <row r="9" spans="1:8" ht="16.5" customHeight="1" x14ac:dyDescent="0.2">
      <c r="A9" s="20" t="s">
        <v>6</v>
      </c>
      <c r="B9" s="20"/>
      <c r="C9" s="20"/>
      <c r="D9" s="20"/>
      <c r="E9" s="20"/>
      <c r="F9" s="20"/>
      <c r="G9" s="20"/>
    </row>
    <row r="10" spans="1:8" ht="16.5" customHeight="1" x14ac:dyDescent="0.2">
      <c r="A10" s="20" t="s">
        <v>7</v>
      </c>
      <c r="B10" s="20"/>
      <c r="C10" s="20"/>
      <c r="D10" s="20"/>
      <c r="E10" s="20"/>
      <c r="F10" s="20"/>
      <c r="G10" s="20"/>
    </row>
    <row r="11" spans="1:8" ht="16.5" customHeight="1" x14ac:dyDescent="0.2">
      <c r="A11" s="20" t="s">
        <v>8</v>
      </c>
      <c r="B11" s="20"/>
      <c r="C11" s="20"/>
      <c r="D11" s="20"/>
      <c r="E11" s="20"/>
      <c r="F11" s="20"/>
      <c r="G11" s="20"/>
    </row>
    <row r="12" spans="1:8" ht="19" x14ac:dyDescent="0.25">
      <c r="A12" s="4"/>
      <c r="B12" s="21"/>
      <c r="C12" s="21"/>
      <c r="D12" s="21"/>
      <c r="E12" s="21"/>
    </row>
    <row r="13" spans="1:8" ht="51" x14ac:dyDescent="0.2">
      <c r="A13" s="1" t="s">
        <v>9</v>
      </c>
      <c r="B13" t="s">
        <v>10</v>
      </c>
      <c r="C13" s="2" t="s">
        <v>11</v>
      </c>
      <c r="D13" s="5" t="s">
        <v>12</v>
      </c>
      <c r="E13" s="5" t="s">
        <v>13</v>
      </c>
      <c r="F13" s="5" t="s">
        <v>14</v>
      </c>
      <c r="G13" s="5" t="s">
        <v>15</v>
      </c>
      <c r="H13" t="s">
        <v>143</v>
      </c>
    </row>
    <row r="14" spans="1:8" ht="17" x14ac:dyDescent="0.2">
      <c r="A14" s="1" t="s">
        <v>16</v>
      </c>
      <c r="B14" t="s">
        <v>17</v>
      </c>
      <c r="C14" s="2" t="s">
        <v>17</v>
      </c>
      <c r="D14" s="6"/>
      <c r="F14" s="6"/>
    </row>
    <row r="15" spans="1:8" ht="17" x14ac:dyDescent="0.2">
      <c r="A15" s="1" t="s">
        <v>18</v>
      </c>
      <c r="B15" t="s">
        <v>19</v>
      </c>
      <c r="C15" s="2">
        <v>5</v>
      </c>
      <c r="D15" s="6"/>
      <c r="E15" s="2">
        <f>I_10[[#This Row],[Peso]]*I_10[[#This Row],[Valor informado]]</f>
        <v>0</v>
      </c>
      <c r="F15" s="6"/>
      <c r="G15" s="2">
        <f>I_10[[#This Row],[Peso]]*I_10[[#This Row],[Validado pela comissão]]</f>
        <v>0</v>
      </c>
      <c r="H15" s="1" t="s">
        <v>20</v>
      </c>
    </row>
    <row r="16" spans="1:8" ht="17" x14ac:dyDescent="0.2">
      <c r="A16" s="1" t="s">
        <v>21</v>
      </c>
      <c r="B16" t="s">
        <v>17</v>
      </c>
      <c r="C16" s="2" t="s">
        <v>17</v>
      </c>
      <c r="D16" s="6"/>
      <c r="F16" s="6"/>
    </row>
    <row r="17" spans="1:8" ht="34" x14ac:dyDescent="0.2">
      <c r="A17" s="1" t="s">
        <v>22</v>
      </c>
      <c r="B17" t="s">
        <v>23</v>
      </c>
      <c r="C17" s="2">
        <v>0.2</v>
      </c>
      <c r="D17" s="6"/>
      <c r="E17" s="2">
        <f>I_10[[#This Row],[Peso]]*I_10[[#This Row],[Valor informado]]</f>
        <v>0</v>
      </c>
      <c r="F17" s="6"/>
      <c r="G17" s="2">
        <f>I_10[[#This Row],[Peso]]*I_10[[#This Row],[Validado pela comissão]]</f>
        <v>0</v>
      </c>
      <c r="H17" s="1" t="s">
        <v>142</v>
      </c>
    </row>
    <row r="18" spans="1:8" ht="17" x14ac:dyDescent="0.2">
      <c r="A18" s="1" t="s">
        <v>24</v>
      </c>
      <c r="D18" s="2" t="s">
        <v>17</v>
      </c>
      <c r="E18" s="2">
        <f>SUM(I_10[Total de pontos])</f>
        <v>0</v>
      </c>
      <c r="G18" s="2">
        <f>SUM(I_10[Pontuação final])</f>
        <v>0</v>
      </c>
    </row>
    <row r="19" spans="1:8" ht="15.75" customHeight="1" x14ac:dyDescent="0.2"/>
    <row r="20" spans="1:8" ht="51" customHeight="1" x14ac:dyDescent="0.2">
      <c r="A20" s="1" t="s">
        <v>25</v>
      </c>
      <c r="B20" s="7" t="s">
        <v>10</v>
      </c>
      <c r="C20" s="8" t="s">
        <v>11</v>
      </c>
      <c r="D20" s="9" t="s">
        <v>12</v>
      </c>
      <c r="E20" s="9" t="s">
        <v>13</v>
      </c>
      <c r="F20" s="9" t="s">
        <v>14</v>
      </c>
      <c r="G20" s="10" t="s">
        <v>15</v>
      </c>
      <c r="H20" t="s">
        <v>143</v>
      </c>
    </row>
    <row r="21" spans="1:8" ht="15.75" customHeight="1" x14ac:dyDescent="0.2">
      <c r="A21" s="1" t="s">
        <v>26</v>
      </c>
      <c r="B21" t="s">
        <v>17</v>
      </c>
      <c r="C21" s="2" t="s">
        <v>17</v>
      </c>
      <c r="D21" s="6"/>
      <c r="F21" s="6"/>
    </row>
    <row r="22" spans="1:8" ht="34" x14ac:dyDescent="0.2">
      <c r="A22" s="1" t="s">
        <v>27</v>
      </c>
      <c r="B22" t="s">
        <v>28</v>
      </c>
      <c r="C22" s="2">
        <v>1</v>
      </c>
      <c r="D22" s="6"/>
      <c r="E22" s="2">
        <f>II_11[[#This Row],[Peso]]*II_11[[#This Row],[Valor informado]]</f>
        <v>0</v>
      </c>
      <c r="F22" s="6"/>
      <c r="G22" s="2">
        <f>II_11[[#This Row],[Peso]]*II_11[[#This Row],[Validado pela comissão]]</f>
        <v>0</v>
      </c>
      <c r="H22" s="1" t="s">
        <v>29</v>
      </c>
    </row>
    <row r="23" spans="1:8" ht="15.75" customHeight="1" x14ac:dyDescent="0.2">
      <c r="A23" s="1" t="s">
        <v>30</v>
      </c>
      <c r="B23" t="s">
        <v>31</v>
      </c>
      <c r="C23" s="2">
        <v>10</v>
      </c>
      <c r="D23" s="2" t="s">
        <v>17</v>
      </c>
      <c r="E23" s="2">
        <f>IF(SUM(II_11[Total de pontos])&gt;$C$23,$C$23,SUM(II_11[Total de pontos]))</f>
        <v>0</v>
      </c>
      <c r="G23" s="2">
        <f>IF(SUM(II_11[Pontuação final])&gt;$C$23,$C$23,SUM(II_11[Pontuação final]))</f>
        <v>0</v>
      </c>
    </row>
    <row r="24" spans="1:8" ht="15.75" customHeight="1" x14ac:dyDescent="0.2"/>
    <row r="25" spans="1:8" ht="15.75" customHeight="1" x14ac:dyDescent="0.2">
      <c r="A25" s="1" t="s">
        <v>128</v>
      </c>
      <c r="B25" s="7" t="s">
        <v>10</v>
      </c>
      <c r="C25" s="8" t="s">
        <v>11</v>
      </c>
      <c r="D25" s="8" t="s">
        <v>12</v>
      </c>
      <c r="E25" s="8" t="s">
        <v>13</v>
      </c>
      <c r="F25" s="8" t="s">
        <v>14</v>
      </c>
      <c r="G25" s="11" t="s">
        <v>15</v>
      </c>
      <c r="H25" t="s">
        <v>143</v>
      </c>
    </row>
    <row r="26" spans="1:8" ht="51" customHeight="1" x14ac:dyDescent="0.2">
      <c r="A26" s="1" t="s">
        <v>146</v>
      </c>
      <c r="B26" t="s">
        <v>17</v>
      </c>
      <c r="C26" s="2" t="s">
        <v>17</v>
      </c>
      <c r="D26" s="6"/>
      <c r="F26" s="6"/>
      <c r="H26" s="12" t="s">
        <v>144</v>
      </c>
    </row>
    <row r="27" spans="1:8" ht="17" x14ac:dyDescent="0.2">
      <c r="A27" s="1" t="s">
        <v>32</v>
      </c>
      <c r="B27" t="s">
        <v>33</v>
      </c>
      <c r="C27" s="2">
        <v>60</v>
      </c>
      <c r="D27" s="6"/>
      <c r="E27" s="2">
        <f>III_17[[#This Row],[Peso]]*III_17[[#This Row],[Valor informado]]</f>
        <v>0</v>
      </c>
      <c r="F27" s="6"/>
      <c r="G27" s="2">
        <f>III_17[[#This Row],[Peso]]*III_17[[#This Row],[Validado pela comissão]]</f>
        <v>0</v>
      </c>
    </row>
    <row r="28" spans="1:8" ht="17" x14ac:dyDescent="0.2">
      <c r="A28" s="1" t="s">
        <v>34</v>
      </c>
      <c r="B28" t="s">
        <v>35</v>
      </c>
      <c r="C28" s="2">
        <v>50</v>
      </c>
      <c r="D28" s="6"/>
      <c r="E28" s="2">
        <f>III_17[[#This Row],[Peso]]*III_17[[#This Row],[Valor informado]]</f>
        <v>0</v>
      </c>
      <c r="F28" s="6"/>
      <c r="G28" s="2">
        <f>III_17[[#This Row],[Peso]]*III_17[[#This Row],[Validado pela comissão]]</f>
        <v>0</v>
      </c>
    </row>
    <row r="29" spans="1:8" ht="17" x14ac:dyDescent="0.2">
      <c r="A29" s="1" t="s">
        <v>36</v>
      </c>
      <c r="B29" t="s">
        <v>37</v>
      </c>
      <c r="C29" s="2">
        <v>40</v>
      </c>
      <c r="D29" s="6"/>
      <c r="E29" s="2">
        <f>III_17[[#This Row],[Peso]]*III_17[[#This Row],[Valor informado]]</f>
        <v>0</v>
      </c>
      <c r="F29" s="6"/>
      <c r="G29" s="2">
        <f>III_17[[#This Row],[Peso]]*III_17[[#This Row],[Validado pela comissão]]</f>
        <v>0</v>
      </c>
    </row>
    <row r="30" spans="1:8" ht="17" x14ac:dyDescent="0.2">
      <c r="A30" s="1" t="s">
        <v>38</v>
      </c>
      <c r="B30" t="s">
        <v>39</v>
      </c>
      <c r="C30" s="2">
        <v>30</v>
      </c>
      <c r="D30" s="6"/>
      <c r="E30" s="2">
        <f>III_17[[#This Row],[Peso]]*III_17[[#This Row],[Valor informado]]</f>
        <v>0</v>
      </c>
      <c r="F30" s="6"/>
      <c r="G30" s="2">
        <f>III_17[[#This Row],[Peso]]*III_17[[#This Row],[Validado pela comissão]]</f>
        <v>0</v>
      </c>
    </row>
    <row r="31" spans="1:8" ht="17" x14ac:dyDescent="0.2">
      <c r="A31" s="1" t="s">
        <v>40</v>
      </c>
      <c r="B31" t="s">
        <v>41</v>
      </c>
      <c r="C31" s="2">
        <v>10</v>
      </c>
      <c r="D31" s="6"/>
      <c r="E31" s="2">
        <f>III_17[[#This Row],[Peso]]*III_17[[#This Row],[Valor informado]]</f>
        <v>0</v>
      </c>
      <c r="F31" s="6"/>
      <c r="G31" s="2">
        <f>III_17[[#This Row],[Peso]]*III_17[[#This Row],[Validado pela comissão]]</f>
        <v>0</v>
      </c>
    </row>
    <row r="32" spans="1:8" ht="51" x14ac:dyDescent="0.2">
      <c r="A32" s="1" t="s">
        <v>145</v>
      </c>
      <c r="D32" s="6"/>
      <c r="F32" s="6"/>
      <c r="H32" s="12" t="s">
        <v>42</v>
      </c>
    </row>
    <row r="33" spans="1:15" ht="17.25" customHeight="1" x14ac:dyDescent="0.2">
      <c r="A33" s="1" t="s">
        <v>43</v>
      </c>
      <c r="B33" t="s">
        <v>44</v>
      </c>
      <c r="C33" s="2">
        <v>12</v>
      </c>
      <c r="D33" s="6"/>
      <c r="E33" s="2">
        <f>III_17[[#This Row],[Peso]]*III_17[[#This Row],[Valor informado]]</f>
        <v>0</v>
      </c>
      <c r="F33" s="6"/>
      <c r="G33" s="2">
        <f>III_17[[#This Row],[Peso]]*III_17[[#This Row],[Validado pela comissão]]</f>
        <v>0</v>
      </c>
    </row>
    <row r="34" spans="1:15" ht="17.25" customHeight="1" x14ac:dyDescent="0.2">
      <c r="A34" s="1" t="s">
        <v>45</v>
      </c>
      <c r="B34" t="s">
        <v>41</v>
      </c>
      <c r="C34" s="2">
        <v>10</v>
      </c>
      <c r="D34" s="6"/>
      <c r="E34" s="2">
        <f>III_17[[#This Row],[Peso]]*III_17[[#This Row],[Valor informado]]</f>
        <v>0</v>
      </c>
      <c r="F34" s="6"/>
      <c r="G34" s="2">
        <f>III_17[[#This Row],[Peso]]*III_17[[#This Row],[Validado pela comissão]]</f>
        <v>0</v>
      </c>
    </row>
    <row r="35" spans="1:15" ht="17.25" customHeight="1" x14ac:dyDescent="0.2">
      <c r="A35" s="1" t="s">
        <v>46</v>
      </c>
      <c r="B35" t="s">
        <v>47</v>
      </c>
      <c r="C35" s="2">
        <v>8</v>
      </c>
      <c r="D35" s="6"/>
      <c r="E35" s="2">
        <f>III_17[[#This Row],[Peso]]*III_17[[#This Row],[Valor informado]]</f>
        <v>0</v>
      </c>
      <c r="F35" s="6"/>
      <c r="G35" s="2">
        <f>III_17[[#This Row],[Peso]]*III_17[[#This Row],[Validado pela comissão]]</f>
        <v>0</v>
      </c>
    </row>
    <row r="36" spans="1:15" ht="17.25" customHeight="1" x14ac:dyDescent="0.2">
      <c r="A36" s="1" t="s">
        <v>48</v>
      </c>
      <c r="B36" t="s">
        <v>127</v>
      </c>
      <c r="C36" s="2">
        <v>6</v>
      </c>
      <c r="D36" s="6"/>
      <c r="E36" s="2">
        <f>III_17[[#This Row],[Peso]]*III_17[[#This Row],[Valor informado]]</f>
        <v>0</v>
      </c>
      <c r="F36" s="6"/>
      <c r="G36" s="2">
        <f>III_17[[#This Row],[Peso]]*III_17[[#This Row],[Validado pela comissão]]</f>
        <v>0</v>
      </c>
    </row>
    <row r="37" spans="1:15" ht="17.25" customHeight="1" x14ac:dyDescent="0.2">
      <c r="A37" s="1" t="s">
        <v>49</v>
      </c>
      <c r="B37" t="s">
        <v>50</v>
      </c>
      <c r="C37" s="2">
        <v>2</v>
      </c>
      <c r="D37" s="6"/>
      <c r="E37" s="2">
        <f>III_17[[#This Row],[Peso]]*III_17[[#This Row],[Valor informado]]</f>
        <v>0</v>
      </c>
      <c r="F37" s="6"/>
      <c r="G37" s="2">
        <f>III_17[[#This Row],[Peso]]*III_17[[#This Row],[Validado pela comissão]]</f>
        <v>0</v>
      </c>
    </row>
    <row r="38" spans="1:15" ht="17.25" customHeight="1" x14ac:dyDescent="0.2">
      <c r="A38" s="1" t="s">
        <v>51</v>
      </c>
      <c r="B38" t="s">
        <v>17</v>
      </c>
      <c r="C38" s="2" t="s">
        <v>17</v>
      </c>
      <c r="D38" s="6"/>
      <c r="F38" s="6"/>
    </row>
    <row r="39" spans="1:15" ht="17.25" customHeight="1" x14ac:dyDescent="0.2">
      <c r="A39" s="1" t="s">
        <v>52</v>
      </c>
      <c r="B39" t="s">
        <v>53</v>
      </c>
      <c r="C39" s="2">
        <v>50</v>
      </c>
      <c r="D39" s="6"/>
      <c r="E39" s="2">
        <f>III_17[[#This Row],[Peso]]*III_17[[#This Row],[Valor informado]]</f>
        <v>0</v>
      </c>
      <c r="F39" s="6"/>
      <c r="G39" s="2">
        <f>III_17[[#This Row],[Peso]]*III_17[[#This Row],[Validado pela comissão]]</f>
        <v>0</v>
      </c>
    </row>
    <row r="40" spans="1:15" ht="17.25" customHeight="1" x14ac:dyDescent="0.2">
      <c r="A40" s="1" t="s">
        <v>54</v>
      </c>
      <c r="B40" t="s">
        <v>55</v>
      </c>
      <c r="C40" s="2">
        <v>12</v>
      </c>
      <c r="D40" s="6"/>
      <c r="E40" s="2">
        <f>III_17[[#This Row],[Peso]]*III_17[[#This Row],[Valor informado]]</f>
        <v>0</v>
      </c>
      <c r="F40" s="6"/>
      <c r="G40" s="2">
        <f>III_17[[#This Row],[Peso]]*III_17[[#This Row],[Validado pela comissão]]</f>
        <v>0</v>
      </c>
    </row>
    <row r="41" spans="1:15" ht="17.25" customHeight="1" x14ac:dyDescent="0.2">
      <c r="A41" s="1" t="s">
        <v>56</v>
      </c>
      <c r="B41" t="s">
        <v>57</v>
      </c>
      <c r="C41" s="2">
        <v>2</v>
      </c>
      <c r="D41" s="6"/>
      <c r="E41" s="2">
        <f>III_17[[#This Row],[Peso]]*III_17[[#This Row],[Valor informado]]</f>
        <v>0</v>
      </c>
      <c r="F41" s="6"/>
      <c r="G41" s="2">
        <f>III_17[[#This Row],[Peso]]*III_17[[#This Row],[Validado pela comissão]]</f>
        <v>0</v>
      </c>
      <c r="I41" s="22"/>
      <c r="J41" s="22"/>
      <c r="K41" s="22"/>
      <c r="L41" s="22"/>
      <c r="M41" s="22"/>
      <c r="N41" s="22"/>
      <c r="O41" s="22"/>
    </row>
    <row r="42" spans="1:15" ht="17.25" customHeight="1" x14ac:dyDescent="0.2">
      <c r="A42" s="1" t="s">
        <v>58</v>
      </c>
      <c r="B42" t="s">
        <v>59</v>
      </c>
      <c r="C42" s="2">
        <v>5</v>
      </c>
      <c r="D42" s="6"/>
      <c r="E42" s="2">
        <f>III_17[[#This Row],[Peso]]*III_17[[#This Row],[Valor informado]]</f>
        <v>0</v>
      </c>
      <c r="F42" s="6"/>
      <c r="G42" s="2">
        <f>III_17[[#This Row],[Peso]]*III_17[[#This Row],[Validado pela comissão]]</f>
        <v>0</v>
      </c>
      <c r="I42" s="22"/>
      <c r="J42" s="22"/>
      <c r="K42" s="22"/>
      <c r="L42" s="22"/>
      <c r="M42" s="22"/>
      <c r="N42" s="22"/>
      <c r="O42" s="22"/>
    </row>
    <row r="43" spans="1:15" ht="17.25" customHeight="1" x14ac:dyDescent="0.2">
      <c r="A43" s="1" t="s">
        <v>60</v>
      </c>
      <c r="B43" t="s">
        <v>61</v>
      </c>
      <c r="C43" s="2">
        <v>3</v>
      </c>
      <c r="D43" s="6"/>
      <c r="E43" s="2">
        <f>III_17[[#This Row],[Peso]]*III_17[[#This Row],[Valor informado]]</f>
        <v>0</v>
      </c>
      <c r="F43" s="6"/>
      <c r="G43" s="2">
        <f>III_17[[#This Row],[Peso]]*III_17[[#This Row],[Validado pela comissão]]</f>
        <v>0</v>
      </c>
      <c r="H43" s="12" t="s">
        <v>62</v>
      </c>
      <c r="I43" s="13"/>
    </row>
    <row r="44" spans="1:15" ht="17.25" customHeight="1" x14ac:dyDescent="0.2">
      <c r="A44" s="1" t="s">
        <v>63</v>
      </c>
      <c r="B44" t="s">
        <v>64</v>
      </c>
      <c r="C44" s="2">
        <v>1</v>
      </c>
      <c r="D44" s="6"/>
      <c r="E44" s="2">
        <f>III_17[[#This Row],[Peso]]*III_17[[#This Row],[Valor informado]]</f>
        <v>0</v>
      </c>
      <c r="F44" s="6"/>
      <c r="G44" s="2">
        <f>III_17[[#This Row],[Peso]]*III_17[[#This Row],[Validado pela comissão]]</f>
        <v>0</v>
      </c>
      <c r="H44" s="12" t="s">
        <v>62</v>
      </c>
      <c r="I44" s="13"/>
    </row>
    <row r="45" spans="1:15" ht="17.25" customHeight="1" x14ac:dyDescent="0.2">
      <c r="A45" s="1" t="s">
        <v>65</v>
      </c>
      <c r="B45" t="s">
        <v>66</v>
      </c>
      <c r="C45" s="2">
        <v>5</v>
      </c>
      <c r="D45" s="6"/>
      <c r="E45" s="2">
        <f>III_17[[#This Row],[Peso]]*III_17[[#This Row],[Valor informado]]</f>
        <v>0</v>
      </c>
      <c r="F45" s="6"/>
      <c r="G45" s="2">
        <f>III_17[[#This Row],[Peso]]*III_17[[#This Row],[Validado pela comissão]]</f>
        <v>0</v>
      </c>
      <c r="I45" s="14"/>
    </row>
    <row r="46" spans="1:15" ht="17.25" customHeight="1" x14ac:dyDescent="0.2">
      <c r="A46" s="1" t="s">
        <v>67</v>
      </c>
      <c r="B46" t="s">
        <v>68</v>
      </c>
      <c r="C46" s="2">
        <v>3</v>
      </c>
      <c r="D46" s="6"/>
      <c r="E46" s="2">
        <f>III_17[[#This Row],[Peso]]*III_17[[#This Row],[Valor informado]]</f>
        <v>0</v>
      </c>
      <c r="F46" s="6"/>
      <c r="G46" s="2">
        <f>III_17[[#This Row],[Peso]]*III_17[[#This Row],[Validado pela comissão]]</f>
        <v>0</v>
      </c>
      <c r="I46" s="14"/>
    </row>
    <row r="47" spans="1:15" ht="17.25" customHeight="1" x14ac:dyDescent="0.2">
      <c r="A47" s="1" t="s">
        <v>69</v>
      </c>
      <c r="B47" t="s">
        <v>70</v>
      </c>
      <c r="C47" s="2">
        <v>1</v>
      </c>
      <c r="D47" s="6"/>
      <c r="E47" s="2">
        <f>III_17[[#This Row],[Peso]]*III_17[[#This Row],[Valor informado]]</f>
        <v>0</v>
      </c>
      <c r="F47" s="6"/>
      <c r="G47" s="2">
        <f>III_17[[#This Row],[Peso]]*III_17[[#This Row],[Validado pela comissão]]</f>
        <v>0</v>
      </c>
      <c r="I47" s="14"/>
    </row>
    <row r="48" spans="1:15" ht="17.25" customHeight="1" x14ac:dyDescent="0.2">
      <c r="A48" s="1" t="s">
        <v>71</v>
      </c>
      <c r="B48" t="s">
        <v>31</v>
      </c>
      <c r="C48" s="2">
        <v>200</v>
      </c>
      <c r="D48" s="2" t="s">
        <v>17</v>
      </c>
      <c r="E48" s="2">
        <f>IF(SUM(III_17[Total de pontos])&gt;C48,C48,SUM(III_17[Total de pontos]))</f>
        <v>0</v>
      </c>
      <c r="G48" s="2">
        <f>IF(SUM(III_17[Pontuação final])&gt;C48,C48,SUM(III_17[Pontuação final]))</f>
        <v>0</v>
      </c>
    </row>
    <row r="50" spans="1:8" ht="17" x14ac:dyDescent="0.2">
      <c r="A50" s="1" t="s">
        <v>72</v>
      </c>
      <c r="B50" s="7" t="s">
        <v>10</v>
      </c>
      <c r="C50" s="8" t="s">
        <v>11</v>
      </c>
      <c r="D50" s="8" t="s">
        <v>12</v>
      </c>
      <c r="E50" s="8" t="s">
        <v>13</v>
      </c>
      <c r="F50" s="8" t="s">
        <v>14</v>
      </c>
      <c r="G50" s="11" t="s">
        <v>15</v>
      </c>
      <c r="H50" t="s">
        <v>143</v>
      </c>
    </row>
    <row r="51" spans="1:8" ht="17" x14ac:dyDescent="0.2">
      <c r="A51" s="1" t="s">
        <v>73</v>
      </c>
      <c r="B51" t="s">
        <v>17</v>
      </c>
      <c r="C51" s="2" t="s">
        <v>17</v>
      </c>
      <c r="D51" s="6"/>
      <c r="F51" s="6"/>
    </row>
    <row r="52" spans="1:8" ht="68" x14ac:dyDescent="0.2">
      <c r="A52" s="15" t="s">
        <v>74</v>
      </c>
      <c r="B52" s="16" t="s">
        <v>75</v>
      </c>
      <c r="C52" s="17">
        <v>3</v>
      </c>
      <c r="D52" s="18"/>
      <c r="E52" s="17">
        <f>IV_16[[#This Row],[Peso]]*IV_16[[#This Row],[Valor informado]]</f>
        <v>0</v>
      </c>
      <c r="F52" s="18"/>
      <c r="G52" s="17">
        <f>IV_16[[#This Row],[Peso]]*IV_16[[#This Row],[Validado pela comissão]]</f>
        <v>0</v>
      </c>
      <c r="H52" s="1" t="s">
        <v>76</v>
      </c>
    </row>
    <row r="53" spans="1:8" ht="17" x14ac:dyDescent="0.2">
      <c r="A53" s="1" t="s">
        <v>77</v>
      </c>
      <c r="B53" t="s">
        <v>78</v>
      </c>
      <c r="C53" s="2">
        <v>1</v>
      </c>
      <c r="D53" s="6"/>
      <c r="E53" s="2">
        <f>IV_16[[#This Row],[Peso]]*IV_16[[#This Row],[Valor informado]]</f>
        <v>0</v>
      </c>
      <c r="F53" s="6"/>
      <c r="G53" s="2">
        <f>IV_16[[#This Row],[Peso]]*IV_16[[#This Row],[Validado pela comissão]]</f>
        <v>0</v>
      </c>
    </row>
    <row r="54" spans="1:8" ht="17" x14ac:dyDescent="0.2">
      <c r="A54" s="1" t="s">
        <v>79</v>
      </c>
      <c r="B54" t="s">
        <v>80</v>
      </c>
      <c r="C54" s="2">
        <v>2</v>
      </c>
      <c r="D54" s="6"/>
      <c r="E54" s="2">
        <f>IV_16[[#This Row],[Peso]]*IV_16[[#This Row],[Valor informado]]</f>
        <v>0</v>
      </c>
      <c r="F54" s="6"/>
      <c r="G54" s="2">
        <f>IV_16[[#This Row],[Peso]]*IV_16[[#This Row],[Validado pela comissão]]</f>
        <v>0</v>
      </c>
    </row>
    <row r="55" spans="1:8" ht="17" x14ac:dyDescent="0.2">
      <c r="A55" s="1" t="s">
        <v>132</v>
      </c>
      <c r="B55" t="s">
        <v>129</v>
      </c>
      <c r="C55" s="2">
        <v>10</v>
      </c>
      <c r="D55" s="6"/>
      <c r="E55" s="2">
        <f>IV_16[[#This Row],[Peso]]*IV_16[[#This Row],[Valor informado]]</f>
        <v>0</v>
      </c>
      <c r="F55" s="6"/>
      <c r="G55" s="2">
        <f>IV_16[[#This Row],[Peso]]*IV_16[[#This Row],[Validado pela comissão]]</f>
        <v>0</v>
      </c>
    </row>
    <row r="56" spans="1:8" ht="17" x14ac:dyDescent="0.2">
      <c r="A56" s="1" t="s">
        <v>133</v>
      </c>
      <c r="B56" t="s">
        <v>130</v>
      </c>
      <c r="C56" s="2">
        <v>50</v>
      </c>
      <c r="D56" s="6"/>
      <c r="E56" s="2">
        <f>IV_16[[#This Row],[Peso]]*IV_16[[#This Row],[Valor informado]]</f>
        <v>0</v>
      </c>
      <c r="F56" s="6"/>
      <c r="G56" s="2">
        <f>IV_16[[#This Row],[Peso]]*IV_16[[#This Row],[Validado pela comissão]]</f>
        <v>0</v>
      </c>
    </row>
    <row r="57" spans="1:8" ht="17" x14ac:dyDescent="0.2">
      <c r="A57" s="1" t="s">
        <v>134</v>
      </c>
      <c r="B57" t="s">
        <v>81</v>
      </c>
      <c r="C57" s="2">
        <v>2</v>
      </c>
      <c r="D57" s="6"/>
      <c r="E57" s="2">
        <f>IV_16[[#This Row],[Peso]]*IV_16[[#This Row],[Valor informado]]</f>
        <v>0</v>
      </c>
      <c r="F57" s="6"/>
      <c r="G57" s="2">
        <f>IV_16[[#This Row],[Peso]]*IV_16[[#This Row],[Validado pela comissão]]</f>
        <v>0</v>
      </c>
    </row>
    <row r="58" spans="1:8" ht="17" x14ac:dyDescent="0.2">
      <c r="A58" s="1" t="s">
        <v>82</v>
      </c>
      <c r="D58" s="2" t="s">
        <v>17</v>
      </c>
      <c r="E58" s="2">
        <f>SUM(IV_16[Total de pontos])</f>
        <v>0</v>
      </c>
      <c r="G58" s="2">
        <f>SUM(G52:G57)</f>
        <v>0</v>
      </c>
    </row>
    <row r="60" spans="1:8" ht="17" x14ac:dyDescent="0.2">
      <c r="A60" s="1" t="s">
        <v>83</v>
      </c>
      <c r="B60" s="7" t="s">
        <v>10</v>
      </c>
      <c r="C60" s="8" t="s">
        <v>11</v>
      </c>
      <c r="D60" s="8" t="s">
        <v>12</v>
      </c>
      <c r="E60" s="8" t="s">
        <v>13</v>
      </c>
      <c r="F60" s="8" t="s">
        <v>14</v>
      </c>
      <c r="G60" s="11" t="s">
        <v>15</v>
      </c>
    </row>
    <row r="61" spans="1:8" ht="17" x14ac:dyDescent="0.2">
      <c r="A61" s="1" t="s">
        <v>84</v>
      </c>
      <c r="B61" t="s">
        <v>85</v>
      </c>
      <c r="C61" s="2">
        <v>1</v>
      </c>
      <c r="D61" s="6"/>
      <c r="E61" s="2">
        <f>V_15[[#This Row],[Peso]]*V_15[[#This Row],[Valor informado]]</f>
        <v>0</v>
      </c>
      <c r="F61" s="6"/>
      <c r="G61" s="2">
        <f>V_15[[#This Row],[Peso]]*V_15[[#This Row],[Validado pela comissão]]</f>
        <v>0</v>
      </c>
    </row>
    <row r="62" spans="1:8" ht="17" x14ac:dyDescent="0.2">
      <c r="A62" s="1" t="s">
        <v>86</v>
      </c>
      <c r="B62" t="s">
        <v>87</v>
      </c>
      <c r="C62" s="2">
        <v>0.5</v>
      </c>
      <c r="D62" s="6"/>
      <c r="E62" s="2">
        <f>V_15[[#This Row],[Peso]]*V_15[[#This Row],[Valor informado]]</f>
        <v>0</v>
      </c>
      <c r="F62" s="6"/>
      <c r="G62" s="2">
        <f>V_15[[#This Row],[Peso]]*V_15[[#This Row],[Validado pela comissão]]</f>
        <v>0</v>
      </c>
    </row>
    <row r="63" spans="1:8" ht="17" x14ac:dyDescent="0.2">
      <c r="A63" s="1" t="s">
        <v>88</v>
      </c>
      <c r="B63" t="s">
        <v>89</v>
      </c>
      <c r="C63" s="2">
        <v>1</v>
      </c>
      <c r="D63" s="6"/>
      <c r="E63" s="2">
        <f>V_15[[#This Row],[Peso]]*V_15[[#This Row],[Valor informado]]</f>
        <v>0</v>
      </c>
      <c r="F63" s="6"/>
      <c r="G63" s="2">
        <f>V_15[[#This Row],[Peso]]*V_15[[#This Row],[Validado pela comissão]]</f>
        <v>0</v>
      </c>
    </row>
    <row r="64" spans="1:8" ht="17" x14ac:dyDescent="0.2">
      <c r="A64" s="1" t="s">
        <v>90</v>
      </c>
      <c r="B64" t="s">
        <v>91</v>
      </c>
      <c r="C64" s="2">
        <v>0.5</v>
      </c>
      <c r="D64" s="6"/>
      <c r="E64" s="2">
        <f>V_15[[#This Row],[Peso]]*V_15[[#This Row],[Valor informado]]</f>
        <v>0</v>
      </c>
      <c r="F64" s="6"/>
      <c r="G64" s="2">
        <f>V_15[[#This Row],[Peso]]*V_15[[#This Row],[Validado pela comissão]]</f>
        <v>0</v>
      </c>
    </row>
    <row r="65" spans="1:8" ht="17" x14ac:dyDescent="0.2">
      <c r="A65" s="1" t="s">
        <v>92</v>
      </c>
      <c r="B65" t="s">
        <v>93</v>
      </c>
      <c r="C65" s="2">
        <v>0.3</v>
      </c>
      <c r="D65" s="6"/>
      <c r="E65" s="2">
        <f>V_15[[#This Row],[Peso]]*V_15[[#This Row],[Valor informado]]</f>
        <v>0</v>
      </c>
      <c r="F65" s="6"/>
      <c r="G65" s="2">
        <f>V_15[[#This Row],[Peso]]*V_15[[#This Row],[Validado pela comissão]]</f>
        <v>0</v>
      </c>
    </row>
    <row r="66" spans="1:8" ht="17" x14ac:dyDescent="0.2">
      <c r="A66" s="1" t="s">
        <v>94</v>
      </c>
      <c r="E66" s="2">
        <f>SUM(V_15[Total de pontos])</f>
        <v>0</v>
      </c>
      <c r="G66" s="2">
        <f>SUM(V_15[Pontuação final])</f>
        <v>0</v>
      </c>
    </row>
    <row r="68" spans="1:8" ht="17" x14ac:dyDescent="0.2">
      <c r="A68" s="1" t="s">
        <v>95</v>
      </c>
      <c r="B68" s="7" t="s">
        <v>10</v>
      </c>
      <c r="C68" s="8" t="s">
        <v>11</v>
      </c>
      <c r="D68" s="8" t="s">
        <v>12</v>
      </c>
      <c r="E68" s="8" t="s">
        <v>13</v>
      </c>
      <c r="F68" s="8" t="s">
        <v>14</v>
      </c>
      <c r="G68" s="11" t="s">
        <v>15</v>
      </c>
    </row>
    <row r="69" spans="1:8" ht="17" x14ac:dyDescent="0.2">
      <c r="A69" s="1" t="s">
        <v>96</v>
      </c>
      <c r="B69" t="s">
        <v>97</v>
      </c>
      <c r="C69" s="2">
        <v>2</v>
      </c>
      <c r="D69" s="6"/>
      <c r="E69" s="2">
        <f>VI_14[[#This Row],[Peso]]*VI_14[[#This Row],[Valor informado]]</f>
        <v>0</v>
      </c>
      <c r="F69" s="6"/>
      <c r="G69" s="2">
        <f>VI_14[[#This Row],[Peso]]*VI_14[[#This Row],[Validado pela comissão]]</f>
        <v>0</v>
      </c>
    </row>
    <row r="70" spans="1:8" ht="17" x14ac:dyDescent="0.2">
      <c r="A70" s="1" t="s">
        <v>98</v>
      </c>
      <c r="B70" t="s">
        <v>99</v>
      </c>
      <c r="C70" s="2">
        <v>1</v>
      </c>
      <c r="D70" s="6"/>
      <c r="E70" s="2">
        <f>VI_14[[#This Row],[Peso]]*VI_14[[#This Row],[Valor informado]]</f>
        <v>0</v>
      </c>
      <c r="F70" s="6"/>
      <c r="G70" s="2">
        <f>VI_14[[#This Row],[Peso]]*VI_14[[#This Row],[Validado pela comissão]]</f>
        <v>0</v>
      </c>
    </row>
    <row r="71" spans="1:8" ht="17" x14ac:dyDescent="0.2">
      <c r="A71" s="1" t="s">
        <v>100</v>
      </c>
      <c r="D71" s="2" t="s">
        <v>17</v>
      </c>
      <c r="E71" s="2">
        <f>SUM(VI_14[Total de pontos])</f>
        <v>0</v>
      </c>
      <c r="G71" s="2">
        <f>SUM(VI_14[Pontuação final])</f>
        <v>0</v>
      </c>
    </row>
    <row r="73" spans="1:8" ht="17" x14ac:dyDescent="0.2">
      <c r="A73" s="1" t="s">
        <v>101</v>
      </c>
      <c r="B73" s="7" t="s">
        <v>10</v>
      </c>
      <c r="C73" s="8" t="s">
        <v>11</v>
      </c>
      <c r="D73" s="8" t="s">
        <v>12</v>
      </c>
      <c r="E73" s="8" t="s">
        <v>13</v>
      </c>
      <c r="F73" s="8" t="s">
        <v>14</v>
      </c>
      <c r="G73" s="11" t="s">
        <v>15</v>
      </c>
      <c r="H73" t="s">
        <v>143</v>
      </c>
    </row>
    <row r="74" spans="1:8" ht="16.5" customHeight="1" x14ac:dyDescent="0.2">
      <c r="A74" s="1" t="s">
        <v>102</v>
      </c>
      <c r="B74" t="s">
        <v>103</v>
      </c>
      <c r="C74" s="2">
        <v>4</v>
      </c>
      <c r="D74" s="6"/>
      <c r="E74" s="2">
        <f>VII_13[[#This Row],[Peso]]*VII_13[[#This Row],[Valor informado]]</f>
        <v>0</v>
      </c>
      <c r="F74" s="6"/>
      <c r="G74" s="2">
        <f>VII_13[[#This Row],[Peso]]*VII_13[[#This Row],[Validado pela comissão]]</f>
        <v>0</v>
      </c>
    </row>
    <row r="75" spans="1:8" ht="17" x14ac:dyDescent="0.2">
      <c r="A75" s="1" t="s">
        <v>104</v>
      </c>
      <c r="B75" t="s">
        <v>105</v>
      </c>
      <c r="C75" s="2">
        <v>5</v>
      </c>
      <c r="D75" s="6"/>
      <c r="E75" s="2">
        <f>VII_13[[#This Row],[Peso]]*VII_13[[#This Row],[Valor informado]]</f>
        <v>0</v>
      </c>
      <c r="F75" s="6"/>
      <c r="G75" s="2">
        <f>VII_13[[#This Row],[Peso]]*VII_13[[#This Row],[Validado pela comissão]]</f>
        <v>0</v>
      </c>
    </row>
    <row r="76" spans="1:8" ht="17" x14ac:dyDescent="0.2">
      <c r="A76" s="1" t="s">
        <v>106</v>
      </c>
      <c r="B76" t="s">
        <v>107</v>
      </c>
      <c r="C76" s="2">
        <v>20</v>
      </c>
      <c r="D76" s="6"/>
      <c r="E76" s="2">
        <f>VII_13[[#This Row],[Peso]]*VII_13[[#This Row],[Valor informado]]</f>
        <v>0</v>
      </c>
      <c r="F76" s="6"/>
      <c r="G76" s="2">
        <f>VII_13[[#This Row],[Peso]]*VII_13[[#This Row],[Validado pela comissão]]</f>
        <v>0</v>
      </c>
    </row>
    <row r="77" spans="1:8" ht="17" x14ac:dyDescent="0.2">
      <c r="A77" s="1" t="s">
        <v>135</v>
      </c>
      <c r="B77" t="s">
        <v>108</v>
      </c>
      <c r="C77" s="2">
        <v>20</v>
      </c>
      <c r="D77" s="6"/>
      <c r="E77" s="2">
        <f>VII_13[[#This Row],[Peso]]*VII_13[[#This Row],[Valor informado]]</f>
        <v>0</v>
      </c>
      <c r="F77" s="6"/>
      <c r="G77" s="2">
        <f>VII_13[[#This Row],[Peso]]*VII_13[[#This Row],[Validado pela comissão]]</f>
        <v>0</v>
      </c>
    </row>
    <row r="78" spans="1:8" ht="17" x14ac:dyDescent="0.2">
      <c r="A78" s="1" t="s">
        <v>136</v>
      </c>
      <c r="B78" t="s">
        <v>131</v>
      </c>
      <c r="C78" s="2">
        <v>60</v>
      </c>
      <c r="D78" s="6"/>
      <c r="E78" s="2">
        <f>VII_13[[#This Row],[Peso]]*VII_13[[#This Row],[Valor informado]]</f>
        <v>0</v>
      </c>
      <c r="F78" s="6"/>
      <c r="G78" s="2">
        <f>VII_13[[#This Row],[Peso]]*VII_13[[#This Row],[Validado pela comissão]]</f>
        <v>0</v>
      </c>
    </row>
    <row r="79" spans="1:8" ht="17" x14ac:dyDescent="0.2">
      <c r="A79" s="1" t="s">
        <v>137</v>
      </c>
      <c r="B79" t="s">
        <v>109</v>
      </c>
      <c r="C79" s="2">
        <v>2</v>
      </c>
      <c r="D79" s="6"/>
      <c r="E79" s="2">
        <f>VII_13[[#This Row],[Peso]]*VII_13[[#This Row],[Valor informado]]</f>
        <v>0</v>
      </c>
      <c r="F79" s="6"/>
      <c r="G79" s="2">
        <f>VII_13[[#This Row],[Peso]]*VII_13[[#This Row],[Validado pela comissão]]</f>
        <v>0</v>
      </c>
      <c r="H79" s="1" t="s">
        <v>110</v>
      </c>
    </row>
    <row r="80" spans="1:8" ht="17" x14ac:dyDescent="0.2">
      <c r="A80" s="1" t="s">
        <v>138</v>
      </c>
      <c r="B80" t="s">
        <v>111</v>
      </c>
      <c r="C80" s="2">
        <v>7</v>
      </c>
      <c r="D80" s="6"/>
      <c r="E80" s="2">
        <f>VII_13[[#This Row],[Peso]]*VII_13[[#This Row],[Valor informado]]</f>
        <v>0</v>
      </c>
      <c r="F80" s="6"/>
      <c r="G80" s="2">
        <f>VII_13[[#This Row],[Peso]]*VII_13[[#This Row],[Validado pela comissão]]</f>
        <v>0</v>
      </c>
    </row>
    <row r="81" spans="1:8" ht="17" x14ac:dyDescent="0.2">
      <c r="A81" s="1" t="s">
        <v>139</v>
      </c>
      <c r="B81" t="s">
        <v>112</v>
      </c>
      <c r="C81" s="2">
        <v>2</v>
      </c>
      <c r="D81" s="6"/>
      <c r="E81" s="2">
        <f>VII_13[[#This Row],[Peso]]*VII_13[[#This Row],[Valor informado]]</f>
        <v>0</v>
      </c>
      <c r="F81" s="6"/>
      <c r="G81" s="2">
        <f>VII_13[[#This Row],[Peso]]*VII_13[[#This Row],[Validado pela comissão]]</f>
        <v>0</v>
      </c>
    </row>
    <row r="82" spans="1:8" ht="51" x14ac:dyDescent="0.2">
      <c r="A82" s="1" t="s">
        <v>140</v>
      </c>
      <c r="B82" t="s">
        <v>113</v>
      </c>
      <c r="C82" s="2">
        <v>1</v>
      </c>
      <c r="D82" s="6"/>
      <c r="E82" s="2">
        <f>VII_13[[#This Row],[Peso]]*VII_13[[#This Row],[Valor informado]]</f>
        <v>0</v>
      </c>
      <c r="F82" s="6"/>
      <c r="G82" s="2">
        <f>VII_13[[#This Row],[Peso]]*VII_13[[#This Row],[Validado pela comissão]]</f>
        <v>0</v>
      </c>
      <c r="H82" s="1" t="s">
        <v>114</v>
      </c>
    </row>
    <row r="83" spans="1:8" ht="17" x14ac:dyDescent="0.2">
      <c r="A83" s="1" t="s">
        <v>115</v>
      </c>
      <c r="D83" s="2" t="s">
        <v>17</v>
      </c>
      <c r="E83" s="2">
        <f>SUM(VII_13[Total de pontos])</f>
        <v>0</v>
      </c>
      <c r="G83" s="2">
        <f>SUM(VII_13[Pontuação final])</f>
        <v>0</v>
      </c>
      <c r="H83" s="1"/>
    </row>
    <row r="84" spans="1:8" x14ac:dyDescent="0.2">
      <c r="D84" s="2" t="s">
        <v>17</v>
      </c>
    </row>
    <row r="85" spans="1:8" ht="51" x14ac:dyDescent="0.2">
      <c r="A85" s="1" t="s">
        <v>116</v>
      </c>
      <c r="B85" s="19" t="s">
        <v>117</v>
      </c>
      <c r="C85" s="9" t="s">
        <v>14</v>
      </c>
    </row>
    <row r="86" spans="1:8" ht="17" x14ac:dyDescent="0.2">
      <c r="A86" s="1" t="s">
        <v>118</v>
      </c>
      <c r="B86" s="2">
        <f>E18</f>
        <v>0</v>
      </c>
      <c r="C86" s="2">
        <f>G18</f>
        <v>0</v>
      </c>
    </row>
    <row r="87" spans="1:8" ht="17" x14ac:dyDescent="0.2">
      <c r="A87" s="1" t="s">
        <v>119</v>
      </c>
      <c r="B87" s="2">
        <f>E23</f>
        <v>0</v>
      </c>
      <c r="C87" s="2">
        <f>G23</f>
        <v>0</v>
      </c>
    </row>
    <row r="88" spans="1:8" ht="17" x14ac:dyDescent="0.2">
      <c r="A88" s="1" t="s">
        <v>120</v>
      </c>
      <c r="B88" s="2">
        <f>E48</f>
        <v>0</v>
      </c>
      <c r="C88" s="2">
        <f>G48</f>
        <v>0</v>
      </c>
    </row>
    <row r="89" spans="1:8" ht="17" x14ac:dyDescent="0.2">
      <c r="A89" s="1" t="s">
        <v>121</v>
      </c>
      <c r="B89" s="2">
        <f>E58</f>
        <v>0</v>
      </c>
      <c r="C89" s="2">
        <f>G58</f>
        <v>0</v>
      </c>
    </row>
    <row r="90" spans="1:8" ht="17" x14ac:dyDescent="0.2">
      <c r="A90" s="1" t="s">
        <v>122</v>
      </c>
      <c r="B90" s="2">
        <f>E66</f>
        <v>0</v>
      </c>
      <c r="C90" s="2">
        <f>G66</f>
        <v>0</v>
      </c>
    </row>
    <row r="91" spans="1:8" ht="17" x14ac:dyDescent="0.2">
      <c r="A91" s="1" t="s">
        <v>123</v>
      </c>
      <c r="B91" s="2">
        <f>E71</f>
        <v>0</v>
      </c>
      <c r="C91" s="2">
        <f>G71</f>
        <v>0</v>
      </c>
    </row>
    <row r="92" spans="1:8" ht="17" x14ac:dyDescent="0.2">
      <c r="A92" s="1" t="s">
        <v>124</v>
      </c>
      <c r="B92" s="2">
        <f>E83</f>
        <v>0</v>
      </c>
      <c r="C92" s="2">
        <f>G83</f>
        <v>0</v>
      </c>
    </row>
    <row r="93" spans="1:8" ht="17" x14ac:dyDescent="0.2">
      <c r="A93" s="1" t="s">
        <v>125</v>
      </c>
      <c r="B93" s="2">
        <f>SUM(B86:B92)</f>
        <v>0</v>
      </c>
      <c r="C93" s="2">
        <f>SUM(C86:C92)</f>
        <v>0</v>
      </c>
    </row>
  </sheetData>
  <sheetProtection algorithmName="SHA-512" hashValue="uxx5H2OaRnzgCWLpT+7hKjZa7KBiSu+EblZc5pjC55pcW5Edy2I6bEOCHFI9s4rqOqpyUzeSmpRzq40docK6ug==" saltValue="Q+fbBSe/M+W9OecF9fhPNA==" spinCount="100000" sheet="1" objects="1" scenarios="1"/>
  <mergeCells count="13">
    <mergeCell ref="A2:G2"/>
    <mergeCell ref="B3:G3"/>
    <mergeCell ref="A4:G4"/>
    <mergeCell ref="A5:G5"/>
    <mergeCell ref="A6:G6"/>
    <mergeCell ref="A11:G11"/>
    <mergeCell ref="B12:E12"/>
    <mergeCell ref="I41:O41"/>
    <mergeCell ref="I42:O42"/>
    <mergeCell ref="A7:G7"/>
    <mergeCell ref="A8:G8"/>
    <mergeCell ref="A9:G9"/>
    <mergeCell ref="A10:G10"/>
  </mergeCells>
  <pageMargins left="0.25" right="0.25" top="0.75" bottom="0.75" header="0.3" footer="0.3"/>
  <pageSetup paperSize="9" scale="47" fitToHeight="2" orientation="landscape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82b650-f18d-40fc-af7e-385b990dc1fc">
      <Terms xmlns="http://schemas.microsoft.com/office/infopath/2007/PartnerControls"/>
    </lcf76f155ced4ddcb4097134ff3c332f>
    <TaxCatchAll xmlns="276a0792-b412-4c14-ad69-826784618074" xsi:nil="true"/>
    <_Flow_SignoffStatus xmlns="3882b650-f18d-40fc-af7e-385b990dc1f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B26722D10AD8449BF53F88B6CF1AB2" ma:contentTypeVersion="18" ma:contentTypeDescription="Create a new document." ma:contentTypeScope="" ma:versionID="c3b8f91dd03197404ee58c6f6dbae46b">
  <xsd:schema xmlns:xsd="http://www.w3.org/2001/XMLSchema" xmlns:xs="http://www.w3.org/2001/XMLSchema" xmlns:p="http://schemas.microsoft.com/office/2006/metadata/properties" xmlns:ns2="3882b650-f18d-40fc-af7e-385b990dc1fc" xmlns:ns3="276a0792-b412-4c14-ad69-826784618074" targetNamespace="http://schemas.microsoft.com/office/2006/metadata/properties" ma:root="true" ma:fieldsID="823e3888e1fa5c81b4902f903fd7ccb0" ns2:_="" ns3:_="">
    <xsd:import namespace="3882b650-f18d-40fc-af7e-385b990dc1fc"/>
    <xsd:import namespace="276a0792-b412-4c14-ad69-8267846180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2b650-f18d-40fc-af7e-385b990dc1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329f067-9640-44d5-8564-a72189d13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6a0792-b412-4c14-ad69-8267846180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a0ba075-3718-4922-81e4-dc90126a7e2a}" ma:internalName="TaxCatchAll" ma:showField="CatchAllData" ma:web="276a0792-b412-4c14-ad69-8267846180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45DDE8-CCA1-4F63-9987-90276826C4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D80AC9-2CB2-46B4-9F52-3E306E12FA5E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276a0792-b412-4c14-ad69-826784618074"/>
    <ds:schemaRef ds:uri="http://purl.org/dc/terms/"/>
    <ds:schemaRef ds:uri="3882b650-f18d-40fc-af7e-385b990dc1fc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8C57DE5-B439-4987-BFE8-807984D5CF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82b650-f18d-40fc-af7e-385b990dc1fc"/>
    <ds:schemaRef ds:uri="276a0792-b412-4c14-ad69-8267846180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Doutorado</vt:lpstr>
      <vt:lpstr>Doutorado!Print_Area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Rogério Ferreira</dc:creator>
  <dc:description/>
  <cp:lastModifiedBy>Rogério Ferreira</cp:lastModifiedBy>
  <cp:revision>0</cp:revision>
  <cp:lastPrinted>2026-10-01T14:57:54Z</cp:lastPrinted>
  <dcterms:created xsi:type="dcterms:W3CDTF">2025-08-01T13:10:17Z</dcterms:created>
  <dcterms:modified xsi:type="dcterms:W3CDTF">2026-10-01T14:58:15Z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0x01010035B26722D10AD8449BF53F88B6CF1AB2</vt:lpwstr>
  </property>
  <property fmtid="{D5CDD505-2E9C-101B-9397-08002B2CF9AE}" pid="3" name="MediaServiceImageTags">
    <vt:lpwstr/>
  </property>
</Properties>
</file>