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desc.sharepoint.com/sites/CEO-GRP-PPGZOO/Documentos Compartilhados/Coordenação PPGZOO/EDITAIS/Internos/1 Ranqueamento bolsas/Edital Ranqueamento 2026-1/"/>
    </mc:Choice>
  </mc:AlternateContent>
  <xr:revisionPtr revIDLastSave="6" documentId="13_ncr:1_{89E796ED-D1E4-C747-8B23-0086A7C82065}" xr6:coauthVersionLast="47" xr6:coauthVersionMax="47" xr10:uidLastSave="{9C2AD682-0748-FA44-A467-8C9106B826CF}"/>
  <workbookProtection workbookAlgorithmName="SHA-512" workbookHashValue="qJ2GyG2u0yA+XIUwVaHB2ZUvj6kbSacQXX+8prv8nljSsl+zuCxaxf3g19m5SJF/K1kbOKHtH0cL8eslg1zf8g==" workbookSaltValue="M6XvT/mpDHUaSEnqI+sbtw==" workbookSpinCount="100000" lockStructure="1"/>
  <bookViews>
    <workbookView xWindow="2100" yWindow="600" windowWidth="26760" windowHeight="19300" xr2:uid="{AF87D805-3BE3-964D-BEEB-CF6D551BEA70}"/>
  </bookViews>
  <sheets>
    <sheet name="Mestrad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8" i="2" l="1"/>
  <c r="E88" i="2"/>
  <c r="G87" i="2"/>
  <c r="E87" i="2"/>
  <c r="G86" i="2"/>
  <c r="E86" i="2"/>
  <c r="G85" i="2"/>
  <c r="E85" i="2"/>
  <c r="G84" i="2"/>
  <c r="E84" i="2"/>
  <c r="G83" i="2"/>
  <c r="E83" i="2"/>
  <c r="G82" i="2"/>
  <c r="E82" i="2"/>
  <c r="G81" i="2"/>
  <c r="E81" i="2"/>
  <c r="G80" i="2"/>
  <c r="E80" i="2"/>
  <c r="G79" i="2"/>
  <c r="G89" i="2" s="1"/>
  <c r="C98" i="2" s="1"/>
  <c r="E79" i="2"/>
  <c r="E89" i="2" s="1"/>
  <c r="B98" i="2" s="1"/>
  <c r="G75" i="2"/>
  <c r="E75" i="2"/>
  <c r="G74" i="2"/>
  <c r="G76" i="2" s="1"/>
  <c r="C97" i="2" s="1"/>
  <c r="E74" i="2"/>
  <c r="E76" i="2" s="1"/>
  <c r="B97" i="2" s="1"/>
  <c r="G70" i="2"/>
  <c r="E70" i="2"/>
  <c r="G69" i="2"/>
  <c r="E69" i="2"/>
  <c r="G68" i="2"/>
  <c r="E68" i="2"/>
  <c r="G67" i="2"/>
  <c r="E67" i="2"/>
  <c r="G66" i="2"/>
  <c r="G71" i="2" s="1"/>
  <c r="C96" i="2" s="1"/>
  <c r="E66" i="2"/>
  <c r="E71" i="2" s="1"/>
  <c r="B96" i="2" s="1"/>
  <c r="G62" i="2"/>
  <c r="E62" i="2"/>
  <c r="G61" i="2"/>
  <c r="E61" i="2"/>
  <c r="G60" i="2"/>
  <c r="E60" i="2"/>
  <c r="G59" i="2"/>
  <c r="E59" i="2"/>
  <c r="G58" i="2"/>
  <c r="E58" i="2"/>
  <c r="G57" i="2"/>
  <c r="E57" i="2"/>
  <c r="G56" i="2"/>
  <c r="G63" i="2" s="1"/>
  <c r="C95" i="2" s="1"/>
  <c r="E56" i="2"/>
  <c r="E63" i="2" s="1"/>
  <c r="B95" i="2" s="1"/>
  <c r="G51" i="2"/>
  <c r="E51" i="2"/>
  <c r="G50" i="2"/>
  <c r="E50" i="2"/>
  <c r="G49" i="2"/>
  <c r="E49" i="2"/>
  <c r="G48" i="2"/>
  <c r="E48" i="2"/>
  <c r="G47" i="2"/>
  <c r="E47" i="2"/>
  <c r="G46" i="2"/>
  <c r="E46" i="2"/>
  <c r="G45" i="2"/>
  <c r="E45" i="2"/>
  <c r="G44" i="2"/>
  <c r="E44" i="2"/>
  <c r="G43" i="2"/>
  <c r="E43" i="2"/>
  <c r="G41" i="2"/>
  <c r="E41" i="2"/>
  <c r="G40" i="2"/>
  <c r="E40" i="2"/>
  <c r="G39" i="2"/>
  <c r="E39" i="2"/>
  <c r="G38" i="2"/>
  <c r="E38" i="2"/>
  <c r="G37" i="2"/>
  <c r="E37" i="2"/>
  <c r="G35" i="2"/>
  <c r="E35" i="2"/>
  <c r="G34" i="2"/>
  <c r="E34" i="2"/>
  <c r="G33" i="2"/>
  <c r="E33" i="2"/>
  <c r="G32" i="2"/>
  <c r="E32" i="2"/>
  <c r="G31" i="2"/>
  <c r="G52" i="2" s="1"/>
  <c r="C94" i="2" s="1"/>
  <c r="E31" i="2"/>
  <c r="E52" i="2" s="1"/>
  <c r="B94" i="2" s="1"/>
  <c r="G26" i="2"/>
  <c r="E26" i="2"/>
  <c r="G24" i="2"/>
  <c r="G27" i="2" s="1"/>
  <c r="C93" i="2" s="1"/>
  <c r="E24" i="2"/>
  <c r="E27" i="2" s="1"/>
  <c r="B93" i="2" s="1"/>
  <c r="G19" i="2"/>
  <c r="E19" i="2"/>
  <c r="G17" i="2"/>
  <c r="E17" i="2"/>
  <c r="G16" i="2"/>
  <c r="G20" i="2" s="1"/>
  <c r="C92" i="2" s="1"/>
  <c r="E16" i="2"/>
  <c r="E20" i="2" s="1"/>
  <c r="B92" i="2" s="1"/>
  <c r="C99" i="2" l="1"/>
  <c r="B99" i="2"/>
</calcChain>
</file>

<file path=xl/sharedStrings.xml><?xml version="1.0" encoding="utf-8"?>
<sst xmlns="http://schemas.openxmlformats.org/spreadsheetml/2006/main" count="214" uniqueCount="154">
  <si>
    <t>LEIA ATENTAMENTE AS INFORMAÇÕES DO CABEÇALHO E RODAPÉ.</t>
  </si>
  <si>
    <t xml:space="preserve">Nome: </t>
  </si>
  <si>
    <t>A presente planilha deve ser preenchida pelo candidato na coluna "Valor informado" (coluna D). As pontuações sem os respectivos comprovantes serão desconsideradas. Serão pontuadas apenas as atividades realizadas após o ingresso do candidato na Graduação.</t>
  </si>
  <si>
    <t>As cópias digitais dos documentos deverão estar sequencialmente organizadas em um único arquivo no formato PDF, com a numeração correspondente ao item do ANEXO 1 a que se referem. Exemplo: o comprovante de um artigo publicado em revista de fator de impacto 2 deverá conter, no alto da página e a direita, a seguinte anotação: 3.1.1 Artigo Publicado ou Aceito, como primeiro autor, em periódico com fator de impacto JCR ≥ 2). Comprovantes não numerados não terão sua pontuação considerada.</t>
  </si>
  <si>
    <t>As pontuações sem os respectivos comprovantes serão desconsideradas.</t>
  </si>
  <si>
    <t xml:space="preserve">Serão pontuadas apenas as atividades realizadas após o ingresso do candidato na Graduação utilizada para a pontuação do Item 1.1.1. </t>
  </si>
  <si>
    <t>Certificados de atividades não aderentes à grande área de Ciências Agrárias serão desconsiderados.</t>
  </si>
  <si>
    <t xml:space="preserve">Os comprovantes devem ser emitidos por órgão competente. Auto-declarações ou declarações de professores não representando a secretaria ou colegiado competente não serão considerados. </t>
  </si>
  <si>
    <t>A apresentação de certificados falsos desclassificará imediatamente o candidato no edital.</t>
  </si>
  <si>
    <t>São validas as disciplinas (item 1.3) cursadas no PPGZOO/UDESC após a matrícula no curso corrente (M ou D)</t>
  </si>
  <si>
    <t>Casos omissos serão deliberados pela comissão.</t>
  </si>
  <si>
    <r>
      <t xml:space="preserve"> 1 – DESEMPENHO ACADÊMICO</t>
    </r>
    <r>
      <rPr>
        <vertAlign val="superscript"/>
        <sz val="12"/>
        <color theme="1"/>
        <rFont val="Calibri (Body)"/>
      </rPr>
      <t>a</t>
    </r>
  </si>
  <si>
    <t>Critério</t>
  </si>
  <si>
    <t>Peso</t>
  </si>
  <si>
    <t>Valor informado</t>
  </si>
  <si>
    <t>Total de pontos</t>
  </si>
  <si>
    <t>Validado pela comissão</t>
  </si>
  <si>
    <t>Pontuação final</t>
  </si>
  <si>
    <t>1.1 - Curso de Graduação</t>
  </si>
  <si>
    <t xml:space="preserve"> </t>
  </si>
  <si>
    <t>1.1.1 - Média geral obtida na graduação (todas as disciplinas)</t>
  </si>
  <si>
    <t>Média geral*5</t>
  </si>
  <si>
    <t>1.3 - Pós-graduação stricto senso</t>
  </si>
  <si>
    <t>1.3.1 - Média geral obtida nas disciplinas cursadas no PPGZOO UDESC, após a matrícula no curso, multiplicado pelo número de créditos concluídos</t>
  </si>
  <si>
    <t>Média* nº créd*0,2</t>
  </si>
  <si>
    <t>Total parcial Item 1</t>
  </si>
  <si>
    <t xml:space="preserve"> 2 – ATIVIDADES DE FORMAÇÃO COMPLEMENTAR  (Pontuação do item limitada a 200 pontos)</t>
  </si>
  <si>
    <r>
      <t>2.1 - Bolsista</t>
    </r>
    <r>
      <rPr>
        <vertAlign val="superscript"/>
        <sz val="12"/>
        <color theme="1"/>
        <rFont val="Calibri (Body)"/>
      </rPr>
      <t>b</t>
    </r>
  </si>
  <si>
    <t>2.1.1 - Atuação como Bolsista, remunerado ou voluntário,  de Pesquisa, Extensão, Ensino, PET e Monitoria</t>
  </si>
  <si>
    <t>Nº de horas*0,05</t>
  </si>
  <si>
    <t>2.2 - Participação em eventos</t>
  </si>
  <si>
    <t>2.2.1 - Congressos, simpósios, seminários, workshops ou encontros na área</t>
  </si>
  <si>
    <t>Nº eventos*1</t>
  </si>
  <si>
    <t>Total parcial Item 2</t>
  </si>
  <si>
    <t>Limite:</t>
  </si>
  <si>
    <t>3 – ATIVIDADES CIENTÍFICAS (Pontuação do item limitada a 200 pontos)</t>
  </si>
  <si>
    <r>
      <t>3.1 - Artigos publicados em periódicos científicos, como PRIMEIRO AUTOR</t>
    </r>
    <r>
      <rPr>
        <vertAlign val="superscript"/>
        <sz val="12"/>
        <color theme="1"/>
        <rFont val="Calibri (Body)"/>
      </rPr>
      <t>c</t>
    </r>
    <r>
      <rPr>
        <sz val="12"/>
        <color theme="1"/>
        <rFont val="Aptos Narrow"/>
        <family val="2"/>
        <scheme val="minor"/>
      </rPr>
      <t>, conforme fator de impacto da revista (refere-se ao último fator de impacto publicado pelo Journal Citation Reports-JCR/Clarivative; www.jcr.clarivate.com/jcr).</t>
    </r>
  </si>
  <si>
    <t>3.1.1. - Artigo publicado ou aceito em periódico (Fator de impacto ≥2)</t>
  </si>
  <si>
    <t>Nº artigos*60</t>
  </si>
  <si>
    <t>3.1.2 - Artigo publicado ou aceito em periódico (Fator de impacto ≥1 e &lt;2)</t>
  </si>
  <si>
    <t>Nº artigos*50</t>
  </si>
  <si>
    <t>3.1.3. - Artigo publicado ou aceito em periódico (Fator de impacto ≥0,5 e&lt;1)</t>
  </si>
  <si>
    <t>Nº artigos*40</t>
  </si>
  <si>
    <t>3.1.4 - Artigo publicado ou aceito em periódico (Fator de impacto &lt;0,5)</t>
  </si>
  <si>
    <t>Nº artigos*30</t>
  </si>
  <si>
    <t>3.1.5 - Artigo publicado ou aceito em periódico (sem fator de impacto)</t>
  </si>
  <si>
    <t>Nº artigos*10</t>
  </si>
  <si>
    <r>
      <t>3.2 - Artigos publicados em periódicos científicos, como co-autor</t>
    </r>
    <r>
      <rPr>
        <vertAlign val="superscript"/>
        <sz val="12"/>
        <color theme="1"/>
        <rFont val="Calibri (Body)"/>
      </rPr>
      <t>d</t>
    </r>
    <r>
      <rPr>
        <sz val="12"/>
        <color theme="1"/>
        <rFont val="Aptos Narrow"/>
        <family val="2"/>
        <scheme val="minor"/>
      </rPr>
      <t>, conforme fator de impacto da revista (refere-se ao último fator de impacto publicado pelo Journal Citation Reports-JCR/Clarivative; www.jcr.clarivate.com/jcr).</t>
    </r>
  </si>
  <si>
    <t>3.2.1 - Artigo publicado ou aceito em periódico (Fator de impacto ≥2)</t>
  </si>
  <si>
    <t>Nº artigos*12</t>
  </si>
  <si>
    <t>3.2.2 - Artigo publicado ou aceito em periódico (Fator de impacto ≥1 e &lt;2)</t>
  </si>
  <si>
    <t>3.2.3 - Artigo publicado ou aceito em periódico (Fator de impacto ≥0,5 e &lt;1)</t>
  </si>
  <si>
    <t>Nº artigos*8</t>
  </si>
  <si>
    <t>3.2.4 - Artigo publicado ou aceito em periódico (Fator de impacto &lt;0,5)</t>
  </si>
  <si>
    <t>Nº artigos*6</t>
  </si>
  <si>
    <t>3.2.5 - Artigo publicado ou aceito em periódico (sem fator de impacto)</t>
  </si>
  <si>
    <t>Nº artigos*2</t>
  </si>
  <si>
    <t>3.3 - Livros</t>
  </si>
  <si>
    <t xml:space="preserve">3.3.1 - Livro com ISBN </t>
  </si>
  <si>
    <t>Nº livros*50</t>
  </si>
  <si>
    <t>3.3.2 - Capítulo de livro com ISBN</t>
  </si>
  <si>
    <t>Nº capítulos*12</t>
  </si>
  <si>
    <t>3.3.3 - Livro ou capítulo de livro sem ISBN</t>
  </si>
  <si>
    <t>Nº livro/capít.*2</t>
  </si>
  <si>
    <t>3.4 - Artigo em revista técnica ou boletim técnico</t>
  </si>
  <si>
    <t>Nº artigos/boletins*5</t>
  </si>
  <si>
    <r>
      <t>3.5 - Resumos expandidos publicados em anais de eventos científicos (mínimo de 2 páginas em tamanho A4)</t>
    </r>
    <r>
      <rPr>
        <vertAlign val="superscript"/>
        <sz val="12"/>
        <color theme="1"/>
        <rFont val="Calibri (Body)"/>
      </rPr>
      <t>e</t>
    </r>
  </si>
  <si>
    <t>No de resumos*3</t>
  </si>
  <si>
    <r>
      <t>3.6 - Resumos simples publicados em anais de eventos científicos</t>
    </r>
    <r>
      <rPr>
        <vertAlign val="superscript"/>
        <sz val="12"/>
        <color theme="1"/>
        <rFont val="Calibri (Body)"/>
      </rPr>
      <t>e</t>
    </r>
  </si>
  <si>
    <t>No de resumos*1</t>
  </si>
  <si>
    <t>3.7 - Palestras técnicas em eventos internacionais relacionadas à área do PPGZOO</t>
  </si>
  <si>
    <t>No palestras*5</t>
  </si>
  <si>
    <t>3.8 - Palestras técnicas em eventos nacionais relacionadas à área do PPGZOO</t>
  </si>
  <si>
    <t>No palestras*3</t>
  </si>
  <si>
    <t>3.9 - Palestras técnicas em eventos regionais/locais relacionadas à área do PPGZOO</t>
  </si>
  <si>
    <t>No palestras*1</t>
  </si>
  <si>
    <t>Total parcial Item 3</t>
  </si>
  <si>
    <t>4 - ATIVIDADES UNIVERSITÁRIAS (com vínculo empregatício limitado a 200 pontos)</t>
  </si>
  <si>
    <t>4.1 - Tempo de Magistério Superior</t>
  </si>
  <si>
    <r>
      <t>4.1.1 - Docência em Cursos de Graduação</t>
    </r>
    <r>
      <rPr>
        <vertAlign val="superscript"/>
        <sz val="12"/>
        <color theme="1"/>
        <rFont val="Calibri (Body)"/>
      </rPr>
      <t>f</t>
    </r>
  </si>
  <si>
    <t>Nº períodos no semestre*3</t>
  </si>
  <si>
    <t>4.1.2 - Cursos extracurriculares ministrados na especialidade</t>
  </si>
  <si>
    <t>Nº cursos*1</t>
  </si>
  <si>
    <t>4.2 - Orientação de alunos (monografia, TCC ou iniciação científica)</t>
  </si>
  <si>
    <t>Nº de orient.*2</t>
  </si>
  <si>
    <t>4.3 - Orientação de alunos em iniciação científica</t>
  </si>
  <si>
    <t>4.4 - Coordenador de projetos de pesquisa/extensão</t>
  </si>
  <si>
    <t>Nº projetos*2</t>
  </si>
  <si>
    <t>4.5 - Coordenador de projetos de pesquisa/extensão aprovado com recurso por agência de fomento</t>
  </si>
  <si>
    <t>Nº projetos*6</t>
  </si>
  <si>
    <t>4.6 - Participação em Bancas Acadêmicas ou Banca de Concurso Público na área</t>
  </si>
  <si>
    <t>Nº particip.*2</t>
  </si>
  <si>
    <t>Total parcial IV</t>
  </si>
  <si>
    <t xml:space="preserve"> 5 - ATIVIDADES PROFISSIONAIS NOS ÚLTIMOS CINCO ANOS (exceto magistério em ensino superior)</t>
  </si>
  <si>
    <t>5.1 - Magistério em ensino fundamental, médio ou profissionalizante</t>
  </si>
  <si>
    <t>Meses completos de vínculo*1,0</t>
  </si>
  <si>
    <t>5.2 - Atividades profissionais com vínculo empregatício na área de conhecimento</t>
  </si>
  <si>
    <t>Meses completos de vínculo*0,5</t>
  </si>
  <si>
    <t>5.3 - Orientação de monografia ou estágios de conclusão de Curso profissionalizante</t>
  </si>
  <si>
    <t>Nº orient.*1</t>
  </si>
  <si>
    <t>5.4 - Participação em bancas de trabalhos de conclusão de curso profissionalizante</t>
  </si>
  <si>
    <t>Nº partic.*0,5</t>
  </si>
  <si>
    <t>5.5 - Participação em demais bancas acadêmicas de graduação.</t>
  </si>
  <si>
    <t>Nº partic.*0,3</t>
  </si>
  <si>
    <t>Total parcial V</t>
  </si>
  <si>
    <t xml:space="preserve"> 6 - APROVAÇÃO EM CONCURSO PÚBLICO OU PROCESSO SELETIVO</t>
  </si>
  <si>
    <t>6.1 - Aprovação em Concurso para Magistério Superior</t>
  </si>
  <si>
    <t>No concursos*2</t>
  </si>
  <si>
    <t>6.2 - Aprovação em Concurso para cargo profissional</t>
  </si>
  <si>
    <t>No concursos*1</t>
  </si>
  <si>
    <t>Total parcial VI</t>
  </si>
  <si>
    <t xml:space="preserve"> 7 - OUTRAS FUNÇÕES E ATIVIDADES e</t>
  </si>
  <si>
    <t>7.1 - Participação em funções administrativas de chefia em entidades públicas ou privadas (máximo 5 anos) e</t>
  </si>
  <si>
    <t>No anos*4</t>
  </si>
  <si>
    <t xml:space="preserve">7.2 - Desenvolvimento de softwares ou produtos </t>
  </si>
  <si>
    <t>No produtos*5</t>
  </si>
  <si>
    <t>7.3 - Desenvolvimento de produto ou processo com transferência de tecnologia registrada</t>
  </si>
  <si>
    <t>No produtos*20</t>
  </si>
  <si>
    <t>7.3 - Patente registrada de produto ou processo</t>
  </si>
  <si>
    <t>No patentes*20</t>
  </si>
  <si>
    <t>7.4 - Patente licenciada de produto ou processo</t>
  </si>
  <si>
    <t>No patentes*40</t>
  </si>
  <si>
    <r>
      <t>7.5 Prêmios, distinções e láureas acadêmicas</t>
    </r>
    <r>
      <rPr>
        <vertAlign val="superscript"/>
        <sz val="12"/>
        <color theme="1"/>
        <rFont val="Calibri (Body)"/>
      </rPr>
      <t>g</t>
    </r>
  </si>
  <si>
    <t>No prêmios*2</t>
  </si>
  <si>
    <t>7.6 - Organização de eventos científicos em nível nacional e internacional</t>
  </si>
  <si>
    <t>No eventos*7</t>
  </si>
  <si>
    <t>7.7 - Organização de eventos científicos em nível local ou regional</t>
  </si>
  <si>
    <t>No eventos*2</t>
  </si>
  <si>
    <r>
      <t>7.8 - Membros de Colegiados Universitários</t>
    </r>
    <r>
      <rPr>
        <vertAlign val="superscript"/>
        <sz val="12"/>
        <color theme="1"/>
        <rFont val="Calibri (Body)"/>
      </rPr>
      <t>h</t>
    </r>
  </si>
  <si>
    <t>No semestres*1</t>
  </si>
  <si>
    <r>
      <t>7.9 - Presidência (ou equivalente) de Centros Acadêmicos e empresas juniores</t>
    </r>
    <r>
      <rPr>
        <vertAlign val="superscript"/>
        <sz val="12"/>
        <color theme="1"/>
        <rFont val="Calibri (Body)"/>
      </rPr>
      <t>i</t>
    </r>
  </si>
  <si>
    <t>Total parcial VII</t>
  </si>
  <si>
    <t>Geral</t>
  </si>
  <si>
    <t>Informado pelo candidato</t>
  </si>
  <si>
    <t>Quadro I</t>
  </si>
  <si>
    <t>Quadro II</t>
  </si>
  <si>
    <t>Quadro III</t>
  </si>
  <si>
    <t>Quadro IV</t>
  </si>
  <si>
    <t>Quadro V</t>
  </si>
  <si>
    <t>Quadro VI</t>
  </si>
  <si>
    <t>Quadro VII</t>
  </si>
  <si>
    <t>Total Geral</t>
  </si>
  <si>
    <t>Para  o item 2.2.1 serão considerados apenas eventos com carga horária igual ou superior a 8 horas, presenciais e realizados nos últimos 5 anos.</t>
  </si>
  <si>
    <r>
      <rPr>
        <vertAlign val="superscript"/>
        <sz val="12"/>
        <color theme="1"/>
        <rFont val="Calibri (Body)"/>
      </rPr>
      <t>a</t>
    </r>
    <r>
      <rPr>
        <sz val="12"/>
        <color theme="1"/>
        <rFont val="Aptos Narrow"/>
        <family val="2"/>
        <scheme val="minor"/>
      </rPr>
      <t xml:space="preserve">Caso a avaliação seja emitida por conceitos, considerar: A = 9,5; B = 8,5; C = 7,5. </t>
    </r>
  </si>
  <si>
    <r>
      <rPr>
        <vertAlign val="superscript"/>
        <sz val="12"/>
        <color theme="1"/>
        <rFont val="Calibri (Body)"/>
      </rPr>
      <t>b</t>
    </r>
    <r>
      <rPr>
        <sz val="12"/>
        <color theme="1"/>
        <rFont val="Aptos Narrow"/>
        <family val="2"/>
        <scheme val="minor"/>
      </rPr>
      <t>Comprovado com certificado expedido pela instituição de ensino ou pelo órgão de financiamento da bolsa. A certificação como bolsista fica limitada em 360 horas/semestre (equivalente a 20 horas/semana em 18 semanas/semestre letivo). No comprovante deve-se constar o período de vigência (data de início e término) e carga horária.</t>
    </r>
  </si>
  <si>
    <r>
      <rPr>
        <vertAlign val="superscript"/>
        <sz val="12"/>
        <color theme="1"/>
        <rFont val="Calibri (Body)"/>
      </rPr>
      <t>c</t>
    </r>
    <r>
      <rPr>
        <sz val="12"/>
        <color theme="1"/>
        <rFont val="Aptos Narrow"/>
        <family val="2"/>
        <scheme val="minor"/>
      </rPr>
      <t>Caso haja uma indicação explicida de contribuição igual dos dois primeiros autores, se aplica também ao segundo autor.</t>
    </r>
  </si>
  <si>
    <r>
      <rPr>
        <vertAlign val="superscript"/>
        <sz val="12"/>
        <color theme="1"/>
        <rFont val="Calibri (Body)"/>
      </rPr>
      <t>d</t>
    </r>
    <r>
      <rPr>
        <sz val="12"/>
        <color theme="1"/>
        <rFont val="Aptos Narrow"/>
        <family val="2"/>
        <scheme val="minor"/>
      </rPr>
      <t>Autor do trabalho que não apareça como primeiro, ou no caso do exposto no item  c, não esteja listado como segundo autor.</t>
    </r>
  </si>
  <si>
    <r>
      <rPr>
        <vertAlign val="superscript"/>
        <sz val="12"/>
        <color theme="1"/>
        <rFont val="Calibri (Body)"/>
      </rPr>
      <t>e</t>
    </r>
    <r>
      <rPr>
        <sz val="12"/>
        <color theme="1"/>
        <rFont val="Aptos Narrow"/>
        <family val="2"/>
        <scheme val="minor"/>
      </rPr>
      <t>Documento que comprove que o resumo foi publicado (comprovante de aprovação ou Anais contendo o resumo).</t>
    </r>
  </si>
  <si>
    <r>
      <rPr>
        <vertAlign val="superscript"/>
        <sz val="12"/>
        <color theme="1"/>
        <rFont val="Calibri (Body)"/>
      </rPr>
      <t>f</t>
    </r>
    <r>
      <rPr>
        <sz val="12"/>
        <color theme="1"/>
        <rFont val="Aptos Narrow"/>
        <family val="2"/>
        <scheme val="minor"/>
      </rPr>
      <t>O período deverá ser comprovado, por meio de contrato de trabalho, portaria de nomeação ou carteira de trabalho. Deve ficar explicitado a data de início no cargo e data de término. Em caso de atividade ainda em exercício, anexar declaração da autoridade competente. Para fins de comparação, atividades de docência ou atividades profissionais com carga horaria de 1 a 20 horas/semana serão considerados como 1 período e de 21 a 40 horas/semana considerados como 2 períodos limitado a 2 períodos/semestre.</t>
    </r>
  </si>
  <si>
    <t>nº de créditos/hora aula em disciplina ministrada por semestre*índice de 0,5</t>
  </si>
  <si>
    <r>
      <rPr>
        <vertAlign val="superscript"/>
        <sz val="12"/>
        <color theme="1"/>
        <rFont val="Calibri (Body)"/>
      </rPr>
      <t>g</t>
    </r>
    <r>
      <rPr>
        <sz val="12"/>
        <color theme="1"/>
        <rFont val="Aptos Narrow"/>
        <family val="2"/>
        <scheme val="minor"/>
      </rPr>
      <t>Lauréas de conclusão ou eventos.</t>
    </r>
  </si>
  <si>
    <r>
      <rPr>
        <vertAlign val="superscript"/>
        <sz val="12"/>
        <color theme="1"/>
        <rFont val="Calibri (Body)"/>
      </rPr>
      <t>h</t>
    </r>
    <r>
      <rPr>
        <sz val="12"/>
        <color theme="1"/>
        <rFont val="Aptos Narrow"/>
        <family val="2"/>
        <scheme val="minor"/>
      </rPr>
      <t>Os conselhos e colegiados são órgãos deliberativos (tomam decisões administrativas com impacto na vida universitária), normativos (criam as normas internas da instituição, por meio de resoluções) e consultivos (podem ser consultados pela Reitoria, Direção de Centro ou Chefia de Departamento em casos específicos).</t>
    </r>
  </si>
  <si>
    <r>
      <rPr>
        <vertAlign val="superscript"/>
        <sz val="12"/>
        <color theme="1"/>
        <rFont val="Calibri (Body)"/>
      </rPr>
      <t>i</t>
    </r>
    <r>
      <rPr>
        <sz val="12"/>
        <color theme="1"/>
        <rFont val="Aptos Narrow"/>
        <family val="2"/>
        <scheme val="minor"/>
      </rPr>
      <t>Comprovado por ata registrada em cartório ou órgãos universitários.</t>
    </r>
  </si>
  <si>
    <t>Versão 1.2 SELEÇÃO MESTRADO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</si>
</sst>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i/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vertAlign val="superscript"/>
      <sz val="12"/>
      <color theme="1"/>
      <name val="Calibri (Body)"/>
    </font>
    <font>
      <u/>
      <sz val="12"/>
      <color theme="10"/>
      <name val="Aptos Narrow"/>
      <family val="2"/>
      <scheme val="minor"/>
    </font>
    <font>
      <b/>
      <sz val="8"/>
      <color rgb="FF326C9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right" wrapText="1"/>
    </xf>
    <xf numFmtId="0" fontId="4" fillId="0" borderId="0" xfId="0" applyFont="1" applyAlignment="1">
      <alignment horizontal="right" wrapText="1"/>
    </xf>
    <xf numFmtId="0" fontId="0" fillId="0" borderId="0" xfId="0" applyAlignment="1" applyProtection="1">
      <alignment horizontal="center"/>
      <protection locked="0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0" xfId="0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/>
    <xf numFmtId="0" fontId="6" fillId="0" borderId="0" xfId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 wrapText="1"/>
      <protection locked="0"/>
    </xf>
  </cellXfs>
  <cellStyles count="2">
    <cellStyle name="Hyperlink" xfId="1" builtinId="8"/>
    <cellStyle name="Normal" xfId="0" builtinId="0"/>
  </cellStyles>
  <dxfs count="50"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3392DF8-FE3C-0345-AF93-03756874A7D3}" name="I" displayName="I" ref="A14:G19" totalsRowShown="0">
  <autoFilter ref="A14:G19" xr:uid="{A0F6C55F-9221-2B4F-AACA-AACC8A47EE6D}"/>
  <tableColumns count="7">
    <tableColumn id="1" xr3:uid="{1114B91A-5851-944A-B99D-4EFCA8BC8870}" name=" 1 – DESEMPENHO ACADÊMICOa"/>
    <tableColumn id="2" xr3:uid="{6FCE4EE7-76BB-6849-8848-F0C873147F6E}" name="Critério"/>
    <tableColumn id="3" xr3:uid="{E70793B6-119E-414A-A30F-6C957F13F12C}" name="Peso" dataDxfId="49"/>
    <tableColumn id="4" xr3:uid="{39BF55BE-4A2A-E345-A963-CF5DB585C8A7}" name="Valor informado" dataDxfId="48"/>
    <tableColumn id="5" xr3:uid="{B3F50682-2108-5E4F-A25F-C161A40F1AC2}" name="Total de pontos" dataDxfId="47">
      <calculatedColumnFormula>I[[#This Row],[Peso]]*I[[#This Row],[Valor informado]]</calculatedColumnFormula>
    </tableColumn>
    <tableColumn id="6" xr3:uid="{A712290E-BC9D-3144-9CE4-BBB6B01630AD}" name="Validado pela comissão" dataDxfId="46"/>
    <tableColumn id="7" xr3:uid="{EE305E30-EEE4-5841-BAA2-2853AC1D00EC}" name="Pontuação final" dataDxfId="45">
      <calculatedColumnFormula>I[[#This Row],[Peso]]*I[[#This Row],[Validado pela comissão]]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67B0375-DA80-D245-B728-69AE7E8BF150}" name="II" displayName="II" ref="A22:G26" totalsRowShown="0" headerRowDxfId="44">
  <autoFilter ref="A22:G26" xr:uid="{61E40958-3B8B-4149-AE11-0B53A96AB74F}"/>
  <tableColumns count="7">
    <tableColumn id="1" xr3:uid="{770213AC-98B5-FA42-9CAC-5E6CBAF07F57}" name=" 2 – ATIVIDADES DE FORMAÇÃO COMPLEMENTAR  (Pontuação do item limitada a 200 pontos)"/>
    <tableColumn id="2" xr3:uid="{FEA9AF7E-C5C7-8243-8E48-C8615203EE18}" name="Critério"/>
    <tableColumn id="3" xr3:uid="{49964CEF-6017-924E-B9BC-9DEC676A0FF6}" name="Peso" dataDxfId="43"/>
    <tableColumn id="4" xr3:uid="{27F86707-744E-8F47-AB50-4330E925B718}" name="Valor informado" dataDxfId="42"/>
    <tableColumn id="5" xr3:uid="{2AE18AC3-6112-DE4B-A1A3-AC6C60F3204A}" name="Total de pontos" dataDxfId="41">
      <calculatedColumnFormula>II[[#This Row],[Peso]]*II[[#This Row],[Valor informado]]</calculatedColumnFormula>
    </tableColumn>
    <tableColumn id="6" xr3:uid="{13E68F7D-0A2E-354B-9426-5558B56627C7}" name="Validado pela comissão" dataDxfId="40"/>
    <tableColumn id="7" xr3:uid="{DD55F69A-6CB7-494D-B6E8-749AF25024F9}" name="Pontuação final" dataDxfId="39">
      <calculatedColumnFormula>II[[#This Row],[Peso]]*II[[#This Row],[Validado pela comissão]]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CC8D564-7ED1-3243-B3FB-4D72AA3B4258}" name="Geral" displayName="Geral" ref="A91:C99" totalsRowShown="0">
  <autoFilter ref="A91:C99" xr:uid="{D3523A4B-8EAC-114C-8108-CD938F4CC8FE}"/>
  <tableColumns count="3">
    <tableColumn id="1" xr3:uid="{1A9FF8D9-C921-9A40-908A-7711F1E2A236}" name="Geral" dataDxfId="38"/>
    <tableColumn id="2" xr3:uid="{162BEAD6-2FBD-0D40-B151-52B0EDB92107}" name="Informado pelo candidato" dataDxfId="37"/>
    <tableColumn id="3" xr3:uid="{88BD16F1-AC5E-C649-AB8B-8F5C60448D27}" name="Validado pela comissão" dataDxfId="36">
      <calculatedColumnFormula>SUM(C85:C91)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17472A7-513D-9C43-A7D2-851AF6096A2B}" name="VII" displayName="VII" ref="A78:G88" totalsRowShown="0" headerRowDxfId="35">
  <autoFilter ref="A78:G88" xr:uid="{61249C8D-D540-134A-B282-C4D7DDA3C401}"/>
  <tableColumns count="7">
    <tableColumn id="1" xr3:uid="{738D70E0-F48F-9640-8A4E-91A724487930}" name=" 7 - OUTRAS FUNÇÕES E ATIVIDADES e" dataDxfId="34"/>
    <tableColumn id="2" xr3:uid="{375273FE-4A77-1845-B132-17F75C9DCC1F}" name="Critério" dataDxfId="33"/>
    <tableColumn id="3" xr3:uid="{9A9192F5-ACF7-CA40-9C42-07DE401C855E}" name="Peso" dataDxfId="32"/>
    <tableColumn id="4" xr3:uid="{D51015D4-1A8A-AF49-B936-5783128024CA}" name="Valor informado" dataDxfId="31"/>
    <tableColumn id="5" xr3:uid="{DF6C3AF4-73E8-DB48-8CF7-A36C3DFEC30E}" name="Total de pontos" dataDxfId="30">
      <calculatedColumnFormula>VII[[#This Row],[Peso]]*VII[[#This Row],[Valor informado]]</calculatedColumnFormula>
    </tableColumn>
    <tableColumn id="6" xr3:uid="{802E0E6B-6027-484F-92F9-01B44974CFE2}" name="Validado pela comissão" dataDxfId="29"/>
    <tableColumn id="7" xr3:uid="{5E786762-C9AC-AE46-9D7A-B108B29655D9}" name="Pontuação final" dataDxfId="28">
      <calculatedColumnFormula>VII[[#This Row],[Peso]]*VII[[#This Row],[Validado pela comissão]]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9608A40-DC82-414D-B24D-A43A894FD836}" name="VI" displayName="VI" ref="A73:G75" totalsRowShown="0" headerRowDxfId="27">
  <autoFilter ref="A73:G75" xr:uid="{226661D7-2230-D54F-A331-E3A97231EA95}"/>
  <tableColumns count="7">
    <tableColumn id="1" xr3:uid="{00F9687B-69C1-F047-BEB0-A1F276B31817}" name=" 6 - APROVAÇÃO EM CONCURSO PÚBLICO OU PROCESSO SELETIVO" dataDxfId="26"/>
    <tableColumn id="2" xr3:uid="{E0FA4D0F-CC44-294A-A298-27E810DC82A6}" name="Critério"/>
    <tableColumn id="3" xr3:uid="{1CBBF5B6-6B3D-0245-A76B-5A35AF2B6F7D}" name="Peso" dataDxfId="25"/>
    <tableColumn id="4" xr3:uid="{3D40BCF9-5AC0-E249-ACC1-95ED31832C5B}" name="Valor informado" dataDxfId="24"/>
    <tableColumn id="5" xr3:uid="{1F8119F0-F743-8745-9F26-E0EDF905EA47}" name="Total de pontos" dataDxfId="23">
      <calculatedColumnFormula>VI[[#This Row],[Peso]]*VI[[#This Row],[Valor informado]]</calculatedColumnFormula>
    </tableColumn>
    <tableColumn id="6" xr3:uid="{BA19EA6E-D14A-594A-8AE6-B4F05BCD72FC}" name="Validado pela comissão" dataDxfId="22"/>
    <tableColumn id="7" xr3:uid="{35912D47-07A0-6046-8FD1-BE1691A59000}" name="Pontuação final" dataDxfId="21">
      <calculatedColumnFormula>VI[[#This Row],[Peso]]*VI[[#This Row],[Validado pela comissão]]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C4D5A9C-7C12-5743-A53C-37CAF02E339D}" name="V" displayName="V" ref="A65:G70" totalsRowShown="0" headerRowDxfId="20">
  <autoFilter ref="A65:G70" xr:uid="{E18306F7-5352-9C4D-8B8C-C97A00FFCC24}"/>
  <tableColumns count="7">
    <tableColumn id="1" xr3:uid="{38C273B9-D023-334D-ABFD-0C9FECCA2532}" name=" 5 - ATIVIDADES PROFISSIONAIS NOS ÚLTIMOS CINCO ANOS (exceto magistério em ensino superior)" dataDxfId="19"/>
    <tableColumn id="2" xr3:uid="{9C583B64-3760-744E-BF0C-69686E818D51}" name="Critério"/>
    <tableColumn id="3" xr3:uid="{732AD956-F158-2742-B06E-27B38305779A}" name="Peso" dataDxfId="18"/>
    <tableColumn id="4" xr3:uid="{BAC473DE-4017-3F43-B71F-9210D6AB80C1}" name="Valor informado" dataDxfId="17"/>
    <tableColumn id="5" xr3:uid="{F94E065A-BBE3-F044-A901-BBC84F31439A}" name="Total de pontos" dataDxfId="16">
      <calculatedColumnFormula>V[[#This Row],[Peso]]*V[[#This Row],[Valor informado]]</calculatedColumnFormula>
    </tableColumn>
    <tableColumn id="6" xr3:uid="{E55793B9-89E2-6248-8DBC-1B783DC05779}" name="Validado pela comissão" dataDxfId="15"/>
    <tableColumn id="7" xr3:uid="{8E6ED3E1-DCF6-C74D-A60B-8F6B472A44AB}" name="Pontuação final" dataDxfId="14">
      <calculatedColumnFormula>V[[#This Row],[Peso]]*V[[#This Row],[Validado pela comissão]]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39481EB-A610-0B46-B643-5E91B3C65894}" name="IV" displayName="IV" ref="A54:G62" totalsRowShown="0" headerRowDxfId="13">
  <autoFilter ref="A54:G62" xr:uid="{9E6E794C-DF20-BB42-BC2D-DF0A426F0F57}"/>
  <tableColumns count="7">
    <tableColumn id="1" xr3:uid="{59B1F8B5-BEAB-9F41-BF4D-793B85480A75}" name="4 - ATIVIDADES UNIVERSITÁRIAS (com vínculo empregatício limitado a 200 pontos)" dataDxfId="12"/>
    <tableColumn id="2" xr3:uid="{C2785631-A8F9-BE4A-B02E-139BA83CC646}" name="Critério"/>
    <tableColumn id="3" xr3:uid="{A25DFCE3-8B46-2540-B543-0EFDE1A107EF}" name="Peso" dataDxfId="11"/>
    <tableColumn id="4" xr3:uid="{6587400D-0E6E-CF48-A6AB-168908E2D908}" name="Valor informado" dataDxfId="10"/>
    <tableColumn id="5" xr3:uid="{F686B961-1D1F-5F4B-94D6-58BA85412DA1}" name="Total de pontos" dataDxfId="9">
      <calculatedColumnFormula>IV[[#This Row],[Peso]]*IV[[#This Row],[Valor informado]]</calculatedColumnFormula>
    </tableColumn>
    <tableColumn id="6" xr3:uid="{832CBA2D-9506-0847-AF04-F831499C0C6F}" name="Validado pela comissão" dataDxfId="8"/>
    <tableColumn id="7" xr3:uid="{004C0DD8-644A-7547-9E52-7050FF953BB2}" name="Pontuação final" dataDxfId="7">
      <calculatedColumnFormula>IV[[#This Row],[Peso]]*IV[[#This Row],[Validado pela comissão]]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C0BD299-FB5E-DB4E-9AA0-EDC6B045572B}" name="III" displayName="III" ref="A29:G51" totalsRowShown="0" headerRowDxfId="6">
  <autoFilter ref="A29:G51" xr:uid="{DB8D485B-24C0-7742-AFB6-CF330D4F0364}"/>
  <tableColumns count="7">
    <tableColumn id="1" xr3:uid="{B4E29A29-AAB9-6343-9E7D-DB62CBEDFFB7}" name="3 – ATIVIDADES CIENTÍFICAS (Pontuação do item limitada a 200 pontos)" dataDxfId="5"/>
    <tableColumn id="2" xr3:uid="{D02F017D-F16B-DB40-85E3-176EC4E46C7E}" name="Critério"/>
    <tableColumn id="3" xr3:uid="{6FCDE35F-5C35-7445-B5FB-87931407281F}" name="Peso" dataDxfId="4"/>
    <tableColumn id="4" xr3:uid="{9A6E4F24-F398-9646-9C6A-CCD12A8B7A3D}" name="Valor informado" dataDxfId="3"/>
    <tableColumn id="5" xr3:uid="{25B6F26A-F2A9-DA49-B923-4F3C583F6B3C}" name="Total de pontos" dataDxfId="2">
      <calculatedColumnFormula>III[[#This Row],[Peso]]*III[[#This Row],[Valor informado]]</calculatedColumnFormula>
    </tableColumn>
    <tableColumn id="6" xr3:uid="{530E6638-B873-164F-AD7F-46240BF0B9E9}" name="Validado pela comissão" dataDxfId="1"/>
    <tableColumn id="7" xr3:uid="{21F9E29D-A67C-ED40-9100-EE4861C31140}" name="Pontuação final" dataDxfId="0">
      <calculatedColumnFormula>III[[#This Row],[Peso]]*III[[#This Row],[Validado pela comissão]]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C4774-EB54-F34F-B002-8344EC0F9703}">
  <sheetPr>
    <pageSetUpPr fitToPage="1"/>
  </sheetPr>
  <dimension ref="A1:O111"/>
  <sheetViews>
    <sheetView tabSelected="1" topLeftCell="A90" zoomScaleNormal="100" workbookViewId="0">
      <selection sqref="A1:G111"/>
    </sheetView>
  </sheetViews>
  <sheetFormatPr baseColWidth="10" defaultColWidth="11" defaultRowHeight="16" x14ac:dyDescent="0.2"/>
  <cols>
    <col min="1" max="1" width="88.5" style="1" customWidth="1"/>
    <col min="2" max="2" width="28" bestFit="1" customWidth="1"/>
    <col min="3" max="3" width="11" style="2"/>
    <col min="4" max="4" width="16.83203125" style="2" customWidth="1"/>
    <col min="5" max="5" width="16" style="2" customWidth="1"/>
    <col min="6" max="6" width="22.83203125" style="2" customWidth="1"/>
    <col min="7" max="7" width="16" style="2" customWidth="1"/>
    <col min="14" max="14" width="12.33203125" bestFit="1" customWidth="1"/>
  </cols>
  <sheetData>
    <row r="1" spans="1:7" ht="17" x14ac:dyDescent="0.2">
      <c r="A1" s="1" t="s">
        <v>153</v>
      </c>
    </row>
    <row r="2" spans="1:7" ht="28" customHeight="1" x14ac:dyDescent="0.3">
      <c r="A2" s="18" t="s">
        <v>0</v>
      </c>
      <c r="B2" s="18"/>
      <c r="C2" s="18"/>
      <c r="D2" s="18"/>
      <c r="E2" s="18"/>
      <c r="F2" s="18"/>
      <c r="G2" s="18"/>
    </row>
    <row r="3" spans="1:7" ht="28" customHeight="1" x14ac:dyDescent="0.3">
      <c r="A3" s="3" t="s">
        <v>1</v>
      </c>
      <c r="B3" s="19"/>
      <c r="C3" s="19"/>
      <c r="D3" s="19"/>
      <c r="E3" s="19"/>
      <c r="F3" s="19"/>
      <c r="G3" s="19"/>
    </row>
    <row r="4" spans="1:7" ht="32.25" customHeight="1" x14ac:dyDescent="0.2">
      <c r="A4" s="13" t="s">
        <v>2</v>
      </c>
      <c r="B4" s="13"/>
      <c r="C4" s="13"/>
      <c r="D4" s="13"/>
      <c r="E4" s="13"/>
      <c r="F4" s="13"/>
      <c r="G4" s="13"/>
    </row>
    <row r="5" spans="1:7" s="1" customFormat="1" ht="53.25" customHeight="1" x14ac:dyDescent="0.2">
      <c r="A5" s="17" t="s">
        <v>3</v>
      </c>
      <c r="B5" s="17"/>
      <c r="C5" s="17"/>
      <c r="D5" s="17"/>
      <c r="E5" s="17"/>
      <c r="F5" s="17"/>
      <c r="G5" s="17"/>
    </row>
    <row r="6" spans="1:7" s="1" customFormat="1" ht="16" customHeight="1" x14ac:dyDescent="0.2">
      <c r="A6" s="17" t="s">
        <v>4</v>
      </c>
      <c r="B6" s="17"/>
      <c r="C6" s="17"/>
      <c r="D6" s="17"/>
      <c r="E6" s="17"/>
      <c r="F6" s="17"/>
      <c r="G6" s="17"/>
    </row>
    <row r="7" spans="1:7" s="1" customFormat="1" ht="16" customHeight="1" x14ac:dyDescent="0.2">
      <c r="A7" s="17" t="s">
        <v>5</v>
      </c>
      <c r="B7" s="17"/>
      <c r="C7" s="17"/>
      <c r="D7" s="17"/>
      <c r="E7" s="17"/>
      <c r="F7" s="17"/>
      <c r="G7" s="17"/>
    </row>
    <row r="8" spans="1:7" ht="16" customHeight="1" x14ac:dyDescent="0.2">
      <c r="A8" s="13" t="s">
        <v>6</v>
      </c>
      <c r="B8" s="13"/>
      <c r="C8" s="13"/>
      <c r="D8" s="13"/>
      <c r="E8" s="13"/>
      <c r="F8" s="13"/>
      <c r="G8" s="13"/>
    </row>
    <row r="9" spans="1:7" x14ac:dyDescent="0.2">
      <c r="A9" s="13" t="s">
        <v>7</v>
      </c>
      <c r="B9" s="13"/>
      <c r="C9" s="13"/>
      <c r="D9" s="13"/>
      <c r="E9" s="13"/>
      <c r="F9" s="13"/>
      <c r="G9" s="13"/>
    </row>
    <row r="10" spans="1:7" ht="16" customHeight="1" x14ac:dyDescent="0.2">
      <c r="A10" s="13" t="s">
        <v>8</v>
      </c>
      <c r="B10" s="13"/>
      <c r="C10" s="13"/>
      <c r="D10" s="13"/>
      <c r="E10" s="13"/>
      <c r="F10" s="13"/>
      <c r="G10" s="13"/>
    </row>
    <row r="11" spans="1:7" ht="16" customHeight="1" x14ac:dyDescent="0.2">
      <c r="A11" s="13" t="s">
        <v>9</v>
      </c>
      <c r="B11" s="13"/>
      <c r="C11" s="13"/>
      <c r="D11" s="13"/>
      <c r="E11" s="13"/>
      <c r="F11" s="13"/>
      <c r="G11" s="13"/>
    </row>
    <row r="12" spans="1:7" x14ac:dyDescent="0.2">
      <c r="A12" s="13" t="s">
        <v>10</v>
      </c>
      <c r="B12" s="13"/>
      <c r="C12" s="13"/>
      <c r="D12" s="13"/>
      <c r="E12" s="13"/>
      <c r="F12" s="13"/>
      <c r="G12" s="13"/>
    </row>
    <row r="13" spans="1:7" ht="19" x14ac:dyDescent="0.25">
      <c r="A13" s="4"/>
      <c r="B13" s="16"/>
      <c r="C13" s="16"/>
      <c r="D13" s="16"/>
      <c r="E13" s="16"/>
    </row>
    <row r="14" spans="1:7" ht="20" x14ac:dyDescent="0.2">
      <c r="A14" s="1" t="s">
        <v>11</v>
      </c>
      <c r="B14" t="s">
        <v>12</v>
      </c>
      <c r="C14" s="2" t="s">
        <v>13</v>
      </c>
      <c r="D14" s="2" t="s">
        <v>14</v>
      </c>
      <c r="E14" s="2" t="s">
        <v>15</v>
      </c>
      <c r="F14" s="2" t="s">
        <v>16</v>
      </c>
      <c r="G14" s="2" t="s">
        <v>17</v>
      </c>
    </row>
    <row r="15" spans="1:7" x14ac:dyDescent="0.2">
      <c r="A15" t="s">
        <v>18</v>
      </c>
      <c r="B15" t="s">
        <v>19</v>
      </c>
      <c r="C15" s="2" t="s">
        <v>19</v>
      </c>
      <c r="D15" s="5"/>
      <c r="F15" s="5"/>
    </row>
    <row r="16" spans="1:7" x14ac:dyDescent="0.2">
      <c r="A16" t="s">
        <v>20</v>
      </c>
      <c r="B16" t="s">
        <v>21</v>
      </c>
      <c r="C16" s="2">
        <v>5</v>
      </c>
      <c r="D16" s="5"/>
      <c r="E16" s="2">
        <f>I[[#This Row],[Peso]]*I[[#This Row],[Valor informado]]</f>
        <v>0</v>
      </c>
      <c r="F16" s="5"/>
      <c r="G16" s="2">
        <f>I[[#This Row],[Peso]]*I[[#This Row],[Validado pela comissão]]</f>
        <v>0</v>
      </c>
    </row>
    <row r="17" spans="1:7" x14ac:dyDescent="0.2">
      <c r="A17"/>
      <c r="D17" s="5"/>
      <c r="E17" s="2">
        <f>I[[#This Row],[Peso]]*I[[#This Row],[Valor informado]]</f>
        <v>0</v>
      </c>
      <c r="F17" s="5"/>
      <c r="G17" s="2">
        <f>I[[#This Row],[Peso]]*I[[#This Row],[Validado pela comissão]]</f>
        <v>0</v>
      </c>
    </row>
    <row r="18" spans="1:7" x14ac:dyDescent="0.2">
      <c r="A18" t="s">
        <v>22</v>
      </c>
      <c r="B18" t="s">
        <v>19</v>
      </c>
      <c r="C18" s="2" t="s">
        <v>19</v>
      </c>
      <c r="D18" s="5"/>
      <c r="F18" s="5"/>
    </row>
    <row r="19" spans="1:7" ht="18" customHeight="1" x14ac:dyDescent="0.2">
      <c r="A19" t="s">
        <v>23</v>
      </c>
      <c r="B19" t="s">
        <v>24</v>
      </c>
      <c r="C19" s="2">
        <v>0.2</v>
      </c>
      <c r="D19" s="5"/>
      <c r="E19" s="2">
        <f>I[[#This Row],[Peso]]*I[[#This Row],[Valor informado]]</f>
        <v>0</v>
      </c>
      <c r="F19" s="5"/>
      <c r="G19" s="2">
        <f>I[[#This Row],[Peso]]*I[[#This Row],[Validado pela comissão]]</f>
        <v>0</v>
      </c>
    </row>
    <row r="20" spans="1:7" ht="17" x14ac:dyDescent="0.2">
      <c r="A20" s="1" t="s">
        <v>25</v>
      </c>
      <c r="D20" s="2" t="s">
        <v>19</v>
      </c>
      <c r="E20" s="2">
        <f>SUM(I[Total de pontos])</f>
        <v>0</v>
      </c>
      <c r="G20" s="2">
        <f>SUM(I[Pontuação final])</f>
        <v>0</v>
      </c>
    </row>
    <row r="21" spans="1:7" ht="16" customHeight="1" x14ac:dyDescent="0.2"/>
    <row r="22" spans="1:7" ht="16" customHeight="1" x14ac:dyDescent="0.2">
      <c r="A22" s="1" t="s">
        <v>26</v>
      </c>
      <c r="B22" s="6" t="s">
        <v>12</v>
      </c>
      <c r="C22" s="7" t="s">
        <v>13</v>
      </c>
      <c r="D22" s="7" t="s">
        <v>14</v>
      </c>
      <c r="E22" s="7" t="s">
        <v>15</v>
      </c>
      <c r="F22" s="7" t="s">
        <v>16</v>
      </c>
      <c r="G22" s="8" t="s">
        <v>17</v>
      </c>
    </row>
    <row r="23" spans="1:7" ht="16" customHeight="1" x14ac:dyDescent="0.2">
      <c r="A23" t="s">
        <v>27</v>
      </c>
      <c r="B23" t="s">
        <v>19</v>
      </c>
      <c r="C23" s="2" t="s">
        <v>19</v>
      </c>
      <c r="D23" s="5"/>
      <c r="F23" s="5"/>
    </row>
    <row r="24" spans="1:7" ht="16" customHeight="1" x14ac:dyDescent="0.2">
      <c r="A24" t="s">
        <v>28</v>
      </c>
      <c r="B24" t="s">
        <v>29</v>
      </c>
      <c r="C24" s="2">
        <v>0.05</v>
      </c>
      <c r="D24" s="5"/>
      <c r="E24" s="2">
        <f>II[[#This Row],[Peso]]*II[[#This Row],[Valor informado]]</f>
        <v>0</v>
      </c>
      <c r="F24" s="5"/>
      <c r="G24" s="2">
        <f>II[[#This Row],[Peso]]*II[[#This Row],[Validado pela comissão]]</f>
        <v>0</v>
      </c>
    </row>
    <row r="25" spans="1:7" ht="16" customHeight="1" x14ac:dyDescent="0.2">
      <c r="A25" t="s">
        <v>30</v>
      </c>
      <c r="B25" t="s">
        <v>19</v>
      </c>
      <c r="C25" s="2" t="s">
        <v>19</v>
      </c>
      <c r="D25" s="5"/>
      <c r="F25" s="5"/>
    </row>
    <row r="26" spans="1:7" ht="16" customHeight="1" x14ac:dyDescent="0.2">
      <c r="A26" t="s">
        <v>31</v>
      </c>
      <c r="B26" t="s">
        <v>32</v>
      </c>
      <c r="C26" s="2">
        <v>1</v>
      </c>
      <c r="D26" s="5"/>
      <c r="E26" s="2">
        <f>II[[#This Row],[Peso]]*II[[#This Row],[Valor informado]]</f>
        <v>0</v>
      </c>
      <c r="F26" s="5"/>
      <c r="G26" s="2">
        <f>II[[#This Row],[Peso]]*II[[#This Row],[Validado pela comissão]]</f>
        <v>0</v>
      </c>
    </row>
    <row r="27" spans="1:7" ht="16" customHeight="1" x14ac:dyDescent="0.2">
      <c r="A27" s="1" t="s">
        <v>33</v>
      </c>
      <c r="B27" t="s">
        <v>34</v>
      </c>
      <c r="C27" s="2">
        <v>200</v>
      </c>
      <c r="E27" s="2">
        <f>IF(SUM(II[Total de pontos])&gt;$C$27,$C$27,SUM(II[Total de pontos]))</f>
        <v>0</v>
      </c>
      <c r="G27" s="2">
        <f>IF(SUM(II[Pontuação final])&gt;$C$27,$C$27,SUM(II[Pontuação final]))</f>
        <v>0</v>
      </c>
    </row>
    <row r="28" spans="1:7" ht="16" customHeight="1" x14ac:dyDescent="0.2"/>
    <row r="29" spans="1:7" ht="16" customHeight="1" x14ac:dyDescent="0.2">
      <c r="A29" s="1" t="s">
        <v>35</v>
      </c>
      <c r="B29" s="6" t="s">
        <v>12</v>
      </c>
      <c r="C29" s="7" t="s">
        <v>13</v>
      </c>
      <c r="D29" s="7" t="s">
        <v>14</v>
      </c>
      <c r="E29" s="7" t="s">
        <v>15</v>
      </c>
      <c r="F29" s="7" t="s">
        <v>16</v>
      </c>
      <c r="G29" s="8" t="s">
        <v>17</v>
      </c>
    </row>
    <row r="30" spans="1:7" ht="54" x14ac:dyDescent="0.2">
      <c r="A30" s="1" t="s">
        <v>36</v>
      </c>
      <c r="B30" t="s">
        <v>19</v>
      </c>
      <c r="C30" s="2" t="s">
        <v>19</v>
      </c>
      <c r="D30" s="5"/>
      <c r="F30" s="5"/>
    </row>
    <row r="31" spans="1:7" ht="17" x14ac:dyDescent="0.2">
      <c r="A31" s="1" t="s">
        <v>37</v>
      </c>
      <c r="B31" t="s">
        <v>38</v>
      </c>
      <c r="C31" s="2">
        <v>60</v>
      </c>
      <c r="D31" s="5"/>
      <c r="E31" s="2">
        <f>III[[#This Row],[Peso]]*III[[#This Row],[Valor informado]]</f>
        <v>0</v>
      </c>
      <c r="F31" s="5"/>
      <c r="G31" s="2">
        <f>III[[#This Row],[Peso]]*III[[#This Row],[Validado pela comissão]]</f>
        <v>0</v>
      </c>
    </row>
    <row r="32" spans="1:7" ht="17" x14ac:dyDescent="0.2">
      <c r="A32" s="1" t="s">
        <v>39</v>
      </c>
      <c r="B32" t="s">
        <v>40</v>
      </c>
      <c r="C32" s="2">
        <v>50</v>
      </c>
      <c r="D32" s="5"/>
      <c r="E32" s="2">
        <f>III[[#This Row],[Peso]]*III[[#This Row],[Valor informado]]</f>
        <v>0</v>
      </c>
      <c r="F32" s="5"/>
      <c r="G32" s="2">
        <f>III[[#This Row],[Peso]]*III[[#This Row],[Validado pela comissão]]</f>
        <v>0</v>
      </c>
    </row>
    <row r="33" spans="1:15" ht="17" x14ac:dyDescent="0.2">
      <c r="A33" s="1" t="s">
        <v>41</v>
      </c>
      <c r="B33" t="s">
        <v>42</v>
      </c>
      <c r="C33" s="2">
        <v>40</v>
      </c>
      <c r="D33" s="5"/>
      <c r="E33" s="2">
        <f>III[[#This Row],[Peso]]*III[[#This Row],[Valor informado]]</f>
        <v>0</v>
      </c>
      <c r="F33" s="5"/>
      <c r="G33" s="2">
        <f>III[[#This Row],[Peso]]*III[[#This Row],[Validado pela comissão]]</f>
        <v>0</v>
      </c>
    </row>
    <row r="34" spans="1:15" ht="17" x14ac:dyDescent="0.2">
      <c r="A34" s="1" t="s">
        <v>43</v>
      </c>
      <c r="B34" t="s">
        <v>44</v>
      </c>
      <c r="C34" s="2">
        <v>30</v>
      </c>
      <c r="D34" s="5"/>
      <c r="E34" s="2">
        <f>III[[#This Row],[Peso]]*III[[#This Row],[Valor informado]]</f>
        <v>0</v>
      </c>
      <c r="F34" s="5"/>
      <c r="G34" s="2">
        <f>III[[#This Row],[Peso]]*III[[#This Row],[Validado pela comissão]]</f>
        <v>0</v>
      </c>
    </row>
    <row r="35" spans="1:15" ht="17" x14ac:dyDescent="0.2">
      <c r="A35" s="1" t="s">
        <v>45</v>
      </c>
      <c r="B35" t="s">
        <v>46</v>
      </c>
      <c r="C35" s="2">
        <v>10</v>
      </c>
      <c r="D35" s="5"/>
      <c r="E35" s="2">
        <f>III[[#This Row],[Peso]]*III[[#This Row],[Valor informado]]</f>
        <v>0</v>
      </c>
      <c r="F35" s="5"/>
      <c r="G35" s="2">
        <f>III[[#This Row],[Peso]]*III[[#This Row],[Validado pela comissão]]</f>
        <v>0</v>
      </c>
    </row>
    <row r="36" spans="1:15" ht="54" x14ac:dyDescent="0.2">
      <c r="A36" s="1" t="s">
        <v>47</v>
      </c>
      <c r="D36" s="5"/>
      <c r="F36" s="5"/>
    </row>
    <row r="37" spans="1:15" ht="17.25" customHeight="1" x14ac:dyDescent="0.2">
      <c r="A37" s="1" t="s">
        <v>48</v>
      </c>
      <c r="B37" t="s">
        <v>49</v>
      </c>
      <c r="C37" s="2">
        <v>12</v>
      </c>
      <c r="D37" s="5"/>
      <c r="E37" s="2">
        <f>III[[#This Row],[Peso]]*III[[#This Row],[Valor informado]]</f>
        <v>0</v>
      </c>
      <c r="F37" s="5"/>
      <c r="G37" s="2">
        <f>III[[#This Row],[Peso]]*III[[#This Row],[Validado pela comissão]]</f>
        <v>0</v>
      </c>
    </row>
    <row r="38" spans="1:15" ht="17.25" customHeight="1" x14ac:dyDescent="0.2">
      <c r="A38" s="1" t="s">
        <v>50</v>
      </c>
      <c r="B38" t="s">
        <v>46</v>
      </c>
      <c r="C38" s="2">
        <v>10</v>
      </c>
      <c r="D38" s="5"/>
      <c r="E38" s="2">
        <f>III[[#This Row],[Peso]]*III[[#This Row],[Valor informado]]</f>
        <v>0</v>
      </c>
      <c r="F38" s="5"/>
      <c r="G38" s="2">
        <f>III[[#This Row],[Peso]]*III[[#This Row],[Validado pela comissão]]</f>
        <v>0</v>
      </c>
    </row>
    <row r="39" spans="1:15" ht="17.25" customHeight="1" x14ac:dyDescent="0.2">
      <c r="A39" s="1" t="s">
        <v>51</v>
      </c>
      <c r="B39" t="s">
        <v>52</v>
      </c>
      <c r="C39" s="2">
        <v>8</v>
      </c>
      <c r="D39" s="5"/>
      <c r="E39" s="2">
        <f>III[[#This Row],[Peso]]*III[[#This Row],[Valor informado]]</f>
        <v>0</v>
      </c>
      <c r="F39" s="5"/>
      <c r="G39" s="2">
        <f>III[[#This Row],[Peso]]*III[[#This Row],[Validado pela comissão]]</f>
        <v>0</v>
      </c>
    </row>
    <row r="40" spans="1:15" ht="17.25" customHeight="1" x14ac:dyDescent="0.2">
      <c r="A40" s="1" t="s">
        <v>53</v>
      </c>
      <c r="B40" t="s">
        <v>54</v>
      </c>
      <c r="C40" s="2">
        <v>6</v>
      </c>
      <c r="D40" s="5"/>
      <c r="E40" s="2">
        <f>III[[#This Row],[Peso]]*III[[#This Row],[Valor informado]]</f>
        <v>0</v>
      </c>
      <c r="F40" s="5"/>
      <c r="G40" s="2">
        <f>III[[#This Row],[Peso]]*III[[#This Row],[Validado pela comissão]]</f>
        <v>0</v>
      </c>
    </row>
    <row r="41" spans="1:15" ht="17.25" customHeight="1" x14ac:dyDescent="0.2">
      <c r="A41" s="1" t="s">
        <v>55</v>
      </c>
      <c r="B41" t="s">
        <v>56</v>
      </c>
      <c r="C41" s="2">
        <v>2</v>
      </c>
      <c r="D41" s="5"/>
      <c r="E41" s="2">
        <f>III[[#This Row],[Peso]]*III[[#This Row],[Valor informado]]</f>
        <v>0</v>
      </c>
      <c r="F41" s="5"/>
      <c r="G41" s="2">
        <f>III[[#This Row],[Peso]]*III[[#This Row],[Validado pela comissão]]</f>
        <v>0</v>
      </c>
    </row>
    <row r="42" spans="1:15" ht="17.25" customHeight="1" x14ac:dyDescent="0.2">
      <c r="A42" s="1" t="s">
        <v>57</v>
      </c>
      <c r="B42" t="s">
        <v>19</v>
      </c>
      <c r="C42" s="2" t="s">
        <v>19</v>
      </c>
      <c r="D42" s="5"/>
      <c r="F42" s="5"/>
    </row>
    <row r="43" spans="1:15" ht="17.25" customHeight="1" x14ac:dyDescent="0.2">
      <c r="A43" s="1" t="s">
        <v>58</v>
      </c>
      <c r="B43" t="s">
        <v>59</v>
      </c>
      <c r="C43" s="2">
        <v>50</v>
      </c>
      <c r="D43" s="5"/>
      <c r="E43" s="2">
        <f>III[[#This Row],[Peso]]*III[[#This Row],[Valor informado]]</f>
        <v>0</v>
      </c>
      <c r="F43" s="5"/>
      <c r="G43" s="2">
        <f>III[[#This Row],[Peso]]*III[[#This Row],[Validado pela comissão]]</f>
        <v>0</v>
      </c>
    </row>
    <row r="44" spans="1:15" ht="17.25" customHeight="1" x14ac:dyDescent="0.2">
      <c r="A44" s="1" t="s">
        <v>60</v>
      </c>
      <c r="B44" t="s">
        <v>61</v>
      </c>
      <c r="C44" s="2">
        <v>12</v>
      </c>
      <c r="D44" s="5"/>
      <c r="E44" s="2">
        <f>III[[#This Row],[Peso]]*III[[#This Row],[Valor informado]]</f>
        <v>0</v>
      </c>
      <c r="F44" s="5"/>
      <c r="G44" s="2">
        <f>III[[#This Row],[Peso]]*III[[#This Row],[Validado pela comissão]]</f>
        <v>0</v>
      </c>
    </row>
    <row r="45" spans="1:15" ht="17.25" customHeight="1" x14ac:dyDescent="0.2">
      <c r="A45" s="1" t="s">
        <v>62</v>
      </c>
      <c r="B45" t="s">
        <v>63</v>
      </c>
      <c r="C45" s="2">
        <v>2</v>
      </c>
      <c r="D45" s="5"/>
      <c r="E45" s="2">
        <f>III[[#This Row],[Peso]]*III[[#This Row],[Valor informado]]</f>
        <v>0</v>
      </c>
      <c r="F45" s="5"/>
      <c r="G45" s="2">
        <f>III[[#This Row],[Peso]]*III[[#This Row],[Validado pela comissão]]</f>
        <v>0</v>
      </c>
      <c r="I45" s="15"/>
      <c r="J45" s="15"/>
      <c r="K45" s="15"/>
      <c r="L45" s="15"/>
      <c r="M45" s="15"/>
      <c r="N45" s="15"/>
      <c r="O45" s="15"/>
    </row>
    <row r="46" spans="1:15" ht="17.25" customHeight="1" x14ac:dyDescent="0.2">
      <c r="A46" s="1" t="s">
        <v>64</v>
      </c>
      <c r="B46" t="s">
        <v>65</v>
      </c>
      <c r="C46" s="2">
        <v>5</v>
      </c>
      <c r="D46" s="5"/>
      <c r="E46" s="2">
        <f>III[[#This Row],[Peso]]*III[[#This Row],[Valor informado]]</f>
        <v>0</v>
      </c>
      <c r="F46" s="5"/>
      <c r="G46" s="2">
        <f>III[[#This Row],[Peso]]*III[[#This Row],[Validado pela comissão]]</f>
        <v>0</v>
      </c>
      <c r="I46" s="15"/>
      <c r="J46" s="15"/>
      <c r="K46" s="15"/>
      <c r="L46" s="15"/>
      <c r="M46" s="15"/>
      <c r="N46" s="15"/>
      <c r="O46" s="15"/>
    </row>
    <row r="47" spans="1:15" ht="34.5" customHeight="1" x14ac:dyDescent="0.2">
      <c r="A47" s="1" t="s">
        <v>66</v>
      </c>
      <c r="B47" t="s">
        <v>67</v>
      </c>
      <c r="C47" s="2">
        <v>3</v>
      </c>
      <c r="D47" s="5"/>
      <c r="E47" s="2">
        <f>III[[#This Row],[Peso]]*III[[#This Row],[Valor informado]]</f>
        <v>0</v>
      </c>
      <c r="F47" s="5"/>
      <c r="G47" s="2">
        <f>III[[#This Row],[Peso]]*III[[#This Row],[Validado pela comissão]]</f>
        <v>0</v>
      </c>
      <c r="I47" s="9"/>
    </row>
    <row r="48" spans="1:15" ht="17.25" customHeight="1" x14ac:dyDescent="0.2">
      <c r="A48" s="1" t="s">
        <v>68</v>
      </c>
      <c r="B48" t="s">
        <v>69</v>
      </c>
      <c r="C48" s="2">
        <v>1</v>
      </c>
      <c r="D48" s="5"/>
      <c r="E48" s="2">
        <f>III[[#This Row],[Peso]]*III[[#This Row],[Valor informado]]</f>
        <v>0</v>
      </c>
      <c r="F48" s="5"/>
      <c r="G48" s="2">
        <f>III[[#This Row],[Peso]]*III[[#This Row],[Validado pela comissão]]</f>
        <v>0</v>
      </c>
      <c r="I48" s="9"/>
    </row>
    <row r="49" spans="1:9" ht="17.25" customHeight="1" x14ac:dyDescent="0.2">
      <c r="A49" s="1" t="s">
        <v>70</v>
      </c>
      <c r="B49" t="s">
        <v>71</v>
      </c>
      <c r="C49" s="2">
        <v>5</v>
      </c>
      <c r="D49" s="5"/>
      <c r="E49" s="2">
        <f>III[[#This Row],[Peso]]*III[[#This Row],[Valor informado]]</f>
        <v>0</v>
      </c>
      <c r="F49" s="5"/>
      <c r="G49" s="2">
        <f>III[[#This Row],[Peso]]*III[[#This Row],[Validado pela comissão]]</f>
        <v>0</v>
      </c>
      <c r="I49" s="10"/>
    </row>
    <row r="50" spans="1:9" ht="17.25" customHeight="1" x14ac:dyDescent="0.2">
      <c r="A50" s="1" t="s">
        <v>72</v>
      </c>
      <c r="B50" t="s">
        <v>73</v>
      </c>
      <c r="C50" s="2">
        <v>3</v>
      </c>
      <c r="D50" s="5"/>
      <c r="E50" s="2">
        <f>III[[#This Row],[Peso]]*III[[#This Row],[Valor informado]]</f>
        <v>0</v>
      </c>
      <c r="F50" s="5"/>
      <c r="G50" s="2">
        <f>III[[#This Row],[Peso]]*III[[#This Row],[Validado pela comissão]]</f>
        <v>0</v>
      </c>
      <c r="I50" s="10"/>
    </row>
    <row r="51" spans="1:9" ht="17.25" customHeight="1" x14ac:dyDescent="0.2">
      <c r="A51" s="1" t="s">
        <v>74</v>
      </c>
      <c r="B51" t="s">
        <v>75</v>
      </c>
      <c r="C51" s="2">
        <v>1</v>
      </c>
      <c r="D51" s="5"/>
      <c r="E51" s="2">
        <f>III[[#This Row],[Peso]]*III[[#This Row],[Valor informado]]</f>
        <v>0</v>
      </c>
      <c r="F51" s="5"/>
      <c r="G51" s="2">
        <f>III[[#This Row],[Peso]]*III[[#This Row],[Validado pela comissão]]</f>
        <v>0</v>
      </c>
      <c r="I51" s="10"/>
    </row>
    <row r="52" spans="1:9" ht="17.25" customHeight="1" x14ac:dyDescent="0.2">
      <c r="A52" s="1" t="s">
        <v>76</v>
      </c>
      <c r="B52" t="s">
        <v>34</v>
      </c>
      <c r="C52" s="2">
        <v>200</v>
      </c>
      <c r="D52" s="2" t="s">
        <v>19</v>
      </c>
      <c r="E52" s="2">
        <f>IF(SUM(III[Total de pontos])&gt;C52,C52,SUM(III[Total de pontos]))</f>
        <v>0</v>
      </c>
      <c r="G52" s="2">
        <f>IF(SUM(III[Pontuação final])&gt;C52,C52,SUM(III[Pontuação final]))</f>
        <v>0</v>
      </c>
    </row>
    <row r="54" spans="1:9" ht="17" x14ac:dyDescent="0.2">
      <c r="A54" s="1" t="s">
        <v>77</v>
      </c>
      <c r="B54" s="6" t="s">
        <v>12</v>
      </c>
      <c r="C54" s="7" t="s">
        <v>13</v>
      </c>
      <c r="D54" s="7" t="s">
        <v>14</v>
      </c>
      <c r="E54" s="7" t="s">
        <v>15</v>
      </c>
      <c r="F54" s="7" t="s">
        <v>16</v>
      </c>
      <c r="G54" s="8" t="s">
        <v>17</v>
      </c>
    </row>
    <row r="55" spans="1:9" ht="17" x14ac:dyDescent="0.2">
      <c r="A55" s="1" t="s">
        <v>78</v>
      </c>
      <c r="B55" t="s">
        <v>19</v>
      </c>
      <c r="C55" s="2" t="s">
        <v>19</v>
      </c>
      <c r="D55" s="5"/>
      <c r="F55" s="5"/>
    </row>
    <row r="56" spans="1:9" ht="20" x14ac:dyDescent="0.2">
      <c r="A56" s="1" t="s">
        <v>79</v>
      </c>
      <c r="B56" t="s">
        <v>80</v>
      </c>
      <c r="C56" s="2">
        <v>3</v>
      </c>
      <c r="D56" s="5"/>
      <c r="E56" s="2">
        <f>IV[[#This Row],[Peso]]*IV[[#This Row],[Valor informado]]</f>
        <v>0</v>
      </c>
      <c r="F56" s="5"/>
      <c r="G56" s="2">
        <f>IV[[#This Row],[Peso]]*IV[[#This Row],[Validado pela comissão]]</f>
        <v>0</v>
      </c>
    </row>
    <row r="57" spans="1:9" x14ac:dyDescent="0.2">
      <c r="A57" t="s">
        <v>81</v>
      </c>
      <c r="B57" t="s">
        <v>82</v>
      </c>
      <c r="C57" s="2">
        <v>1</v>
      </c>
      <c r="D57" s="5"/>
      <c r="E57" s="2">
        <f>IV[[#This Row],[Peso]]*IV[[#This Row],[Valor informado]]</f>
        <v>0</v>
      </c>
      <c r="F57" s="5"/>
      <c r="G57" s="2">
        <f>IV[[#This Row],[Peso]]*IV[[#This Row],[Validado pela comissão]]</f>
        <v>0</v>
      </c>
    </row>
    <row r="58" spans="1:9" ht="17" x14ac:dyDescent="0.2">
      <c r="A58" s="1" t="s">
        <v>83</v>
      </c>
      <c r="B58" t="s">
        <v>84</v>
      </c>
      <c r="C58" s="2">
        <v>2</v>
      </c>
      <c r="D58" s="5"/>
      <c r="E58" s="2">
        <f>IV[[#This Row],[Peso]]*IV[[#This Row],[Valor informado]]</f>
        <v>0</v>
      </c>
      <c r="F58" s="5"/>
      <c r="G58" s="2">
        <f>IV[[#This Row],[Peso]]*IV[[#This Row],[Validado pela comissão]]</f>
        <v>0</v>
      </c>
    </row>
    <row r="59" spans="1:9" ht="17" x14ac:dyDescent="0.2">
      <c r="A59" s="1" t="s">
        <v>85</v>
      </c>
      <c r="B59" t="s">
        <v>84</v>
      </c>
      <c r="C59" s="2">
        <v>2</v>
      </c>
      <c r="D59" s="5"/>
      <c r="E59" s="2">
        <f>IV[[#This Row],[Peso]]*IV[[#This Row],[Valor informado]]</f>
        <v>0</v>
      </c>
      <c r="F59" s="5"/>
      <c r="G59" s="2">
        <f>IV[[#This Row],[Peso]]*IV[[#This Row],[Validado pela comissão]]</f>
        <v>0</v>
      </c>
    </row>
    <row r="60" spans="1:9" ht="17" x14ac:dyDescent="0.2">
      <c r="A60" s="1" t="s">
        <v>86</v>
      </c>
      <c r="B60" t="s">
        <v>87</v>
      </c>
      <c r="C60" s="2">
        <v>10</v>
      </c>
      <c r="D60" s="5"/>
      <c r="E60" s="2">
        <f>IV[[#This Row],[Peso]]*IV[[#This Row],[Valor informado]]</f>
        <v>0</v>
      </c>
      <c r="F60" s="5"/>
      <c r="G60" s="2">
        <f>IV[[#This Row],[Peso]]*IV[[#This Row],[Validado pela comissão]]</f>
        <v>0</v>
      </c>
    </row>
    <row r="61" spans="1:9" ht="17" x14ac:dyDescent="0.2">
      <c r="A61" s="1" t="s">
        <v>88</v>
      </c>
      <c r="B61" t="s">
        <v>89</v>
      </c>
      <c r="C61" s="2">
        <v>50</v>
      </c>
      <c r="D61" s="5"/>
      <c r="E61" s="2">
        <f>IV[[#This Row],[Peso]]*IV[[#This Row],[Valor informado]]</f>
        <v>0</v>
      </c>
      <c r="F61" s="5"/>
      <c r="G61" s="2">
        <f>IV[[#This Row],[Peso]]*IV[[#This Row],[Validado pela comissão]]</f>
        <v>0</v>
      </c>
    </row>
    <row r="62" spans="1:9" ht="17" x14ac:dyDescent="0.2">
      <c r="A62" s="1" t="s">
        <v>90</v>
      </c>
      <c r="B62" t="s">
        <v>91</v>
      </c>
      <c r="C62" s="2">
        <v>2</v>
      </c>
      <c r="D62" s="5"/>
      <c r="E62" s="2">
        <f>IV[[#This Row],[Peso]]*IV[[#This Row],[Valor informado]]</f>
        <v>0</v>
      </c>
      <c r="F62" s="5"/>
      <c r="G62" s="2">
        <f>IV[[#This Row],[Peso]]*IV[[#This Row],[Validado pela comissão]]</f>
        <v>0</v>
      </c>
    </row>
    <row r="63" spans="1:9" ht="17" x14ac:dyDescent="0.2">
      <c r="A63" s="1" t="s">
        <v>92</v>
      </c>
      <c r="D63" s="2" t="s">
        <v>19</v>
      </c>
      <c r="E63" s="2">
        <f>SUM(IV[Total de pontos])</f>
        <v>0</v>
      </c>
      <c r="G63" s="2">
        <f>SUM(G56:G62)</f>
        <v>0</v>
      </c>
    </row>
    <row r="65" spans="1:7" ht="17" x14ac:dyDescent="0.2">
      <c r="A65" s="1" t="s">
        <v>93</v>
      </c>
      <c r="B65" s="6" t="s">
        <v>12</v>
      </c>
      <c r="C65" s="7" t="s">
        <v>13</v>
      </c>
      <c r="D65" s="7" t="s">
        <v>14</v>
      </c>
      <c r="E65" s="7" t="s">
        <v>15</v>
      </c>
      <c r="F65" s="7" t="s">
        <v>16</v>
      </c>
      <c r="G65" s="8" t="s">
        <v>17</v>
      </c>
    </row>
    <row r="66" spans="1:7" ht="17" x14ac:dyDescent="0.2">
      <c r="A66" s="1" t="s">
        <v>94</v>
      </c>
      <c r="B66" t="s">
        <v>95</v>
      </c>
      <c r="C66" s="2">
        <v>1</v>
      </c>
      <c r="D66" s="5"/>
      <c r="E66" s="2">
        <f>V[[#This Row],[Peso]]*V[[#This Row],[Valor informado]]</f>
        <v>0</v>
      </c>
      <c r="F66" s="5"/>
      <c r="G66" s="2">
        <f>V[[#This Row],[Peso]]*V[[#This Row],[Validado pela comissão]]</f>
        <v>0</v>
      </c>
    </row>
    <row r="67" spans="1:7" ht="17" x14ac:dyDescent="0.2">
      <c r="A67" s="1" t="s">
        <v>96</v>
      </c>
      <c r="B67" t="s">
        <v>97</v>
      </c>
      <c r="C67" s="2">
        <v>0.5</v>
      </c>
      <c r="D67" s="5"/>
      <c r="E67" s="2">
        <f>V[[#This Row],[Peso]]*V[[#This Row],[Valor informado]]</f>
        <v>0</v>
      </c>
      <c r="F67" s="5"/>
      <c r="G67" s="2">
        <f>V[[#This Row],[Peso]]*V[[#This Row],[Validado pela comissão]]</f>
        <v>0</v>
      </c>
    </row>
    <row r="68" spans="1:7" ht="17" x14ac:dyDescent="0.2">
      <c r="A68" s="1" t="s">
        <v>98</v>
      </c>
      <c r="B68" t="s">
        <v>99</v>
      </c>
      <c r="C68" s="2">
        <v>1</v>
      </c>
      <c r="D68" s="5"/>
      <c r="E68" s="2">
        <f>V[[#This Row],[Peso]]*V[[#This Row],[Valor informado]]</f>
        <v>0</v>
      </c>
      <c r="F68" s="5"/>
      <c r="G68" s="2">
        <f>V[[#This Row],[Peso]]*V[[#This Row],[Validado pela comissão]]</f>
        <v>0</v>
      </c>
    </row>
    <row r="69" spans="1:7" ht="17" x14ac:dyDescent="0.2">
      <c r="A69" s="1" t="s">
        <v>100</v>
      </c>
      <c r="B69" t="s">
        <v>101</v>
      </c>
      <c r="C69" s="2">
        <v>0.5</v>
      </c>
      <c r="D69" s="5"/>
      <c r="E69" s="2">
        <f>V[[#This Row],[Peso]]*V[[#This Row],[Valor informado]]</f>
        <v>0</v>
      </c>
      <c r="F69" s="5"/>
      <c r="G69" s="2">
        <f>V[[#This Row],[Peso]]*V[[#This Row],[Validado pela comissão]]</f>
        <v>0</v>
      </c>
    </row>
    <row r="70" spans="1:7" ht="17" x14ac:dyDescent="0.2">
      <c r="A70" s="1" t="s">
        <v>102</v>
      </c>
      <c r="B70" t="s">
        <v>103</v>
      </c>
      <c r="C70" s="2">
        <v>0.3</v>
      </c>
      <c r="D70" s="5"/>
      <c r="E70" s="2">
        <f>V[[#This Row],[Peso]]*V[[#This Row],[Valor informado]]</f>
        <v>0</v>
      </c>
      <c r="F70" s="5"/>
      <c r="G70" s="2">
        <f>V[[#This Row],[Peso]]*V[[#This Row],[Validado pela comissão]]</f>
        <v>0</v>
      </c>
    </row>
    <row r="71" spans="1:7" ht="17" x14ac:dyDescent="0.2">
      <c r="A71" s="1" t="s">
        <v>104</v>
      </c>
      <c r="E71" s="2">
        <f>SUM(V[Total de pontos])</f>
        <v>0</v>
      </c>
      <c r="G71" s="2">
        <f>SUM(V[Pontuação final])</f>
        <v>0</v>
      </c>
    </row>
    <row r="73" spans="1:7" ht="17" x14ac:dyDescent="0.2">
      <c r="A73" s="1" t="s">
        <v>105</v>
      </c>
      <c r="B73" s="6" t="s">
        <v>12</v>
      </c>
      <c r="C73" s="7" t="s">
        <v>13</v>
      </c>
      <c r="D73" s="7" t="s">
        <v>14</v>
      </c>
      <c r="E73" s="7" t="s">
        <v>15</v>
      </c>
      <c r="F73" s="7" t="s">
        <v>16</v>
      </c>
      <c r="G73" s="8" t="s">
        <v>17</v>
      </c>
    </row>
    <row r="74" spans="1:7" ht="17" x14ac:dyDescent="0.2">
      <c r="A74" s="1" t="s">
        <v>106</v>
      </c>
      <c r="B74" t="s">
        <v>107</v>
      </c>
      <c r="C74" s="2">
        <v>2</v>
      </c>
      <c r="D74" s="5"/>
      <c r="E74" s="2">
        <f>VI[[#This Row],[Peso]]*VI[[#This Row],[Valor informado]]</f>
        <v>0</v>
      </c>
      <c r="F74" s="5"/>
      <c r="G74" s="2">
        <f>VI[[#This Row],[Peso]]*VI[[#This Row],[Validado pela comissão]]</f>
        <v>0</v>
      </c>
    </row>
    <row r="75" spans="1:7" ht="17" x14ac:dyDescent="0.2">
      <c r="A75" s="1" t="s">
        <v>108</v>
      </c>
      <c r="B75" t="s">
        <v>109</v>
      </c>
      <c r="C75" s="2">
        <v>1</v>
      </c>
      <c r="D75" s="5"/>
      <c r="E75" s="2">
        <f>VI[[#This Row],[Peso]]*VI[[#This Row],[Valor informado]]</f>
        <v>0</v>
      </c>
      <c r="F75" s="5"/>
      <c r="G75" s="2">
        <f>VI[[#This Row],[Peso]]*VI[[#This Row],[Validado pela comissão]]</f>
        <v>0</v>
      </c>
    </row>
    <row r="76" spans="1:7" ht="17" x14ac:dyDescent="0.2">
      <c r="A76" s="1" t="s">
        <v>110</v>
      </c>
      <c r="D76" s="2" t="s">
        <v>19</v>
      </c>
      <c r="E76" s="2">
        <f>SUM(VI[Total de pontos])</f>
        <v>0</v>
      </c>
      <c r="G76" s="2">
        <f>SUM(VI[Pontuação final])</f>
        <v>0</v>
      </c>
    </row>
    <row r="78" spans="1:7" ht="17" x14ac:dyDescent="0.2">
      <c r="A78" s="1" t="s">
        <v>111</v>
      </c>
      <c r="B78" s="6" t="s">
        <v>12</v>
      </c>
      <c r="C78" s="7" t="s">
        <v>13</v>
      </c>
      <c r="D78" s="7" t="s">
        <v>14</v>
      </c>
      <c r="E78" s="7" t="s">
        <v>15</v>
      </c>
      <c r="F78" s="7" t="s">
        <v>16</v>
      </c>
      <c r="G78" s="8" t="s">
        <v>17</v>
      </c>
    </row>
    <row r="79" spans="1:7" ht="34" x14ac:dyDescent="0.2">
      <c r="A79" s="1" t="s">
        <v>112</v>
      </c>
      <c r="B79" t="s">
        <v>113</v>
      </c>
      <c r="C79" s="2">
        <v>4</v>
      </c>
      <c r="D79" s="5"/>
      <c r="E79" s="2">
        <f>VII[[#This Row],[Peso]]*VII[[#This Row],[Valor informado]]</f>
        <v>0</v>
      </c>
      <c r="F79" s="5"/>
      <c r="G79" s="2">
        <f>VII[[#This Row],[Peso]]*VII[[#This Row],[Validado pela comissão]]</f>
        <v>0</v>
      </c>
    </row>
    <row r="80" spans="1:7" ht="17" x14ac:dyDescent="0.2">
      <c r="A80" s="1" t="s">
        <v>114</v>
      </c>
      <c r="B80" t="s">
        <v>115</v>
      </c>
      <c r="C80" s="2">
        <v>5</v>
      </c>
      <c r="D80" s="5"/>
      <c r="E80" s="2">
        <f>VII[[#This Row],[Peso]]*VII[[#This Row],[Valor informado]]</f>
        <v>0</v>
      </c>
      <c r="F80" s="5"/>
      <c r="G80" s="2">
        <f>VII[[#This Row],[Peso]]*VII[[#This Row],[Validado pela comissão]]</f>
        <v>0</v>
      </c>
    </row>
    <row r="81" spans="1:7" ht="17" x14ac:dyDescent="0.2">
      <c r="A81" s="1" t="s">
        <v>116</v>
      </c>
      <c r="B81" t="s">
        <v>117</v>
      </c>
      <c r="C81" s="2">
        <v>20</v>
      </c>
      <c r="D81" s="5"/>
      <c r="E81" s="2">
        <f>VII[[#This Row],[Peso]]*VII[[#This Row],[Valor informado]]</f>
        <v>0</v>
      </c>
      <c r="F81" s="5"/>
      <c r="G81" s="2">
        <f>VII[[#This Row],[Peso]]*VII[[#This Row],[Validado pela comissão]]</f>
        <v>0</v>
      </c>
    </row>
    <row r="82" spans="1:7" ht="17" x14ac:dyDescent="0.2">
      <c r="A82" s="1" t="s">
        <v>118</v>
      </c>
      <c r="B82" t="s">
        <v>119</v>
      </c>
      <c r="C82" s="2">
        <v>20</v>
      </c>
      <c r="D82" s="5"/>
      <c r="E82" s="2">
        <f>VII[[#This Row],[Peso]]*VII[[#This Row],[Valor informado]]</f>
        <v>0</v>
      </c>
      <c r="F82" s="5"/>
      <c r="G82" s="2">
        <f>VII[[#This Row],[Peso]]*VII[[#This Row],[Validado pela comissão]]</f>
        <v>0</v>
      </c>
    </row>
    <row r="83" spans="1:7" ht="17" x14ac:dyDescent="0.2">
      <c r="A83" s="1" t="s">
        <v>120</v>
      </c>
      <c r="B83" t="s">
        <v>121</v>
      </c>
      <c r="C83" s="2">
        <v>60</v>
      </c>
      <c r="D83" s="5"/>
      <c r="E83" s="2">
        <f>VII[[#This Row],[Peso]]*VII[[#This Row],[Valor informado]]</f>
        <v>0</v>
      </c>
      <c r="F83" s="5"/>
      <c r="G83" s="2">
        <f>VII[[#This Row],[Peso]]*VII[[#This Row],[Validado pela comissão]]</f>
        <v>0</v>
      </c>
    </row>
    <row r="84" spans="1:7" ht="20" x14ac:dyDescent="0.2">
      <c r="A84" s="1" t="s">
        <v>122</v>
      </c>
      <c r="B84" t="s">
        <v>123</v>
      </c>
      <c r="C84" s="2">
        <v>2</v>
      </c>
      <c r="D84" s="5"/>
      <c r="E84" s="2">
        <f>VII[[#This Row],[Peso]]*VII[[#This Row],[Valor informado]]</f>
        <v>0</v>
      </c>
      <c r="F84" s="5"/>
      <c r="G84" s="2">
        <f>VII[[#This Row],[Peso]]*VII[[#This Row],[Validado pela comissão]]</f>
        <v>0</v>
      </c>
    </row>
    <row r="85" spans="1:7" ht="17" x14ac:dyDescent="0.2">
      <c r="A85" s="1" t="s">
        <v>124</v>
      </c>
      <c r="B85" t="s">
        <v>125</v>
      </c>
      <c r="C85" s="2">
        <v>7</v>
      </c>
      <c r="D85" s="5"/>
      <c r="E85" s="2">
        <f>VII[[#This Row],[Peso]]*VII[[#This Row],[Valor informado]]</f>
        <v>0</v>
      </c>
      <c r="F85" s="5"/>
      <c r="G85" s="2">
        <f>VII[[#This Row],[Peso]]*VII[[#This Row],[Validado pela comissão]]</f>
        <v>0</v>
      </c>
    </row>
    <row r="86" spans="1:7" ht="17" x14ac:dyDescent="0.2">
      <c r="A86" s="1" t="s">
        <v>126</v>
      </c>
      <c r="B86" t="s">
        <v>127</v>
      </c>
      <c r="C86" s="2">
        <v>2</v>
      </c>
      <c r="D86" s="5"/>
      <c r="E86" s="2">
        <f>VII[[#This Row],[Peso]]*VII[[#This Row],[Valor informado]]</f>
        <v>0</v>
      </c>
      <c r="F86" s="5"/>
      <c r="G86" s="2">
        <f>VII[[#This Row],[Peso]]*VII[[#This Row],[Validado pela comissão]]</f>
        <v>0</v>
      </c>
    </row>
    <row r="87" spans="1:7" ht="20" x14ac:dyDescent="0.2">
      <c r="A87" s="1" t="s">
        <v>128</v>
      </c>
      <c r="B87" t="s">
        <v>129</v>
      </c>
      <c r="C87" s="2">
        <v>1</v>
      </c>
      <c r="D87" s="5"/>
      <c r="E87" s="2">
        <f>VII[[#This Row],[Peso]]*VII[[#This Row],[Valor informado]]</f>
        <v>0</v>
      </c>
      <c r="F87" s="5"/>
      <c r="G87" s="2">
        <f>VII[[#This Row],[Peso]]*VII[[#This Row],[Validado pela comissão]]</f>
        <v>0</v>
      </c>
    </row>
    <row r="88" spans="1:7" ht="20" x14ac:dyDescent="0.2">
      <c r="A88" s="1" t="s">
        <v>130</v>
      </c>
      <c r="B88" t="s">
        <v>129</v>
      </c>
      <c r="C88" s="2">
        <v>1</v>
      </c>
      <c r="D88" s="5"/>
      <c r="E88" s="2">
        <f>VII[[#This Row],[Peso]]*VII[[#This Row],[Valor informado]]</f>
        <v>0</v>
      </c>
      <c r="F88" s="5"/>
      <c r="G88" s="2">
        <f>VII[[#This Row],[Peso]]*VII[[#This Row],[Validado pela comissão]]</f>
        <v>0</v>
      </c>
    </row>
    <row r="89" spans="1:7" ht="17" x14ac:dyDescent="0.2">
      <c r="A89" s="1" t="s">
        <v>131</v>
      </c>
      <c r="D89" s="2" t="s">
        <v>19</v>
      </c>
      <c r="E89" s="2">
        <f>SUM(VII[Total de pontos])</f>
        <v>0</v>
      </c>
      <c r="G89" s="2">
        <f>SUM(VII[Pontuação final])</f>
        <v>0</v>
      </c>
    </row>
    <row r="90" spans="1:7" x14ac:dyDescent="0.2">
      <c r="D90" s="2" t="s">
        <v>19</v>
      </c>
    </row>
    <row r="91" spans="1:7" ht="51" x14ac:dyDescent="0.2">
      <c r="A91" s="1" t="s">
        <v>132</v>
      </c>
      <c r="B91" s="11" t="s">
        <v>133</v>
      </c>
      <c r="C91" s="12" t="s">
        <v>16</v>
      </c>
      <c r="D91"/>
      <c r="E91"/>
      <c r="F91"/>
      <c r="G91"/>
    </row>
    <row r="92" spans="1:7" ht="17" x14ac:dyDescent="0.2">
      <c r="A92" s="1" t="s">
        <v>134</v>
      </c>
      <c r="B92" s="2">
        <f>E20</f>
        <v>0</v>
      </c>
      <c r="C92" s="2">
        <f>G20</f>
        <v>0</v>
      </c>
      <c r="D92"/>
      <c r="E92"/>
      <c r="F92"/>
      <c r="G92"/>
    </row>
    <row r="93" spans="1:7" ht="17" x14ac:dyDescent="0.2">
      <c r="A93" s="1" t="s">
        <v>135</v>
      </c>
      <c r="B93" s="2">
        <f>E27</f>
        <v>0</v>
      </c>
      <c r="C93" s="2">
        <f>G27</f>
        <v>0</v>
      </c>
      <c r="D93"/>
      <c r="E93"/>
      <c r="F93"/>
      <c r="G93"/>
    </row>
    <row r="94" spans="1:7" ht="17" x14ac:dyDescent="0.2">
      <c r="A94" s="1" t="s">
        <v>136</v>
      </c>
      <c r="B94" s="2">
        <f>E52</f>
        <v>0</v>
      </c>
      <c r="C94" s="2">
        <f>G52</f>
        <v>0</v>
      </c>
      <c r="D94"/>
      <c r="E94"/>
      <c r="F94"/>
      <c r="G94"/>
    </row>
    <row r="95" spans="1:7" ht="17" x14ac:dyDescent="0.2">
      <c r="A95" s="1" t="s">
        <v>137</v>
      </c>
      <c r="B95" s="2">
        <f>E63</f>
        <v>0</v>
      </c>
      <c r="C95" s="2">
        <f>G63</f>
        <v>0</v>
      </c>
      <c r="D95"/>
      <c r="E95"/>
      <c r="F95"/>
      <c r="G95"/>
    </row>
    <row r="96" spans="1:7" ht="17" x14ac:dyDescent="0.2">
      <c r="A96" s="1" t="s">
        <v>138</v>
      </c>
      <c r="B96" s="2">
        <f>E71</f>
        <v>0</v>
      </c>
      <c r="C96" s="2">
        <f>G71</f>
        <v>0</v>
      </c>
      <c r="D96"/>
      <c r="E96"/>
      <c r="F96"/>
      <c r="G96"/>
    </row>
    <row r="97" spans="1:7" ht="17" x14ac:dyDescent="0.2">
      <c r="A97" s="1" t="s">
        <v>139</v>
      </c>
      <c r="B97" s="2">
        <f>E76</f>
        <v>0</v>
      </c>
      <c r="C97" s="2">
        <f>G76</f>
        <v>0</v>
      </c>
      <c r="D97"/>
      <c r="E97"/>
      <c r="F97"/>
      <c r="G97"/>
    </row>
    <row r="98" spans="1:7" ht="17" x14ac:dyDescent="0.2">
      <c r="A98" s="1" t="s">
        <v>140</v>
      </c>
      <c r="B98" s="2">
        <f>E89</f>
        <v>0</v>
      </c>
      <c r="C98" s="2">
        <f>G89</f>
        <v>0</v>
      </c>
      <c r="D98"/>
      <c r="E98"/>
      <c r="F98"/>
      <c r="G98"/>
    </row>
    <row r="99" spans="1:7" ht="17" x14ac:dyDescent="0.2">
      <c r="A99" s="1" t="s">
        <v>141</v>
      </c>
      <c r="B99" s="2">
        <f>SUM(B92:B98)</f>
        <v>0</v>
      </c>
      <c r="C99" s="2">
        <f t="shared" ref="C99" si="0">SUM(C92:C98)</f>
        <v>0</v>
      </c>
      <c r="D99"/>
      <c r="E99"/>
      <c r="F99"/>
      <c r="G99"/>
    </row>
    <row r="101" spans="1:7" ht="16" customHeight="1" x14ac:dyDescent="0.2">
      <c r="A101" s="13" t="s">
        <v>142</v>
      </c>
      <c r="B101" s="13"/>
      <c r="C101" s="13"/>
      <c r="D101" s="13"/>
      <c r="E101" s="13"/>
      <c r="F101" s="13"/>
      <c r="G101" s="13"/>
    </row>
    <row r="102" spans="1:7" x14ac:dyDescent="0.2">
      <c r="A102" s="13" t="s">
        <v>143</v>
      </c>
      <c r="B102" s="13"/>
      <c r="C102" s="13"/>
      <c r="D102" s="13"/>
      <c r="E102" s="13"/>
      <c r="F102" s="13"/>
      <c r="G102" s="13"/>
    </row>
    <row r="103" spans="1:7" ht="32.25" customHeight="1" x14ac:dyDescent="0.2">
      <c r="A103" s="13" t="s">
        <v>144</v>
      </c>
      <c r="B103" s="13"/>
      <c r="C103" s="13"/>
      <c r="D103" s="13"/>
      <c r="E103" s="13"/>
      <c r="F103" s="13"/>
      <c r="G103" s="13"/>
    </row>
    <row r="104" spans="1:7" ht="17.25" customHeight="1" x14ac:dyDescent="0.2">
      <c r="A104" s="13" t="s">
        <v>145</v>
      </c>
      <c r="B104" s="13"/>
      <c r="C104" s="13"/>
      <c r="D104" s="13"/>
      <c r="E104" s="13"/>
      <c r="F104" s="13"/>
      <c r="G104" s="13"/>
    </row>
    <row r="105" spans="1:7" ht="17.25" customHeight="1" x14ac:dyDescent="0.2">
      <c r="A105" s="13" t="s">
        <v>146</v>
      </c>
      <c r="B105" s="13"/>
      <c r="C105" s="13"/>
      <c r="D105" s="13"/>
      <c r="E105" s="13"/>
      <c r="F105" s="13"/>
      <c r="G105" s="13"/>
    </row>
    <row r="106" spans="1:7" ht="16" customHeight="1" x14ac:dyDescent="0.2">
      <c r="A106" s="13" t="s">
        <v>147</v>
      </c>
      <c r="B106" s="13"/>
      <c r="C106" s="13"/>
      <c r="D106" s="13"/>
      <c r="E106" s="13"/>
      <c r="F106" s="13"/>
      <c r="G106" s="13"/>
    </row>
    <row r="107" spans="1:7" ht="48" customHeight="1" x14ac:dyDescent="0.2">
      <c r="A107" s="13" t="s">
        <v>148</v>
      </c>
      <c r="B107" s="13"/>
      <c r="C107" s="13"/>
      <c r="D107" s="13"/>
      <c r="E107" s="13"/>
      <c r="F107" s="13"/>
      <c r="G107" s="13"/>
    </row>
    <row r="108" spans="1:7" ht="16" customHeight="1" x14ac:dyDescent="0.2">
      <c r="A108" s="14" t="s">
        <v>149</v>
      </c>
      <c r="B108" s="14"/>
      <c r="C108" s="14"/>
      <c r="D108" s="14"/>
      <c r="E108" s="14"/>
      <c r="F108" s="14"/>
      <c r="G108" s="14"/>
    </row>
    <row r="109" spans="1:7" ht="16" customHeight="1" x14ac:dyDescent="0.2">
      <c r="A109" s="13" t="s">
        <v>150</v>
      </c>
      <c r="B109" s="13"/>
      <c r="C109" s="13"/>
      <c r="D109" s="13"/>
      <c r="E109" s="13"/>
      <c r="F109" s="13"/>
      <c r="G109" s="13"/>
    </row>
    <row r="110" spans="1:7" ht="32.25" customHeight="1" x14ac:dyDescent="0.2">
      <c r="A110" s="13" t="s">
        <v>151</v>
      </c>
      <c r="B110" s="13"/>
      <c r="C110" s="13"/>
      <c r="D110" s="13"/>
      <c r="E110" s="13"/>
      <c r="F110" s="13"/>
      <c r="G110" s="13"/>
    </row>
    <row r="111" spans="1:7" ht="16" customHeight="1" x14ac:dyDescent="0.2">
      <c r="A111" s="13" t="s">
        <v>152</v>
      </c>
      <c r="B111" s="13"/>
      <c r="C111" s="13"/>
      <c r="D111" s="13"/>
      <c r="E111" s="13"/>
      <c r="F111" s="13"/>
      <c r="G111" s="13"/>
    </row>
  </sheetData>
  <sheetProtection algorithmName="SHA-512" hashValue="v58JrhRgH1PqCr0d9hyt6AVeUppDgVYZk5ZxKsUZO3yN95Y9Cmyai36lPwfWuAghKZXd6NUTIM158fAXz7GRsQ==" saltValue="pF1AcwExxPuVYpleWupVYw==" spinCount="100000" sheet="1" objects="1" scenarios="1"/>
  <mergeCells count="25">
    <mergeCell ref="A7:G7"/>
    <mergeCell ref="A2:G2"/>
    <mergeCell ref="B3:G3"/>
    <mergeCell ref="A4:G4"/>
    <mergeCell ref="A5:G5"/>
    <mergeCell ref="A6:G6"/>
    <mergeCell ref="A104:G104"/>
    <mergeCell ref="A8:G8"/>
    <mergeCell ref="A9:G9"/>
    <mergeCell ref="A10:G10"/>
    <mergeCell ref="A11:G11"/>
    <mergeCell ref="A12:G12"/>
    <mergeCell ref="B13:E13"/>
    <mergeCell ref="I45:O45"/>
    <mergeCell ref="I46:O46"/>
    <mergeCell ref="A101:G101"/>
    <mergeCell ref="A102:G102"/>
    <mergeCell ref="A103:G103"/>
    <mergeCell ref="A111:G111"/>
    <mergeCell ref="A105:G105"/>
    <mergeCell ref="A106:G106"/>
    <mergeCell ref="A107:G107"/>
    <mergeCell ref="A108:G108"/>
    <mergeCell ref="A109:G109"/>
    <mergeCell ref="A110:G110"/>
  </mergeCells>
  <pageMargins left="0.25" right="0.25" top="0.75" bottom="0.75" header="0.3" footer="0.3"/>
  <pageSetup paperSize="9" scale="32" fitToHeight="3" orientation="portrait" horizontalDpi="0" verticalDpi="0"/>
  <ignoredErrors>
    <ignoredError sqref="C92:C98" calculatedColumn="1"/>
  </ignoredErrors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82b650-f18d-40fc-af7e-385b990dc1fc">
      <Terms xmlns="http://schemas.microsoft.com/office/infopath/2007/PartnerControls"/>
    </lcf76f155ced4ddcb4097134ff3c332f>
    <TaxCatchAll xmlns="276a0792-b412-4c14-ad69-826784618074" xsi:nil="true"/>
    <_Flow_SignoffStatus xmlns="3882b650-f18d-40fc-af7e-385b990dc1f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5B26722D10AD8449BF53F88B6CF1AB2" ma:contentTypeVersion="18" ma:contentTypeDescription="Crie um novo documento." ma:contentTypeScope="" ma:versionID="1fdbd9d28d452aea3a8fb16b15254548">
  <xsd:schema xmlns:xsd="http://www.w3.org/2001/XMLSchema" xmlns:xs="http://www.w3.org/2001/XMLSchema" xmlns:p="http://schemas.microsoft.com/office/2006/metadata/properties" xmlns:ns2="3882b650-f18d-40fc-af7e-385b990dc1fc" xmlns:ns3="276a0792-b412-4c14-ad69-826784618074" targetNamespace="http://schemas.microsoft.com/office/2006/metadata/properties" ma:root="true" ma:fieldsID="31813f073604573bec6fdcdfcfacc1c6" ns2:_="" ns3:_="">
    <xsd:import namespace="3882b650-f18d-40fc-af7e-385b990dc1fc"/>
    <xsd:import namespace="276a0792-b412-4c14-ad69-8267846180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82b650-f18d-40fc-af7e-385b990dc1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f329f067-9640-44d5-8564-a72189d132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5" nillable="true" ma:displayName="Status de liberação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6a0792-b412-4c14-ad69-82678461807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a0ba075-3718-4922-81e4-dc90126a7e2a}" ma:internalName="TaxCatchAll" ma:showField="CatchAllData" ma:web="276a0792-b412-4c14-ad69-8267846180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5150CA-D899-4DE1-9C10-67EC78B65FC9}">
  <ds:schemaRefs>
    <ds:schemaRef ds:uri="http://purl.org/dc/terms/"/>
    <ds:schemaRef ds:uri="http://schemas.microsoft.com/office/2006/metadata/properties"/>
    <ds:schemaRef ds:uri="3882b650-f18d-40fc-af7e-385b990dc1fc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276a0792-b412-4c14-ad69-826784618074"/>
  </ds:schemaRefs>
</ds:datastoreItem>
</file>

<file path=customXml/itemProps2.xml><?xml version="1.0" encoding="utf-8"?>
<ds:datastoreItem xmlns:ds="http://schemas.openxmlformats.org/officeDocument/2006/customXml" ds:itemID="{BA914489-C481-40A5-AE39-E5B6B9BE2E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82b650-f18d-40fc-af7e-385b990dc1fc"/>
    <ds:schemaRef ds:uri="276a0792-b412-4c14-ad69-8267846180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EC7D4B2-55E8-44AD-8F87-CDC6344B57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Mestrado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Rogério Ferreira</dc:creator>
  <cp:lastModifiedBy>Rogério Ferreira</cp:lastModifiedBy>
  <cp:lastPrinted>2026-02-18T20:06:01Z</cp:lastPrinted>
  <dcterms:created xsi:type="dcterms:W3CDTF">2025-08-01T12:59:04Z</dcterms:created>
  <dcterms:modified xsi:type="dcterms:W3CDTF">2026-02-18T20:06:03Z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0x01010035B26722D10AD8449BF53F88B6CF1AB2</vt:lpwstr>
  </property>
  <property fmtid="{D5CDD505-2E9C-101B-9397-08002B2CF9AE}" pid="3" name="MediaServiceImageTags">
    <vt:lpwstr/>
  </property>
</Properties>
</file>