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desc.sharepoint.com/sites/CEO-GRP-PPGZOO/Documentos Compartilhados/Coordenação PPGZOO/EDITAIS/Internos/3-Seleção de alunos/Seleção de alunos 2026-2/Edital/"/>
    </mc:Choice>
  </mc:AlternateContent>
  <xr:revisionPtr revIDLastSave="101" documentId="13_ncr:1_{87EEDBC4-5A18-F840-BB62-FE656A6E92C1}" xr6:coauthVersionLast="47" xr6:coauthVersionMax="47" xr10:uidLastSave="{D1624EE9-BDA4-F740-A8F2-CAC9B8FBC73E}"/>
  <workbookProtection lockStructure="1"/>
  <bookViews>
    <workbookView xWindow="940" yWindow="660" windowWidth="29300" windowHeight="17440" xr2:uid="{0A411172-7598-2942-A6D1-6684602EA004}"/>
  </bookViews>
  <sheets>
    <sheet name="Doutorad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4" i="2" l="1"/>
  <c r="E84" i="2"/>
  <c r="G83" i="2"/>
  <c r="E83" i="2"/>
  <c r="G82" i="2"/>
  <c r="E82" i="2"/>
  <c r="G81" i="2"/>
  <c r="E81" i="2"/>
  <c r="G80" i="2"/>
  <c r="E80" i="2"/>
  <c r="G79" i="2"/>
  <c r="E79" i="2"/>
  <c r="G78" i="2"/>
  <c r="E78" i="2"/>
  <c r="G77" i="2"/>
  <c r="E77" i="2"/>
  <c r="G76" i="2"/>
  <c r="E76" i="2"/>
  <c r="G72" i="2"/>
  <c r="E72" i="2"/>
  <c r="G71" i="2"/>
  <c r="E71" i="2"/>
  <c r="G67" i="2"/>
  <c r="E67" i="2"/>
  <c r="G66" i="2"/>
  <c r="E66" i="2"/>
  <c r="G65" i="2"/>
  <c r="E65" i="2"/>
  <c r="G64" i="2"/>
  <c r="E64" i="2"/>
  <c r="G63" i="2"/>
  <c r="E63" i="2"/>
  <c r="G59" i="2"/>
  <c r="E59" i="2"/>
  <c r="G58" i="2"/>
  <c r="E58" i="2"/>
  <c r="G57" i="2"/>
  <c r="E57" i="2"/>
  <c r="G56" i="2"/>
  <c r="E56" i="2"/>
  <c r="G55" i="2"/>
  <c r="E55" i="2"/>
  <c r="G54" i="2"/>
  <c r="E54" i="2"/>
  <c r="G53" i="2"/>
  <c r="E53" i="2"/>
  <c r="G48" i="2"/>
  <c r="E48" i="2"/>
  <c r="G47" i="2"/>
  <c r="E47" i="2"/>
  <c r="G46" i="2"/>
  <c r="E46" i="2"/>
  <c r="G45" i="2"/>
  <c r="E45" i="2"/>
  <c r="G44" i="2"/>
  <c r="E44" i="2"/>
  <c r="G43" i="2"/>
  <c r="E43" i="2"/>
  <c r="G42" i="2"/>
  <c r="E42" i="2"/>
  <c r="G41" i="2"/>
  <c r="E41" i="2"/>
  <c r="G40" i="2"/>
  <c r="E40" i="2"/>
  <c r="G38" i="2"/>
  <c r="E38" i="2"/>
  <c r="G37" i="2"/>
  <c r="E37" i="2"/>
  <c r="G36" i="2"/>
  <c r="E36" i="2"/>
  <c r="G35" i="2"/>
  <c r="E35" i="2"/>
  <c r="G34" i="2"/>
  <c r="E34" i="2"/>
  <c r="G32" i="2"/>
  <c r="E32" i="2"/>
  <c r="G31" i="2"/>
  <c r="E31" i="2"/>
  <c r="G30" i="2"/>
  <c r="E30" i="2"/>
  <c r="G29" i="2"/>
  <c r="E29" i="2"/>
  <c r="G28" i="2"/>
  <c r="E28" i="2"/>
  <c r="G23" i="2"/>
  <c r="E23" i="2"/>
  <c r="G18" i="2"/>
  <c r="E18" i="2"/>
  <c r="G16" i="2"/>
  <c r="E16" i="2"/>
  <c r="G68" i="2" l="1"/>
  <c r="C92" i="2" s="1"/>
  <c r="E19" i="2"/>
  <c r="B88" i="2" s="1"/>
  <c r="G19" i="2"/>
  <c r="C88" i="2" s="1"/>
  <c r="E24" i="2"/>
  <c r="B89" i="2" s="1"/>
  <c r="G24" i="2"/>
  <c r="C89" i="2" s="1"/>
  <c r="E68" i="2"/>
  <c r="B92" i="2" s="1"/>
  <c r="G73" i="2"/>
  <c r="C93" i="2" s="1"/>
  <c r="E85" i="2"/>
  <c r="B94" i="2" s="1"/>
  <c r="G85" i="2"/>
  <c r="C94" i="2" s="1"/>
  <c r="E60" i="2"/>
  <c r="B91" i="2" s="1"/>
  <c r="G60" i="2"/>
  <c r="C91" i="2" s="1"/>
  <c r="G49" i="2"/>
  <c r="C90" i="2" s="1"/>
  <c r="E49" i="2"/>
  <c r="B90" i="2" s="1"/>
  <c r="E73" i="2"/>
  <c r="B93" i="2" s="1"/>
  <c r="C95" i="2" l="1"/>
  <c r="B95" i="2"/>
</calcChain>
</file>

<file path=xl/sharedStrings.xml><?xml version="1.0" encoding="utf-8"?>
<sst xmlns="http://schemas.openxmlformats.org/spreadsheetml/2006/main" count="212" uniqueCount="148">
  <si>
    <t>LEIA ATENTAMENTE AS INFORMAÇÕES DO CABEÇALHO E RODAPÉ.</t>
  </si>
  <si>
    <t xml:space="preserve">Nome: </t>
  </si>
  <si>
    <t>A presente planilha deve ser preenchida pelo candidato na coluna "Valor informado" (coluna D). As pontuações sem os respectivos comprovantes serão desconsideradas. Serão pontuadas apenas as atividades realizadas após o ingresso do candidato na Graduação.</t>
  </si>
  <si>
    <t>As cópias digitais dos documentos deverão estar sequencialmente organizadas em um único arquivo no formato PDF, com a numeração correspondente ao item do ANEXO 1 a que se referem. Exemplo: o comprovante de um artigo publicado em revista de fator de impacto 2 deverá conter, no alto da página e a direita, a seguinte anotação: 3.1.1 Artigo Publicado ou Aceito, como primeiro autor, em periódico com fator de impacto JCR ≥ 2). Comprovantes não numerados não terão sua pontuação considerada.</t>
  </si>
  <si>
    <t>As pontuações sem os respectivos comprovantes serão desconsideradas.</t>
  </si>
  <si>
    <t xml:space="preserve">Serão pontuadas apenas as atividades realizadas após o ingresso do candidato na Graduação utilizada para a pontuação do Item 1.1.1. </t>
  </si>
  <si>
    <t>Certificados de atividades não aderentes à grande área de Ciências Agrárias serão desconsiderados.</t>
  </si>
  <si>
    <t xml:space="preserve">Os comprovantes devem ser emitidos por órgão competente. Auto-declarações ou declarações de professores não representando a secretaria ou colegiado competente não serão considerados. </t>
  </si>
  <si>
    <t>A apresentação de certificados falsos desclassificará imediatamente o candidato no edital.</t>
  </si>
  <si>
    <t>Casos omissos serão deliberados pela comissão.</t>
  </si>
  <si>
    <r>
      <t xml:space="preserve"> 1 – DESEMPENHO ACADÊMICO</t>
    </r>
    <r>
      <rPr>
        <vertAlign val="superscript"/>
        <sz val="12"/>
        <color theme="1"/>
        <rFont val="Calibri (Body)"/>
      </rPr>
      <t>a</t>
    </r>
  </si>
  <si>
    <t>Critério</t>
  </si>
  <si>
    <t>Peso</t>
  </si>
  <si>
    <t>Valor informado</t>
  </si>
  <si>
    <t>Total de pontos</t>
  </si>
  <si>
    <t>Validado pela comissão</t>
  </si>
  <si>
    <t>Pontuação final</t>
  </si>
  <si>
    <t>1.1 - Curso de Mestrado</t>
  </si>
  <si>
    <t xml:space="preserve"> </t>
  </si>
  <si>
    <t>1.1.1 - Média geral obtida no mestrado (todas as disciplinas)</t>
  </si>
  <si>
    <t>Média geral*5</t>
  </si>
  <si>
    <t>Média* nº créd*0,2</t>
  </si>
  <si>
    <t>Total parcial Item 1</t>
  </si>
  <si>
    <t>Total parcial Item 2</t>
  </si>
  <si>
    <t>Limite:</t>
  </si>
  <si>
    <t>3 – ATIVIDADES CIENTÍFICAS (Pontuação do item limitada a 400 pontos)</t>
  </si>
  <si>
    <t>3.1.1. - Artigo publicado ou aceito em periódico (Fator de impacto ≥2)</t>
  </si>
  <si>
    <t>Nº artigos*60</t>
  </si>
  <si>
    <t>3.1.2 - Artigo publicado ou aceito em periódico (Fator de impacto ≥1 e &lt;2)</t>
  </si>
  <si>
    <t>Nº artigos*50</t>
  </si>
  <si>
    <t>3.1.3. - Artigo publicado ou aceito em periódico (Fator de impacto ≥0,5 e&lt;1)</t>
  </si>
  <si>
    <t>Nº artigos*40</t>
  </si>
  <si>
    <t>3.1.4 - Artigo publicado ou aceito em periódico (Fator de impacto &lt;0,5)</t>
  </si>
  <si>
    <t>Nº artigos*30</t>
  </si>
  <si>
    <t>3.1.5 - Artigo publicado ou aceito em periódico (sem fator de impacto)</t>
  </si>
  <si>
    <t>Nº artigos*10</t>
  </si>
  <si>
    <t>3.2.1 - Artigo publicado ou aceito em periódico (Fator de impacto ≥2)</t>
  </si>
  <si>
    <t>Nº artigos*12</t>
  </si>
  <si>
    <t>3.2.2 - Artigo publicado ou aceito em periódico (Fator de impacto ≥1 e &lt;2)</t>
  </si>
  <si>
    <t>3.2.3 - Artigo publicado ou aceito em periódico (Fator de impacto ≥0,5 e &lt;1)</t>
  </si>
  <si>
    <t>Nº artigos*8</t>
  </si>
  <si>
    <t>3.2.4 - Artigo publicado ou aceito em periódico (Fator de impacto &lt;0,5)</t>
  </si>
  <si>
    <t>3.2.5 - Artigo publicado ou aceito em periódico (sem fator de impacto)</t>
  </si>
  <si>
    <t>Nº artigos*2</t>
  </si>
  <si>
    <t>3.3 - Livros</t>
  </si>
  <si>
    <t xml:space="preserve">3.3.1 - Livro com ISBN </t>
  </si>
  <si>
    <t>Nº livros*50</t>
  </si>
  <si>
    <t>3.3.2 - Capítulo de livro com ISBN</t>
  </si>
  <si>
    <t>3.3.3 - Livro ou capítulo de livro sem ISBN</t>
  </si>
  <si>
    <t>Nº livro/capít.*2</t>
  </si>
  <si>
    <t>3.4 - Artigo em revista técnica ou boletim técnico</t>
  </si>
  <si>
    <t>Nº artigos/boletins*5</t>
  </si>
  <si>
    <t>No de resumos*3</t>
  </si>
  <si>
    <t>No de resumos*1</t>
  </si>
  <si>
    <t>3.7 - Palestras técnicas em eventos internacionais relacionadas à área do PPGZOO</t>
  </si>
  <si>
    <t>No palestras*5</t>
  </si>
  <si>
    <t>3.8 - Palestras técnicas em eventos nacionais relacionadas à área do PPGZOO</t>
  </si>
  <si>
    <t>No palestras*3</t>
  </si>
  <si>
    <t>3.9 - Palestras técnicas em eventos regionais/locais relacionadas à área do PPGZOO</t>
  </si>
  <si>
    <t>No palestras*1</t>
  </si>
  <si>
    <t>Total parcial Item 3</t>
  </si>
  <si>
    <t>4 - ATIVIDADES UNIVERSITÁRIAS (com vínculo empregatício)</t>
  </si>
  <si>
    <t>4.1 - Tempo de Magistério Superior</t>
  </si>
  <si>
    <t>Nº períodos no semestre*3</t>
  </si>
  <si>
    <t>4.1.2 - Cursos extracurriculares ministrados na especialidade</t>
  </si>
  <si>
    <t>Nº cursos*1</t>
  </si>
  <si>
    <t>4.2 - Orientação de alunos (monografia, TCC ou iniciação científica)</t>
  </si>
  <si>
    <t>Nº de orient.*2</t>
  </si>
  <si>
    <t>4.3 - Orientação de alunos em iniciação científica</t>
  </si>
  <si>
    <t>4.4 - Coordenador de projetos de pesquisa/extensão</t>
  </si>
  <si>
    <t>Nº projetos*2</t>
  </si>
  <si>
    <t>4.5 - Coordenador de projetos de pesquisa/extensão aprovado com recurso por agência de fomento</t>
  </si>
  <si>
    <t>Nº projetos*6</t>
  </si>
  <si>
    <t>Nº particip.*2</t>
  </si>
  <si>
    <t>Total parcial IV</t>
  </si>
  <si>
    <t xml:space="preserve"> 5 - ATIVIDADES PROFISSIONAIS NOS ÚLTIMOS CINCO ANOS (exceto magistério em ensino superior)</t>
  </si>
  <si>
    <t>5.1 - Magistério em ensino fundamental, médio ou profissionalizante</t>
  </si>
  <si>
    <t>Meses completos de vínculo*1,0</t>
  </si>
  <si>
    <t>5.2 - Atividades profissionais com vínculo empregatício na área de conhecimento</t>
  </si>
  <si>
    <t>Meses completos de vínculo*0,5</t>
  </si>
  <si>
    <t>5.3 - Orientação de monografia ou estágios de conclusão de Curso profissionalizante</t>
  </si>
  <si>
    <t>Nº orient.*1</t>
  </si>
  <si>
    <t>5.4 - Participação em bancas de trabalhos de conclusão de curso profissionalizante</t>
  </si>
  <si>
    <t>Nº partic.*0,5</t>
  </si>
  <si>
    <t>5.5 - Participação em demais bancas acadêmicas de graduação.</t>
  </si>
  <si>
    <t>Nº partic.*0,3</t>
  </si>
  <si>
    <t>Total parcial V</t>
  </si>
  <si>
    <t xml:space="preserve"> 6 - APROVAÇÃO EM CONCURSO PÚBLICO OU PROCESSO SELETIVO</t>
  </si>
  <si>
    <t>6.1 - Aprovação em Concurso para Magistério Superior</t>
  </si>
  <si>
    <t>No concursos*2</t>
  </si>
  <si>
    <t>6.2 - Aprovação em Concurso para cargo profissional</t>
  </si>
  <si>
    <t>No concursos*1</t>
  </si>
  <si>
    <t>Total parcial VI</t>
  </si>
  <si>
    <t>No anos*4</t>
  </si>
  <si>
    <t xml:space="preserve">7.2 - Desenvolvimento de softwares ou produtos </t>
  </si>
  <si>
    <t>No produtos*5</t>
  </si>
  <si>
    <t>7.3 - Desenvolvimento de produto ou processo com transferência de tecnologia registrada</t>
  </si>
  <si>
    <t>No produtos*20</t>
  </si>
  <si>
    <t>7.3 - Patente registrada de produto ou processo</t>
  </si>
  <si>
    <t>No patentes*20</t>
  </si>
  <si>
    <t>7.4 - Patente licenciada de produto ou processo</t>
  </si>
  <si>
    <t>No patentes*40</t>
  </si>
  <si>
    <t>No prêmios*2</t>
  </si>
  <si>
    <t>7.6 - Organização de eventos científicos em nível nacional e internacional</t>
  </si>
  <si>
    <t>No eventos*7</t>
  </si>
  <si>
    <t>7.7 - Organização de eventos científicos em nível local ou regional</t>
  </si>
  <si>
    <t>No eventos*2</t>
  </si>
  <si>
    <t>No semestres*1</t>
  </si>
  <si>
    <t>Total parcial VII</t>
  </si>
  <si>
    <t>Geral</t>
  </si>
  <si>
    <t>Informado pelo candidato</t>
  </si>
  <si>
    <t>Quadro I</t>
  </si>
  <si>
    <t>Quadro II</t>
  </si>
  <si>
    <t>Quadro III</t>
  </si>
  <si>
    <t>Quadro IV</t>
  </si>
  <si>
    <t>Quadro V</t>
  </si>
  <si>
    <t>Quadro VI</t>
  </si>
  <si>
    <t>Quadro VII</t>
  </si>
  <si>
    <t>Total Geral</t>
  </si>
  <si>
    <t>4.6 - Participação em Bancas Acadêmicas ou Banca de Concurso Público na área</t>
  </si>
  <si>
    <t>Nº capítulos*12</t>
  </si>
  <si>
    <t>Nº eventos (limitado a 10)*1</t>
  </si>
  <si>
    <t xml:space="preserve"> 2 – ATIVIDADES DE FORMAÇÃO COMPLEMENTAR</t>
  </si>
  <si>
    <t>2.1 - Participação em eventos</t>
  </si>
  <si>
    <t>2.1.1 - Congressos, simpósios, seminários, workshops ou encontros na área (&gt; 8 horas)</t>
  </si>
  <si>
    <t>Versão 2.1  SELEÇÃO DOUTORADO</t>
  </si>
  <si>
    <t>Para o preenchimento, o candidato deve seguir as orientações desse cabeçalho e as orientações específicas de cada campo, quando houver, na coluna H.</t>
  </si>
  <si>
    <t>1.2 - Pós-graduação stricto senso</t>
  </si>
  <si>
    <t xml:space="preserve">Caso a avaliação seja emitida por conceitos, considerar: A = 9,5; B = 8,5; C = 7,5. </t>
  </si>
  <si>
    <t xml:space="preserve">Válido para disciplinas do curso atual (não se aplica pra edital de ingresso). Caso a avaliação seja emitida por conceitos, considerar: A = 9,5; B = 8,5; C = 7,5. </t>
  </si>
  <si>
    <t>Para  o item 2.1.1 serão considerados apenas eventos com carga horária igual ou superior a 8 horas, presenciais e realizados nos últimos 5 anos. Limite de 10 eventos. Apenas para eventos após o ingresso no mestrado.</t>
  </si>
  <si>
    <t>*Caso haja uma indicação explicida de contribuição igual dos dois primeiros autores, se aplica também ao segundo autor.</t>
  </si>
  <si>
    <t>3.1 - Artigos publicados em periódicos científicos, como PRIMEIRO AUTOR*, conforme fator de impacto da revista (refere-se ao último fator de impacto publicado pelo Journal Citation Reports-JCR/Clarivative; www.jcr.clarivate.com/jcr).</t>
  </si>
  <si>
    <t>Autor do trabalho que não apareça como primeiro, ou no caso de igual contribuição que não esteja listado como os 2 primeiros autores.</t>
  </si>
  <si>
    <t>Documento que comprove que o resumo foi publicado (comprovante de aprovação ou Anais contendo o resumo).</t>
  </si>
  <si>
    <t>3.2 - Artigos publicados em periódicos científicos, como co-autor, conforme fator de impacto da revista (refere-se ao último fator de impacto publicado pelo Journal Citation Reports-JCR/Clarivative; www.jcr.clarivate.com/jcr).</t>
  </si>
  <si>
    <t>3.5 - Resumos expandidos publicados em anais de eventos científicos (mínimo de 2 páginas em tamanho A4)</t>
  </si>
  <si>
    <t>3.6 - Resumos simples publicados em anais de eventos científicos</t>
  </si>
  <si>
    <t>O período deverá ser comprovado, por meio de contrato de trabalho, portaria de nomeação ou carteira de trabalho. Deve ficar explícito a data de início no cargo e data de término. Em caso de atividade ainda em exercício, anexar declaração da autoridade competente. Para fins de comparação, atividades de docência ou atividades profissionais com carga horaria de 1 a 20 horas/semana serão considerados como 1 período e de 21 a 40 horas/semana considerados como 2 períodos limitado a 2 períodos/semestre.</t>
  </si>
  <si>
    <t>4.1.1 - Docência em Cursos de Graduação</t>
  </si>
  <si>
    <t>7.1 - Participação em funções administrativas de chefia em entidades públicas ou privadas (máximo 5 anos)</t>
  </si>
  <si>
    <t xml:space="preserve"> 7 - OUTRAS FUNÇÕES E ATIVIDADES</t>
  </si>
  <si>
    <t>Serão consideradas apenas lauréas de conclusão de curso ou eventos.</t>
  </si>
  <si>
    <t>Os conselhos e colegiados são órgãos deliberativos (tomam decisões administrativas com impacto na vida universitária), normativos (criam as normas internas da instituição, por meio de resoluções) e consultivos (podem ser consultados pela Reitoria, Direção de Centro ou Chefia de Departamento em casos específicos).</t>
  </si>
  <si>
    <t>7.5 Prêmios, distinções e láureas acadêmicas</t>
  </si>
  <si>
    <t>7.8 - Membros de Colegiados Universitários</t>
  </si>
  <si>
    <t>1.2.1 - Média geral obtida nas disciplinas cursadas após a ingresso no curso corrente (M ou D), multiplicado pelo número de créditos concluídos</t>
  </si>
  <si>
    <t>Instruçõs específicas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</si>
</sst>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i/>
      <sz val="16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vertAlign val="superscript"/>
      <sz val="12"/>
      <color theme="1"/>
      <name val="Calibri (Body)"/>
    </font>
    <font>
      <u/>
      <sz val="12"/>
      <color theme="10"/>
      <name val="Aptos Narrow"/>
      <family val="2"/>
      <scheme val="minor"/>
    </font>
    <font>
      <b/>
      <sz val="8"/>
      <color rgb="FF326C9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right" wrapText="1"/>
    </xf>
    <xf numFmtId="0" fontId="4" fillId="0" borderId="0" xfId="0" applyFont="1" applyAlignment="1">
      <alignment horizontal="right" wrapText="1"/>
    </xf>
    <xf numFmtId="0" fontId="0" fillId="0" borderId="0" xfId="0" applyAlignment="1" applyProtection="1">
      <alignment horizontal="center"/>
      <protection locked="0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0" xfId="0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6" fillId="0" borderId="0" xfId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wrapText="1"/>
    </xf>
    <xf numFmtId="0" fontId="3" fillId="0" borderId="0" xfId="0" applyFont="1" applyAlignment="1" applyProtection="1">
      <alignment horizontal="left" wrapText="1"/>
      <protection locked="0"/>
    </xf>
    <xf numFmtId="0" fontId="0" fillId="0" borderId="0" xfId="0" applyAlignment="1">
      <alignment horizontal="left" wrapText="1"/>
    </xf>
    <xf numFmtId="0" fontId="0" fillId="0" borderId="0" xfId="0" applyAlignment="1">
      <alignment vertical="top" wrapText="1"/>
    </xf>
  </cellXfs>
  <cellStyles count="2">
    <cellStyle name="Hyperlink" xfId="1" builtinId="8"/>
    <cellStyle name="Normal" xfId="0" builtinId="0"/>
  </cellStyles>
  <dxfs count="50"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numFmt numFmtId="0" formatCode="General"/>
      <alignment horizontal="center" textRotation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numFmt numFmtId="0" formatCode="General"/>
      <alignment horizontal="center" textRotation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numFmt numFmtId="0" formatCode="General"/>
      <alignment horizontal="center" textRotation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9C2337C-22EC-3F4B-949B-88746285273C}" name="I_10" displayName="I_10" ref="A14:H18" totalsRowShown="0">
  <autoFilter ref="A14:H18" xr:uid="{61D2ABDA-1AE7-415B-847C-07799F574245}"/>
  <tableColumns count="8">
    <tableColumn id="1" xr3:uid="{8F80B31F-6681-6E40-91D2-86416972E3CC}" name=" 1 – DESEMPENHO ACADÊMICOa"/>
    <tableColumn id="2" xr3:uid="{EC49BCB6-5C96-E043-A99D-E45E491AA396}" name="Critério"/>
    <tableColumn id="3" xr3:uid="{B50E49A6-52CD-964F-9B56-6CD7E36437EE}" name="Peso" dataDxfId="49"/>
    <tableColumn id="4" xr3:uid="{36645543-4CF8-7E40-8347-98077FBD5FF3}" name="Valor informado" dataDxfId="48"/>
    <tableColumn id="5" xr3:uid="{FFB4260C-C7CD-374D-A984-1717D1E06848}" name="Total de pontos" dataDxfId="47">
      <calculatedColumnFormula>I_10[[#This Row],[Peso]]*I_10[[#This Row],[Valor informado]]</calculatedColumnFormula>
    </tableColumn>
    <tableColumn id="6" xr3:uid="{14F06202-9CC5-394F-AE87-2E1CE1DA10F6}" name="Validado pela comissão" dataDxfId="46"/>
    <tableColumn id="7" xr3:uid="{71528FC9-9439-EB48-B472-CD079EEB28AA}" name="Pontuação final" dataDxfId="45">
      <calculatedColumnFormula>I_10[[#This Row],[Peso]]*I_10[[#This Row],[Validado pela comissão]]</calculatedColumnFormula>
    </tableColumn>
    <tableColumn id="8" xr3:uid="{C2AEAB04-FD65-DD4C-9C08-3297BE124B0C}" name="Instruçõs específica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9CEB04D-A9E5-1949-B255-B83AAD9A3D09}" name="II_11" displayName="II_11" ref="A21:H23" totalsRowShown="0" headerRowDxfId="44">
  <autoFilter ref="A21:H23" xr:uid="{01C92D9B-6C72-47F9-9AF4-15FDBD1F004D}"/>
  <tableColumns count="8">
    <tableColumn id="1" xr3:uid="{FAFCB365-6677-1049-94AA-180947ED3CE2}" name=" 2 – ATIVIDADES DE FORMAÇÃO COMPLEMENTAR"/>
    <tableColumn id="2" xr3:uid="{BE8D89A3-F527-A143-AE25-EF364B6176D4}" name="Critério"/>
    <tableColumn id="3" xr3:uid="{16EA8BC9-1564-614A-907A-BF6D01904044}" name="Peso" dataDxfId="43"/>
    <tableColumn id="4" xr3:uid="{A9AE3C86-FAD9-A845-B036-16F362FAF09D}" name="Valor informado" dataDxfId="42"/>
    <tableColumn id="5" xr3:uid="{088553F4-8D07-9B4B-B4C4-EF7324979782}" name="Total de pontos" dataDxfId="41">
      <calculatedColumnFormula>II_11[[#This Row],[Peso]]*II_11[[#This Row],[Valor informado]]</calculatedColumnFormula>
    </tableColumn>
    <tableColumn id="6" xr3:uid="{C334D498-A9DB-3249-81A1-7A86881513FC}" name="Validado pela comissão" dataDxfId="40"/>
    <tableColumn id="7" xr3:uid="{03DBD517-086E-5F40-9B82-9FBFF4BAACAE}" name="Pontuação final" dataDxfId="39">
      <calculatedColumnFormula>II_11[[#This Row],[Peso]]*II_11[[#This Row],[Validado pela comissão]]</calculatedColumnFormula>
    </tableColumn>
    <tableColumn id="8" xr3:uid="{F2602E3B-B762-8B42-891C-37F631B6A5D7}" name="Instruçõs específica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3CACFED-774D-B642-99D5-03A0233E5844}" name="Geral12" displayName="Geral12" ref="A87:C95" totalsRowShown="0">
  <autoFilter ref="A87:C95" xr:uid="{10CA5D3F-6817-4741-8575-20195FAFFEDB}"/>
  <tableColumns count="3">
    <tableColumn id="1" xr3:uid="{710005D0-343F-9840-896D-F3F87D4B84BE}" name="Geral" dataDxfId="38"/>
    <tableColumn id="2" xr3:uid="{42C3F0A0-26E5-134C-89D5-6B57D79E3E05}" name="Informado pelo candidato" dataDxfId="37"/>
    <tableColumn id="3" xr3:uid="{B6B51C3A-8B49-9446-8E53-EAF7B5107A09}" name="Validado pela comissão" dataDxfId="36">
      <calculatedColumnFormula>SUM(C82:C87)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FCAE0D2-AC7A-C64F-BB6B-E20E1F3522F0}" name="VII_13" displayName="VII_13" ref="A75:H84" totalsRowShown="0" headerRowDxfId="35">
  <autoFilter ref="A75:H84" xr:uid="{61DF77DA-AB55-4090-B833-D9061A99290B}"/>
  <tableColumns count="8">
    <tableColumn id="1" xr3:uid="{A1D5D49A-3423-E649-8E92-7506E6C3CC29}" name=" 7 - OUTRAS FUNÇÕES E ATIVIDADES" dataDxfId="34"/>
    <tableColumn id="2" xr3:uid="{C427E2EC-D228-AF47-8870-2395B50E3162}" name="Critério" dataDxfId="33"/>
    <tableColumn id="3" xr3:uid="{B050C921-0725-074C-98E6-C0329EA99119}" name="Peso" dataDxfId="32"/>
    <tableColumn id="4" xr3:uid="{2E4C526F-9D15-BF40-B4B2-E782ADF00F7A}" name="Valor informado" dataDxfId="31"/>
    <tableColumn id="5" xr3:uid="{082BDAC1-6079-3B40-B6D2-53C511BBA2A2}" name="Total de pontos" dataDxfId="30">
      <calculatedColumnFormula>VII_13[[#This Row],[Peso]]*VII_13[[#This Row],[Valor informado]]</calculatedColumnFormula>
    </tableColumn>
    <tableColumn id="6" xr3:uid="{AB40299B-B56E-FC40-8CD8-83A846CE0DE2}" name="Validado pela comissão" dataDxfId="29"/>
    <tableColumn id="7" xr3:uid="{C3E9D3F9-7463-C946-8A2D-C1DDA85B20BF}" name="Pontuação final" dataDxfId="28">
      <calculatedColumnFormula>VII_13[[#This Row],[Peso]]*VII_13[[#This Row],[Validado pela comissão]]</calculatedColumnFormula>
    </tableColumn>
    <tableColumn id="8" xr3:uid="{E1C66803-8CC6-0C4E-B88A-0DEF6DB15407}" name="Instruçõs específicas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F8CA4D5-46C1-4344-85DA-9BFB01661A2F}" name="VI_14" displayName="VI_14" ref="A70:G72" totalsRowShown="0" headerRowDxfId="27">
  <autoFilter ref="A70:G72" xr:uid="{E4376701-8962-419D-BF76-6718D2A89EFA}"/>
  <tableColumns count="7">
    <tableColumn id="1" xr3:uid="{3C3AAD99-E47A-674B-A16E-F788A1090902}" name=" 6 - APROVAÇÃO EM CONCURSO PÚBLICO OU PROCESSO SELETIVO" dataDxfId="26"/>
    <tableColumn id="2" xr3:uid="{14805570-44B3-A24B-80C3-07F994BBF2C1}" name="Critério"/>
    <tableColumn id="3" xr3:uid="{9A537AD5-A078-594C-BD36-36462AF455EC}" name="Peso" dataDxfId="25"/>
    <tableColumn id="4" xr3:uid="{260CC709-31F0-274C-8436-6C4B0F518F96}" name="Valor informado" dataDxfId="24"/>
    <tableColumn id="5" xr3:uid="{67623D43-9B07-424D-B435-619D4ABA6085}" name="Total de pontos" dataDxfId="23">
      <calculatedColumnFormula>VI_14[[#This Row],[Peso]]*VI_14[[#This Row],[Valor informado]]</calculatedColumnFormula>
    </tableColumn>
    <tableColumn id="6" xr3:uid="{B16DA4E4-AE45-6341-A961-441B4F19DB4F}" name="Validado pela comissão" dataDxfId="22"/>
    <tableColumn id="7" xr3:uid="{1042C647-77FF-3842-8FE4-D148BB81C1B5}" name="Pontuação final" dataDxfId="21">
      <calculatedColumnFormula>VI_14[[#This Row],[Peso]]*VI_14[[#This Row],[Validado pela comissão]]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4604B7B-9452-1244-994A-A470190F7299}" name="V_15" displayName="V_15" ref="A62:G67" totalsRowShown="0" headerRowDxfId="20">
  <autoFilter ref="A62:G67" xr:uid="{C25D8535-EEE2-4C38-9FB9-5059F951CDEA}"/>
  <tableColumns count="7">
    <tableColumn id="1" xr3:uid="{006127B8-72FA-FC44-AA39-44D6F22A674C}" name=" 5 - ATIVIDADES PROFISSIONAIS NOS ÚLTIMOS CINCO ANOS (exceto magistério em ensino superior)" dataDxfId="19"/>
    <tableColumn id="2" xr3:uid="{FC480243-A03F-774D-9730-43DB2EE69CFF}" name="Critério"/>
    <tableColumn id="3" xr3:uid="{1F06BAD5-7B6C-C942-8CD5-C09477EEADC1}" name="Peso" dataDxfId="18"/>
    <tableColumn id="4" xr3:uid="{667530BA-3F84-8140-B648-0F6EDEF118C0}" name="Valor informado" dataDxfId="17"/>
    <tableColumn id="5" xr3:uid="{02997AB9-8897-7246-ACCA-3758405CC575}" name="Total de pontos" dataDxfId="16">
      <calculatedColumnFormula>V_15[[#This Row],[Peso]]*V_15[[#This Row],[Valor informado]]</calculatedColumnFormula>
    </tableColumn>
    <tableColumn id="6" xr3:uid="{1859E8A1-5E99-A74A-9054-50272FE81064}" name="Validado pela comissão" dataDxfId="15"/>
    <tableColumn id="7" xr3:uid="{AE0CEDDE-8F2A-F842-B6B1-0B754C822A55}" name="Pontuação final" dataDxfId="14">
      <calculatedColumnFormula>V_15[[#This Row],[Peso]]*V_15[[#This Row],[Validado pela comissão]]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8FC9037-3011-3249-99C2-60571846EA5E}" name="IV_16" displayName="IV_16" ref="A51:H59" totalsRowShown="0" headerRowDxfId="13">
  <autoFilter ref="A51:H59" xr:uid="{A51253A6-9A3C-4EEE-8CD2-319EEBD8EB98}"/>
  <tableColumns count="8">
    <tableColumn id="1" xr3:uid="{003ECD70-17E2-654A-84B8-B2ACCF7F2385}" name="4 - ATIVIDADES UNIVERSITÁRIAS (com vínculo empregatício)" dataDxfId="12"/>
    <tableColumn id="2" xr3:uid="{1A31A226-D680-1940-944D-73AFD37EF632}" name="Critério"/>
    <tableColumn id="3" xr3:uid="{97B71BDC-B703-E840-BBAE-47C87E559D05}" name="Peso" dataDxfId="11"/>
    <tableColumn id="4" xr3:uid="{978F21F3-8343-7746-81CE-EE1F905D9421}" name="Valor informado" dataDxfId="10"/>
    <tableColumn id="5" xr3:uid="{1A875948-8BE8-E044-9AF2-FAD96336DBA9}" name="Total de pontos" dataDxfId="9">
      <calculatedColumnFormula>IV_16[[#This Row],[Peso]]*IV_16[[#This Row],[Valor informado]]</calculatedColumnFormula>
    </tableColumn>
    <tableColumn id="6" xr3:uid="{D11E1838-C5B0-2542-865B-B0F2C2B71BE6}" name="Validado pela comissão" dataDxfId="8"/>
    <tableColumn id="7" xr3:uid="{5EAFD5C2-F4AB-6B47-9DED-9567CDF9FB55}" name="Pontuação final" dataDxfId="7">
      <calculatedColumnFormula>IV_16[[#This Row],[Peso]]*IV_16[[#This Row],[Validado pela comissão]]</calculatedColumnFormula>
    </tableColumn>
    <tableColumn id="8" xr3:uid="{D5BDE2E0-38F6-CA4F-BB4D-716921190371}" name="Instruçõs específicas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A9C390B-44BE-E949-858E-FBA16543F787}" name="III_17" displayName="III_17" ref="A26:H48" totalsRowShown="0" headerRowDxfId="6">
  <autoFilter ref="A26:H48" xr:uid="{5D4E134E-E760-4ADF-B597-4B088A85E002}"/>
  <tableColumns count="8">
    <tableColumn id="1" xr3:uid="{797E0C49-D9C3-444D-A5AD-9862AEFEC5E8}" name="3 – ATIVIDADES CIENTÍFICAS (Pontuação do item limitada a 400 pontos)" dataDxfId="5"/>
    <tableColumn id="2" xr3:uid="{71ECE06B-6184-2040-87A1-234DB664245F}" name="Critério"/>
    <tableColumn id="3" xr3:uid="{02A9365B-0367-C748-A78A-B11E1686B829}" name="Peso" dataDxfId="4"/>
    <tableColumn id="4" xr3:uid="{D467C2C8-D134-7142-ACB9-C707EDC0BFCE}" name="Valor informado" dataDxfId="3"/>
    <tableColumn id="5" xr3:uid="{7E6643D2-FA81-134D-9D0F-86809D1AECF7}" name="Total de pontos" dataDxfId="2">
      <calculatedColumnFormula>III_17[[#This Row],[Peso]]*III_17[[#This Row],[Valor informado]]</calculatedColumnFormula>
    </tableColumn>
    <tableColumn id="6" xr3:uid="{8BDBB674-3ED1-AC42-993C-8E2A92510BA1}" name="Validado pela comissão" dataDxfId="1"/>
    <tableColumn id="7" xr3:uid="{D21EC1EB-F694-3644-AD76-1212E0B747D5}" name="Pontuação final" dataDxfId="0">
      <calculatedColumnFormula>III_17[[#This Row],[Peso]]*III_17[[#This Row],[Validado pela comissão]]</calculatedColumnFormula>
    </tableColumn>
    <tableColumn id="8" xr3:uid="{D81460E5-C5D9-A748-AD8A-E9CB50DCA697}" name="Instruçõs específica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30A38-0DC7-FD43-90E5-BA35CBC377B4}">
  <sheetPr>
    <pageSetUpPr fitToPage="1"/>
  </sheetPr>
  <dimension ref="A1:O95"/>
  <sheetViews>
    <sheetView tabSelected="1" topLeftCell="A29" workbookViewId="0">
      <selection activeCell="B3" sqref="B3:G3"/>
    </sheetView>
  </sheetViews>
  <sheetFormatPr baseColWidth="10" defaultColWidth="11" defaultRowHeight="16" x14ac:dyDescent="0.2"/>
  <cols>
    <col min="1" max="1" width="88.5" style="1" customWidth="1"/>
    <col min="2" max="2" width="28" bestFit="1" customWidth="1"/>
    <col min="3" max="3" width="11" style="2"/>
    <col min="4" max="7" width="10.83203125" style="2" customWidth="1"/>
    <col min="8" max="8" width="112.83203125" customWidth="1"/>
    <col min="14" max="14" width="12.33203125" bestFit="1" customWidth="1"/>
  </cols>
  <sheetData>
    <row r="1" spans="1:8" ht="17" x14ac:dyDescent="0.2">
      <c r="A1" s="1" t="s">
        <v>125</v>
      </c>
    </row>
    <row r="2" spans="1:8" ht="28" customHeight="1" x14ac:dyDescent="0.3">
      <c r="A2" s="22" t="s">
        <v>0</v>
      </c>
      <c r="B2" s="22"/>
      <c r="C2" s="22"/>
      <c r="D2" s="22"/>
      <c r="E2" s="22"/>
      <c r="F2" s="22"/>
      <c r="G2" s="22"/>
    </row>
    <row r="3" spans="1:8" ht="28" customHeight="1" x14ac:dyDescent="0.3">
      <c r="A3" s="3" t="s">
        <v>1</v>
      </c>
      <c r="B3" s="23"/>
      <c r="C3" s="23"/>
      <c r="D3" s="23"/>
      <c r="E3" s="23"/>
      <c r="F3" s="23"/>
      <c r="G3" s="23"/>
    </row>
    <row r="4" spans="1:8" ht="34" customHeight="1" x14ac:dyDescent="0.2">
      <c r="A4" s="24" t="s">
        <v>2</v>
      </c>
      <c r="B4" s="24"/>
      <c r="C4" s="24"/>
      <c r="D4" s="24"/>
      <c r="E4" s="24"/>
      <c r="F4" s="24"/>
      <c r="G4" s="24"/>
    </row>
    <row r="5" spans="1:8" s="1" customFormat="1" ht="51" customHeight="1" x14ac:dyDescent="0.2">
      <c r="A5" s="25" t="s">
        <v>3</v>
      </c>
      <c r="B5" s="25"/>
      <c r="C5" s="25"/>
      <c r="D5" s="25"/>
      <c r="E5" s="25"/>
      <c r="F5" s="25"/>
      <c r="G5" s="25"/>
    </row>
    <row r="6" spans="1:8" s="1" customFormat="1" ht="17" customHeight="1" x14ac:dyDescent="0.2">
      <c r="A6" s="25" t="s">
        <v>4</v>
      </c>
      <c r="B6" s="25"/>
      <c r="C6" s="25"/>
      <c r="D6" s="25"/>
      <c r="E6" s="25"/>
      <c r="F6" s="25"/>
      <c r="G6" s="25"/>
    </row>
    <row r="7" spans="1:8" s="1" customFormat="1" ht="17" customHeight="1" x14ac:dyDescent="0.2">
      <c r="A7" s="25" t="s">
        <v>5</v>
      </c>
      <c r="B7" s="25"/>
      <c r="C7" s="25"/>
      <c r="D7" s="25"/>
      <c r="E7" s="25"/>
      <c r="F7" s="25"/>
      <c r="G7" s="25"/>
    </row>
    <row r="8" spans="1:8" ht="17" customHeight="1" x14ac:dyDescent="0.2">
      <c r="A8" s="24" t="s">
        <v>6</v>
      </c>
      <c r="B8" s="24"/>
      <c r="C8" s="24"/>
      <c r="D8" s="24"/>
      <c r="E8" s="24"/>
      <c r="F8" s="24"/>
      <c r="G8" s="24"/>
    </row>
    <row r="9" spans="1:8" ht="17" customHeight="1" x14ac:dyDescent="0.2">
      <c r="A9" s="24" t="s">
        <v>7</v>
      </c>
      <c r="B9" s="24"/>
      <c r="C9" s="24"/>
      <c r="D9" s="24"/>
      <c r="E9" s="24"/>
      <c r="F9" s="24"/>
      <c r="G9" s="24"/>
    </row>
    <row r="10" spans="1:8" ht="17" customHeight="1" x14ac:dyDescent="0.2">
      <c r="A10" s="24" t="s">
        <v>8</v>
      </c>
      <c r="B10" s="24"/>
      <c r="C10" s="24"/>
      <c r="D10" s="24"/>
      <c r="E10" s="24"/>
      <c r="F10" s="24"/>
      <c r="G10" s="24"/>
    </row>
    <row r="11" spans="1:8" ht="17" customHeight="1" x14ac:dyDescent="0.2">
      <c r="A11" s="24" t="s">
        <v>126</v>
      </c>
      <c r="B11" s="24"/>
      <c r="C11" s="24"/>
      <c r="D11" s="24"/>
      <c r="E11" s="24"/>
      <c r="F11" s="24"/>
      <c r="G11" s="24"/>
    </row>
    <row r="12" spans="1:8" ht="17" customHeight="1" x14ac:dyDescent="0.2">
      <c r="A12" s="24" t="s">
        <v>9</v>
      </c>
      <c r="B12" s="24"/>
      <c r="C12" s="24"/>
      <c r="D12" s="24"/>
      <c r="E12" s="24"/>
      <c r="F12" s="24"/>
      <c r="G12" s="24"/>
    </row>
    <row r="13" spans="1:8" ht="19" x14ac:dyDescent="0.25">
      <c r="A13" s="4"/>
      <c r="B13" s="21"/>
      <c r="C13" s="21"/>
      <c r="D13" s="21"/>
      <c r="E13" s="21"/>
    </row>
    <row r="14" spans="1:8" ht="51" x14ac:dyDescent="0.2">
      <c r="A14" s="1" t="s">
        <v>10</v>
      </c>
      <c r="B14" t="s">
        <v>11</v>
      </c>
      <c r="C14" s="2" t="s">
        <v>12</v>
      </c>
      <c r="D14" s="13" t="s">
        <v>13</v>
      </c>
      <c r="E14" s="13" t="s">
        <v>14</v>
      </c>
      <c r="F14" s="13" t="s">
        <v>15</v>
      </c>
      <c r="G14" s="13" t="s">
        <v>16</v>
      </c>
      <c r="H14" t="s">
        <v>147</v>
      </c>
    </row>
    <row r="15" spans="1:8" x14ac:dyDescent="0.2">
      <c r="A15" t="s">
        <v>17</v>
      </c>
      <c r="B15" t="s">
        <v>18</v>
      </c>
      <c r="C15" s="2" t="s">
        <v>18</v>
      </c>
      <c r="D15" s="5"/>
      <c r="F15" s="5"/>
    </row>
    <row r="16" spans="1:8" ht="17" x14ac:dyDescent="0.2">
      <c r="A16" t="s">
        <v>19</v>
      </c>
      <c r="B16" t="s">
        <v>20</v>
      </c>
      <c r="C16" s="2">
        <v>5</v>
      </c>
      <c r="D16" s="5"/>
      <c r="E16" s="2">
        <f>I_10[[#This Row],[Peso]]*I_10[[#This Row],[Valor informado]]</f>
        <v>0</v>
      </c>
      <c r="F16" s="5"/>
      <c r="G16" s="2">
        <f>I_10[[#This Row],[Peso]]*I_10[[#This Row],[Validado pela comissão]]</f>
        <v>0</v>
      </c>
      <c r="H16" s="1" t="s">
        <v>128</v>
      </c>
    </row>
    <row r="17" spans="1:8" x14ac:dyDescent="0.2">
      <c r="A17" t="s">
        <v>127</v>
      </c>
      <c r="B17" t="s">
        <v>18</v>
      </c>
      <c r="C17" s="2" t="s">
        <v>18</v>
      </c>
      <c r="D17" s="5"/>
      <c r="F17" s="5"/>
    </row>
    <row r="18" spans="1:8" ht="34" x14ac:dyDescent="0.2">
      <c r="A18" s="1" t="s">
        <v>146</v>
      </c>
      <c r="B18" t="s">
        <v>21</v>
      </c>
      <c r="C18" s="2">
        <v>0.2</v>
      </c>
      <c r="D18" s="5"/>
      <c r="E18" s="2">
        <f>I_10[[#This Row],[Peso]]*I_10[[#This Row],[Valor informado]]</f>
        <v>0</v>
      </c>
      <c r="F18" s="5"/>
      <c r="G18" s="2">
        <f>I_10[[#This Row],[Peso]]*I_10[[#This Row],[Validado pela comissão]]</f>
        <v>0</v>
      </c>
      <c r="H18" s="1" t="s">
        <v>129</v>
      </c>
    </row>
    <row r="19" spans="1:8" ht="17" x14ac:dyDescent="0.2">
      <c r="A19" s="1" t="s">
        <v>22</v>
      </c>
      <c r="D19" s="2" t="s">
        <v>18</v>
      </c>
      <c r="E19" s="2">
        <f>SUM(I_10[Total de pontos])</f>
        <v>0</v>
      </c>
      <c r="G19" s="2">
        <f>SUM(I_10[Pontuação final])</f>
        <v>0</v>
      </c>
    </row>
    <row r="20" spans="1:8" ht="16" customHeight="1" x14ac:dyDescent="0.2"/>
    <row r="21" spans="1:8" ht="51" customHeight="1" x14ac:dyDescent="0.2">
      <c r="A21" s="1" t="s">
        <v>122</v>
      </c>
      <c r="B21" s="6" t="s">
        <v>11</v>
      </c>
      <c r="C21" s="7" t="s">
        <v>12</v>
      </c>
      <c r="D21" s="12" t="s">
        <v>13</v>
      </c>
      <c r="E21" s="12" t="s">
        <v>14</v>
      </c>
      <c r="F21" s="12" t="s">
        <v>15</v>
      </c>
      <c r="G21" s="14" t="s">
        <v>16</v>
      </c>
      <c r="H21" t="s">
        <v>147</v>
      </c>
    </row>
    <row r="22" spans="1:8" ht="16" customHeight="1" x14ac:dyDescent="0.2">
      <c r="A22" t="s">
        <v>123</v>
      </c>
      <c r="B22" t="s">
        <v>18</v>
      </c>
      <c r="C22" s="2" t="s">
        <v>18</v>
      </c>
      <c r="D22" s="5"/>
      <c r="F22" s="5"/>
    </row>
    <row r="23" spans="1:8" ht="34" x14ac:dyDescent="0.2">
      <c r="A23" t="s">
        <v>124</v>
      </c>
      <c r="B23" t="s">
        <v>121</v>
      </c>
      <c r="C23" s="2">
        <v>1</v>
      </c>
      <c r="D23" s="5"/>
      <c r="E23" s="2">
        <f>II_11[[#This Row],[Peso]]*II_11[[#This Row],[Valor informado]]</f>
        <v>0</v>
      </c>
      <c r="F23" s="5"/>
      <c r="G23" s="2">
        <f>II_11[[#This Row],[Peso]]*II_11[[#This Row],[Validado pela comissão]]</f>
        <v>0</v>
      </c>
      <c r="H23" s="1" t="s">
        <v>130</v>
      </c>
    </row>
    <row r="24" spans="1:8" ht="16" customHeight="1" x14ac:dyDescent="0.2">
      <c r="A24" s="1" t="s">
        <v>23</v>
      </c>
      <c r="B24" t="s">
        <v>24</v>
      </c>
      <c r="C24" s="2">
        <v>10</v>
      </c>
      <c r="D24" s="2" t="s">
        <v>18</v>
      </c>
      <c r="E24" s="2">
        <f>IF(SUM(II_11[Total de pontos])&gt;$C$24,$C$24,SUM(II_11[Total de pontos]))</f>
        <v>0</v>
      </c>
      <c r="G24" s="2">
        <f>IF(SUM(II_11[Pontuação final])&gt;$C$24,$C$24,SUM(II_11[Pontuação final]))</f>
        <v>0</v>
      </c>
    </row>
    <row r="25" spans="1:8" ht="16" customHeight="1" x14ac:dyDescent="0.2"/>
    <row r="26" spans="1:8" ht="16" customHeight="1" x14ac:dyDescent="0.2">
      <c r="A26" s="1" t="s">
        <v>25</v>
      </c>
      <c r="B26" s="6" t="s">
        <v>11</v>
      </c>
      <c r="C26" s="7" t="s">
        <v>12</v>
      </c>
      <c r="D26" s="7" t="s">
        <v>13</v>
      </c>
      <c r="E26" s="7" t="s">
        <v>14</v>
      </c>
      <c r="F26" s="7" t="s">
        <v>15</v>
      </c>
      <c r="G26" s="8" t="s">
        <v>16</v>
      </c>
      <c r="H26" t="s">
        <v>147</v>
      </c>
    </row>
    <row r="27" spans="1:8" ht="51" customHeight="1" x14ac:dyDescent="0.2">
      <c r="A27" s="1" t="s">
        <v>132</v>
      </c>
      <c r="B27" t="s">
        <v>18</v>
      </c>
      <c r="C27" s="2" t="s">
        <v>18</v>
      </c>
      <c r="D27" s="5"/>
      <c r="F27" s="5"/>
      <c r="H27" s="15" t="s">
        <v>131</v>
      </c>
    </row>
    <row r="28" spans="1:8" ht="17" x14ac:dyDescent="0.2">
      <c r="A28" s="1" t="s">
        <v>26</v>
      </c>
      <c r="B28" t="s">
        <v>27</v>
      </c>
      <c r="C28" s="2">
        <v>60</v>
      </c>
      <c r="D28" s="5"/>
      <c r="E28" s="2">
        <f>III_17[[#This Row],[Peso]]*III_17[[#This Row],[Valor informado]]</f>
        <v>0</v>
      </c>
      <c r="F28" s="5"/>
      <c r="G28" s="2">
        <f>III_17[[#This Row],[Peso]]*III_17[[#This Row],[Validado pela comissão]]</f>
        <v>0</v>
      </c>
    </row>
    <row r="29" spans="1:8" ht="17" x14ac:dyDescent="0.2">
      <c r="A29" s="1" t="s">
        <v>28</v>
      </c>
      <c r="B29" t="s">
        <v>29</v>
      </c>
      <c r="C29" s="2">
        <v>50</v>
      </c>
      <c r="D29" s="5"/>
      <c r="E29" s="2">
        <f>III_17[[#This Row],[Peso]]*III_17[[#This Row],[Valor informado]]</f>
        <v>0</v>
      </c>
      <c r="F29" s="5"/>
      <c r="G29" s="2">
        <f>III_17[[#This Row],[Peso]]*III_17[[#This Row],[Validado pela comissão]]</f>
        <v>0</v>
      </c>
    </row>
    <row r="30" spans="1:8" ht="17" x14ac:dyDescent="0.2">
      <c r="A30" s="1" t="s">
        <v>30</v>
      </c>
      <c r="B30" t="s">
        <v>31</v>
      </c>
      <c r="C30" s="2">
        <v>40</v>
      </c>
      <c r="D30" s="5"/>
      <c r="E30" s="2">
        <f>III_17[[#This Row],[Peso]]*III_17[[#This Row],[Valor informado]]</f>
        <v>0</v>
      </c>
      <c r="F30" s="5"/>
      <c r="G30" s="2">
        <f>III_17[[#This Row],[Peso]]*III_17[[#This Row],[Validado pela comissão]]</f>
        <v>0</v>
      </c>
    </row>
    <row r="31" spans="1:8" ht="17" x14ac:dyDescent="0.2">
      <c r="A31" s="1" t="s">
        <v>32</v>
      </c>
      <c r="B31" t="s">
        <v>33</v>
      </c>
      <c r="C31" s="2">
        <v>30</v>
      </c>
      <c r="D31" s="5"/>
      <c r="E31" s="2">
        <f>III_17[[#This Row],[Peso]]*III_17[[#This Row],[Valor informado]]</f>
        <v>0</v>
      </c>
      <c r="F31" s="5"/>
      <c r="G31" s="2">
        <f>III_17[[#This Row],[Peso]]*III_17[[#This Row],[Validado pela comissão]]</f>
        <v>0</v>
      </c>
    </row>
    <row r="32" spans="1:8" ht="17" x14ac:dyDescent="0.2">
      <c r="A32" s="1" t="s">
        <v>34</v>
      </c>
      <c r="B32" t="s">
        <v>35</v>
      </c>
      <c r="C32" s="2">
        <v>10</v>
      </c>
      <c r="D32" s="5"/>
      <c r="E32" s="2">
        <f>III_17[[#This Row],[Peso]]*III_17[[#This Row],[Valor informado]]</f>
        <v>0</v>
      </c>
      <c r="F32" s="5"/>
      <c r="G32" s="2">
        <f>III_17[[#This Row],[Peso]]*III_17[[#This Row],[Validado pela comissão]]</f>
        <v>0</v>
      </c>
    </row>
    <row r="33" spans="1:15" ht="51" x14ac:dyDescent="0.2">
      <c r="A33" s="1" t="s">
        <v>135</v>
      </c>
      <c r="D33" s="5"/>
      <c r="F33" s="5"/>
      <c r="H33" s="15" t="s">
        <v>133</v>
      </c>
    </row>
    <row r="34" spans="1:15" ht="17.25" customHeight="1" x14ac:dyDescent="0.2">
      <c r="A34" s="1" t="s">
        <v>36</v>
      </c>
      <c r="B34" t="s">
        <v>37</v>
      </c>
      <c r="C34" s="2">
        <v>12</v>
      </c>
      <c r="D34" s="5"/>
      <c r="E34" s="2">
        <f>III_17[[#This Row],[Peso]]*III_17[[#This Row],[Valor informado]]</f>
        <v>0</v>
      </c>
      <c r="F34" s="5"/>
      <c r="G34" s="2">
        <f>III_17[[#This Row],[Peso]]*III_17[[#This Row],[Validado pela comissão]]</f>
        <v>0</v>
      </c>
    </row>
    <row r="35" spans="1:15" ht="17.25" customHeight="1" x14ac:dyDescent="0.2">
      <c r="A35" s="1" t="s">
        <v>38</v>
      </c>
      <c r="B35" t="s">
        <v>35</v>
      </c>
      <c r="C35" s="2">
        <v>10</v>
      </c>
      <c r="D35" s="5"/>
      <c r="E35" s="2">
        <f>III_17[[#This Row],[Peso]]*III_17[[#This Row],[Valor informado]]</f>
        <v>0</v>
      </c>
      <c r="F35" s="5"/>
      <c r="G35" s="2">
        <f>III_17[[#This Row],[Peso]]*III_17[[#This Row],[Validado pela comissão]]</f>
        <v>0</v>
      </c>
    </row>
    <row r="36" spans="1:15" ht="17.25" customHeight="1" x14ac:dyDescent="0.2">
      <c r="A36" s="1" t="s">
        <v>39</v>
      </c>
      <c r="B36" t="s">
        <v>40</v>
      </c>
      <c r="C36" s="2">
        <v>8</v>
      </c>
      <c r="D36" s="5"/>
      <c r="E36" s="2">
        <f>III_17[[#This Row],[Peso]]*III_17[[#This Row],[Valor informado]]</f>
        <v>0</v>
      </c>
      <c r="F36" s="5"/>
      <c r="G36" s="2">
        <f>III_17[[#This Row],[Peso]]*III_17[[#This Row],[Validado pela comissão]]</f>
        <v>0</v>
      </c>
    </row>
    <row r="37" spans="1:15" ht="17.25" customHeight="1" x14ac:dyDescent="0.2">
      <c r="A37" s="1" t="s">
        <v>41</v>
      </c>
      <c r="B37" t="s">
        <v>27</v>
      </c>
      <c r="C37" s="2">
        <v>6</v>
      </c>
      <c r="D37" s="5"/>
      <c r="E37" s="2">
        <f>III_17[[#This Row],[Peso]]*III_17[[#This Row],[Valor informado]]</f>
        <v>0</v>
      </c>
      <c r="F37" s="5"/>
      <c r="G37" s="2">
        <f>III_17[[#This Row],[Peso]]*III_17[[#This Row],[Validado pela comissão]]</f>
        <v>0</v>
      </c>
    </row>
    <row r="38" spans="1:15" ht="17.25" customHeight="1" x14ac:dyDescent="0.2">
      <c r="A38" s="1" t="s">
        <v>42</v>
      </c>
      <c r="B38" t="s">
        <v>43</v>
      </c>
      <c r="C38" s="2">
        <v>2</v>
      </c>
      <c r="D38" s="5"/>
      <c r="E38" s="2">
        <f>III_17[[#This Row],[Peso]]*III_17[[#This Row],[Valor informado]]</f>
        <v>0</v>
      </c>
      <c r="F38" s="5"/>
      <c r="G38" s="2">
        <f>III_17[[#This Row],[Peso]]*III_17[[#This Row],[Validado pela comissão]]</f>
        <v>0</v>
      </c>
    </row>
    <row r="39" spans="1:15" ht="17.25" customHeight="1" x14ac:dyDescent="0.2">
      <c r="A39" s="1" t="s">
        <v>44</v>
      </c>
      <c r="B39" t="s">
        <v>18</v>
      </c>
      <c r="C39" s="2" t="s">
        <v>18</v>
      </c>
      <c r="D39" s="5"/>
      <c r="F39" s="5"/>
    </row>
    <row r="40" spans="1:15" ht="17.25" customHeight="1" x14ac:dyDescent="0.2">
      <c r="A40" s="1" t="s">
        <v>45</v>
      </c>
      <c r="B40" t="s">
        <v>46</v>
      </c>
      <c r="C40" s="2">
        <v>50</v>
      </c>
      <c r="D40" s="5"/>
      <c r="E40" s="2">
        <f>III_17[[#This Row],[Peso]]*III_17[[#This Row],[Valor informado]]</f>
        <v>0</v>
      </c>
      <c r="F40" s="5"/>
      <c r="G40" s="2">
        <f>III_17[[#This Row],[Peso]]*III_17[[#This Row],[Validado pela comissão]]</f>
        <v>0</v>
      </c>
    </row>
    <row r="41" spans="1:15" ht="17.25" customHeight="1" x14ac:dyDescent="0.2">
      <c r="A41" s="1" t="s">
        <v>47</v>
      </c>
      <c r="B41" t="s">
        <v>120</v>
      </c>
      <c r="C41" s="2">
        <v>12</v>
      </c>
      <c r="D41" s="5"/>
      <c r="E41" s="2">
        <f>III_17[[#This Row],[Peso]]*III_17[[#This Row],[Valor informado]]</f>
        <v>0</v>
      </c>
      <c r="F41" s="5"/>
      <c r="G41" s="2">
        <f>III_17[[#This Row],[Peso]]*III_17[[#This Row],[Validado pela comissão]]</f>
        <v>0</v>
      </c>
    </row>
    <row r="42" spans="1:15" ht="17.25" customHeight="1" x14ac:dyDescent="0.2">
      <c r="A42" s="1" t="s">
        <v>48</v>
      </c>
      <c r="B42" t="s">
        <v>49</v>
      </c>
      <c r="C42" s="2">
        <v>2</v>
      </c>
      <c r="D42" s="5"/>
      <c r="E42" s="2">
        <f>III_17[[#This Row],[Peso]]*III_17[[#This Row],[Valor informado]]</f>
        <v>0</v>
      </c>
      <c r="F42" s="5"/>
      <c r="G42" s="2">
        <f>III_17[[#This Row],[Peso]]*III_17[[#This Row],[Validado pela comissão]]</f>
        <v>0</v>
      </c>
      <c r="I42" s="20"/>
      <c r="J42" s="20"/>
      <c r="K42" s="20"/>
      <c r="L42" s="20"/>
      <c r="M42" s="20"/>
      <c r="N42" s="20"/>
      <c r="O42" s="20"/>
    </row>
    <row r="43" spans="1:15" ht="17.25" customHeight="1" x14ac:dyDescent="0.2">
      <c r="A43" s="1" t="s">
        <v>50</v>
      </c>
      <c r="B43" t="s">
        <v>51</v>
      </c>
      <c r="C43" s="2">
        <v>5</v>
      </c>
      <c r="D43" s="5"/>
      <c r="E43" s="2">
        <f>III_17[[#This Row],[Peso]]*III_17[[#This Row],[Valor informado]]</f>
        <v>0</v>
      </c>
      <c r="F43" s="5"/>
      <c r="G43" s="2">
        <f>III_17[[#This Row],[Peso]]*III_17[[#This Row],[Validado pela comissão]]</f>
        <v>0</v>
      </c>
      <c r="I43" s="20"/>
      <c r="J43" s="20"/>
      <c r="K43" s="20"/>
      <c r="L43" s="20"/>
      <c r="M43" s="20"/>
      <c r="N43" s="20"/>
      <c r="O43" s="20"/>
    </row>
    <row r="44" spans="1:15" ht="17.25" customHeight="1" x14ac:dyDescent="0.2">
      <c r="A44" s="1" t="s">
        <v>136</v>
      </c>
      <c r="B44" t="s">
        <v>52</v>
      </c>
      <c r="C44" s="2">
        <v>3</v>
      </c>
      <c r="D44" s="5"/>
      <c r="E44" s="2">
        <f>III_17[[#This Row],[Peso]]*III_17[[#This Row],[Valor informado]]</f>
        <v>0</v>
      </c>
      <c r="F44" s="5"/>
      <c r="G44" s="2">
        <f>III_17[[#This Row],[Peso]]*III_17[[#This Row],[Validado pela comissão]]</f>
        <v>0</v>
      </c>
      <c r="H44" s="15" t="s">
        <v>134</v>
      </c>
      <c r="I44" s="9"/>
    </row>
    <row r="45" spans="1:15" ht="17.25" customHeight="1" x14ac:dyDescent="0.2">
      <c r="A45" s="1" t="s">
        <v>137</v>
      </c>
      <c r="B45" t="s">
        <v>53</v>
      </c>
      <c r="C45" s="2">
        <v>1</v>
      </c>
      <c r="D45" s="5"/>
      <c r="E45" s="2">
        <f>III_17[[#This Row],[Peso]]*III_17[[#This Row],[Valor informado]]</f>
        <v>0</v>
      </c>
      <c r="F45" s="5"/>
      <c r="G45" s="2">
        <f>III_17[[#This Row],[Peso]]*III_17[[#This Row],[Validado pela comissão]]</f>
        <v>0</v>
      </c>
      <c r="H45" s="15" t="s">
        <v>134</v>
      </c>
      <c r="I45" s="9"/>
    </row>
    <row r="46" spans="1:15" ht="17.25" customHeight="1" x14ac:dyDescent="0.2">
      <c r="A46" s="1" t="s">
        <v>54</v>
      </c>
      <c r="B46" t="s">
        <v>55</v>
      </c>
      <c r="C46" s="2">
        <v>5</v>
      </c>
      <c r="D46" s="5"/>
      <c r="E46" s="2">
        <f>III_17[[#This Row],[Peso]]*III_17[[#This Row],[Valor informado]]</f>
        <v>0</v>
      </c>
      <c r="F46" s="5"/>
      <c r="G46" s="2">
        <f>III_17[[#This Row],[Peso]]*III_17[[#This Row],[Validado pela comissão]]</f>
        <v>0</v>
      </c>
      <c r="I46" s="10"/>
    </row>
    <row r="47" spans="1:15" ht="17.25" customHeight="1" x14ac:dyDescent="0.2">
      <c r="A47" s="1" t="s">
        <v>56</v>
      </c>
      <c r="B47" t="s">
        <v>57</v>
      </c>
      <c r="C47" s="2">
        <v>3</v>
      </c>
      <c r="D47" s="5"/>
      <c r="E47" s="2">
        <f>III_17[[#This Row],[Peso]]*III_17[[#This Row],[Valor informado]]</f>
        <v>0</v>
      </c>
      <c r="F47" s="5"/>
      <c r="G47" s="2">
        <f>III_17[[#This Row],[Peso]]*III_17[[#This Row],[Validado pela comissão]]</f>
        <v>0</v>
      </c>
      <c r="I47" s="10"/>
    </row>
    <row r="48" spans="1:15" ht="17.25" customHeight="1" x14ac:dyDescent="0.2">
      <c r="A48" s="1" t="s">
        <v>58</v>
      </c>
      <c r="B48" t="s">
        <v>59</v>
      </c>
      <c r="C48" s="2">
        <v>1</v>
      </c>
      <c r="D48" s="5"/>
      <c r="E48" s="2">
        <f>III_17[[#This Row],[Peso]]*III_17[[#This Row],[Valor informado]]</f>
        <v>0</v>
      </c>
      <c r="F48" s="5"/>
      <c r="G48" s="2">
        <f>III_17[[#This Row],[Peso]]*III_17[[#This Row],[Validado pela comissão]]</f>
        <v>0</v>
      </c>
      <c r="I48" s="10"/>
    </row>
    <row r="49" spans="1:8" ht="17.25" customHeight="1" x14ac:dyDescent="0.2">
      <c r="A49" s="1" t="s">
        <v>60</v>
      </c>
      <c r="B49" t="s">
        <v>24</v>
      </c>
      <c r="C49" s="2">
        <v>200</v>
      </c>
      <c r="D49" s="2" t="s">
        <v>18</v>
      </c>
      <c r="E49" s="2">
        <f>IF(SUM(III_17[Total de pontos])&gt;C49,C49,SUM(III_17[Total de pontos]))</f>
        <v>0</v>
      </c>
      <c r="G49" s="2">
        <f>IF(SUM(III_17[Pontuação final])&gt;C49,C49,SUM(III_17[Pontuação final]))</f>
        <v>0</v>
      </c>
    </row>
    <row r="51" spans="1:8" ht="17" x14ac:dyDescent="0.2">
      <c r="A51" s="1" t="s">
        <v>61</v>
      </c>
      <c r="B51" s="6" t="s">
        <v>11</v>
      </c>
      <c r="C51" s="7" t="s">
        <v>12</v>
      </c>
      <c r="D51" s="7" t="s">
        <v>13</v>
      </c>
      <c r="E51" s="7" t="s">
        <v>14</v>
      </c>
      <c r="F51" s="7" t="s">
        <v>15</v>
      </c>
      <c r="G51" s="8" t="s">
        <v>16</v>
      </c>
      <c r="H51" t="s">
        <v>147</v>
      </c>
    </row>
    <row r="52" spans="1:8" ht="17" x14ac:dyDescent="0.2">
      <c r="A52" s="1" t="s">
        <v>62</v>
      </c>
      <c r="B52" t="s">
        <v>18</v>
      </c>
      <c r="C52" s="2" t="s">
        <v>18</v>
      </c>
      <c r="D52" s="5"/>
      <c r="F52" s="5"/>
    </row>
    <row r="53" spans="1:8" ht="68" x14ac:dyDescent="0.2">
      <c r="A53" s="16" t="s">
        <v>139</v>
      </c>
      <c r="B53" s="17" t="s">
        <v>63</v>
      </c>
      <c r="C53" s="18">
        <v>3</v>
      </c>
      <c r="D53" s="19"/>
      <c r="E53" s="18">
        <f>IV_16[[#This Row],[Peso]]*IV_16[[#This Row],[Valor informado]]</f>
        <v>0</v>
      </c>
      <c r="F53" s="19"/>
      <c r="G53" s="18">
        <f>IV_16[[#This Row],[Peso]]*IV_16[[#This Row],[Validado pela comissão]]</f>
        <v>0</v>
      </c>
      <c r="H53" s="1" t="s">
        <v>138</v>
      </c>
    </row>
    <row r="54" spans="1:8" x14ac:dyDescent="0.2">
      <c r="A54" t="s">
        <v>64</v>
      </c>
      <c r="B54" t="s">
        <v>65</v>
      </c>
      <c r="C54" s="2">
        <v>1</v>
      </c>
      <c r="D54" s="5"/>
      <c r="E54" s="2">
        <f>IV_16[[#This Row],[Peso]]*IV_16[[#This Row],[Valor informado]]</f>
        <v>0</v>
      </c>
      <c r="F54" s="5"/>
      <c r="G54" s="2">
        <f>IV_16[[#This Row],[Peso]]*IV_16[[#This Row],[Validado pela comissão]]</f>
        <v>0</v>
      </c>
    </row>
    <row r="55" spans="1:8" ht="17" x14ac:dyDescent="0.2">
      <c r="A55" s="1" t="s">
        <v>66</v>
      </c>
      <c r="B55" t="s">
        <v>67</v>
      </c>
      <c r="C55" s="2">
        <v>2</v>
      </c>
      <c r="D55" s="5"/>
      <c r="E55" s="2">
        <f>IV_16[[#This Row],[Peso]]*IV_16[[#This Row],[Valor informado]]</f>
        <v>0</v>
      </c>
      <c r="F55" s="5"/>
      <c r="G55" s="2">
        <f>IV_16[[#This Row],[Peso]]*IV_16[[#This Row],[Validado pela comissão]]</f>
        <v>0</v>
      </c>
    </row>
    <row r="56" spans="1:8" ht="17" x14ac:dyDescent="0.2">
      <c r="A56" s="1" t="s">
        <v>68</v>
      </c>
      <c r="B56" t="s">
        <v>67</v>
      </c>
      <c r="C56" s="2">
        <v>2</v>
      </c>
      <c r="D56" s="5"/>
      <c r="E56" s="2">
        <f>IV_16[[#This Row],[Peso]]*IV_16[[#This Row],[Valor informado]]</f>
        <v>0</v>
      </c>
      <c r="F56" s="5"/>
      <c r="G56" s="2">
        <f>IV_16[[#This Row],[Peso]]*IV_16[[#This Row],[Validado pela comissão]]</f>
        <v>0</v>
      </c>
    </row>
    <row r="57" spans="1:8" ht="17" x14ac:dyDescent="0.2">
      <c r="A57" s="1" t="s">
        <v>69</v>
      </c>
      <c r="B57" t="s">
        <v>70</v>
      </c>
      <c r="C57" s="2">
        <v>10</v>
      </c>
      <c r="D57" s="5"/>
      <c r="E57" s="2">
        <f>IV_16[[#This Row],[Peso]]*IV_16[[#This Row],[Valor informado]]</f>
        <v>0</v>
      </c>
      <c r="F57" s="5"/>
      <c r="G57" s="2">
        <f>IV_16[[#This Row],[Peso]]*IV_16[[#This Row],[Validado pela comissão]]</f>
        <v>0</v>
      </c>
    </row>
    <row r="58" spans="1:8" ht="17" x14ac:dyDescent="0.2">
      <c r="A58" s="1" t="s">
        <v>71</v>
      </c>
      <c r="B58" t="s">
        <v>72</v>
      </c>
      <c r="C58" s="2">
        <v>50</v>
      </c>
      <c r="D58" s="5"/>
      <c r="E58" s="2">
        <f>IV_16[[#This Row],[Peso]]*IV_16[[#This Row],[Valor informado]]</f>
        <v>0</v>
      </c>
      <c r="F58" s="5"/>
      <c r="G58" s="2">
        <f>IV_16[[#This Row],[Peso]]*IV_16[[#This Row],[Validado pela comissão]]</f>
        <v>0</v>
      </c>
    </row>
    <row r="59" spans="1:8" ht="17" x14ac:dyDescent="0.2">
      <c r="A59" s="1" t="s">
        <v>119</v>
      </c>
      <c r="B59" t="s">
        <v>73</v>
      </c>
      <c r="C59" s="2">
        <v>2</v>
      </c>
      <c r="D59" s="5"/>
      <c r="E59" s="2">
        <f>IV_16[[#This Row],[Peso]]*IV_16[[#This Row],[Valor informado]]</f>
        <v>0</v>
      </c>
      <c r="F59" s="5"/>
      <c r="G59" s="2">
        <f>IV_16[[#This Row],[Peso]]*IV_16[[#This Row],[Validado pela comissão]]</f>
        <v>0</v>
      </c>
    </row>
    <row r="60" spans="1:8" ht="17" x14ac:dyDescent="0.2">
      <c r="A60" s="1" t="s">
        <v>74</v>
      </c>
      <c r="D60" s="2" t="s">
        <v>18</v>
      </c>
      <c r="E60" s="2">
        <f>SUM(IV_16[Total de pontos])</f>
        <v>0</v>
      </c>
      <c r="G60" s="2">
        <f>SUM(G53:G59)</f>
        <v>0</v>
      </c>
    </row>
    <row r="62" spans="1:8" ht="17" x14ac:dyDescent="0.2">
      <c r="A62" s="1" t="s">
        <v>75</v>
      </c>
      <c r="B62" s="6" t="s">
        <v>11</v>
      </c>
      <c r="C62" s="7" t="s">
        <v>12</v>
      </c>
      <c r="D62" s="7" t="s">
        <v>13</v>
      </c>
      <c r="E62" s="7" t="s">
        <v>14</v>
      </c>
      <c r="F62" s="7" t="s">
        <v>15</v>
      </c>
      <c r="G62" s="8" t="s">
        <v>16</v>
      </c>
    </row>
    <row r="63" spans="1:8" ht="17" x14ac:dyDescent="0.2">
      <c r="A63" s="1" t="s">
        <v>76</v>
      </c>
      <c r="B63" t="s">
        <v>77</v>
      </c>
      <c r="C63" s="2">
        <v>1</v>
      </c>
      <c r="D63" s="5"/>
      <c r="E63" s="2">
        <f>V_15[[#This Row],[Peso]]*V_15[[#This Row],[Valor informado]]</f>
        <v>0</v>
      </c>
      <c r="F63" s="5"/>
      <c r="G63" s="2">
        <f>V_15[[#This Row],[Peso]]*V_15[[#This Row],[Validado pela comissão]]</f>
        <v>0</v>
      </c>
    </row>
    <row r="64" spans="1:8" ht="17" x14ac:dyDescent="0.2">
      <c r="A64" s="1" t="s">
        <v>78</v>
      </c>
      <c r="B64" t="s">
        <v>79</v>
      </c>
      <c r="C64" s="2">
        <v>0.5</v>
      </c>
      <c r="D64" s="5"/>
      <c r="E64" s="2">
        <f>V_15[[#This Row],[Peso]]*V_15[[#This Row],[Valor informado]]</f>
        <v>0</v>
      </c>
      <c r="F64" s="5"/>
      <c r="G64" s="2">
        <f>V_15[[#This Row],[Peso]]*V_15[[#This Row],[Validado pela comissão]]</f>
        <v>0</v>
      </c>
    </row>
    <row r="65" spans="1:8" ht="17" x14ac:dyDescent="0.2">
      <c r="A65" s="1" t="s">
        <v>80</v>
      </c>
      <c r="B65" t="s">
        <v>81</v>
      </c>
      <c r="C65" s="2">
        <v>1</v>
      </c>
      <c r="D65" s="5"/>
      <c r="E65" s="2">
        <f>V_15[[#This Row],[Peso]]*V_15[[#This Row],[Valor informado]]</f>
        <v>0</v>
      </c>
      <c r="F65" s="5"/>
      <c r="G65" s="2">
        <f>V_15[[#This Row],[Peso]]*V_15[[#This Row],[Validado pela comissão]]</f>
        <v>0</v>
      </c>
    </row>
    <row r="66" spans="1:8" ht="17" x14ac:dyDescent="0.2">
      <c r="A66" s="1" t="s">
        <v>82</v>
      </c>
      <c r="B66" t="s">
        <v>83</v>
      </c>
      <c r="C66" s="2">
        <v>0.5</v>
      </c>
      <c r="D66" s="5"/>
      <c r="E66" s="2">
        <f>V_15[[#This Row],[Peso]]*V_15[[#This Row],[Valor informado]]</f>
        <v>0</v>
      </c>
      <c r="F66" s="5"/>
      <c r="G66" s="2">
        <f>V_15[[#This Row],[Peso]]*V_15[[#This Row],[Validado pela comissão]]</f>
        <v>0</v>
      </c>
    </row>
    <row r="67" spans="1:8" ht="17" x14ac:dyDescent="0.2">
      <c r="A67" s="1" t="s">
        <v>84</v>
      </c>
      <c r="B67" t="s">
        <v>85</v>
      </c>
      <c r="C67" s="2">
        <v>0.3</v>
      </c>
      <c r="D67" s="5"/>
      <c r="E67" s="2">
        <f>V_15[[#This Row],[Peso]]*V_15[[#This Row],[Valor informado]]</f>
        <v>0</v>
      </c>
      <c r="F67" s="5"/>
      <c r="G67" s="2">
        <f>V_15[[#This Row],[Peso]]*V_15[[#This Row],[Validado pela comissão]]</f>
        <v>0</v>
      </c>
    </row>
    <row r="68" spans="1:8" ht="17" x14ac:dyDescent="0.2">
      <c r="A68" s="1" t="s">
        <v>86</v>
      </c>
      <c r="E68" s="2">
        <f>SUM(V_15[Total de pontos])</f>
        <v>0</v>
      </c>
      <c r="G68" s="2">
        <f>SUM(V_15[Pontuação final])</f>
        <v>0</v>
      </c>
    </row>
    <row r="70" spans="1:8" ht="17" x14ac:dyDescent="0.2">
      <c r="A70" s="1" t="s">
        <v>87</v>
      </c>
      <c r="B70" s="6" t="s">
        <v>11</v>
      </c>
      <c r="C70" s="7" t="s">
        <v>12</v>
      </c>
      <c r="D70" s="7" t="s">
        <v>13</v>
      </c>
      <c r="E70" s="7" t="s">
        <v>14</v>
      </c>
      <c r="F70" s="7" t="s">
        <v>15</v>
      </c>
      <c r="G70" s="8" t="s">
        <v>16</v>
      </c>
    </row>
    <row r="71" spans="1:8" ht="17" x14ac:dyDescent="0.2">
      <c r="A71" s="1" t="s">
        <v>88</v>
      </c>
      <c r="B71" t="s">
        <v>89</v>
      </c>
      <c r="C71" s="2">
        <v>2</v>
      </c>
      <c r="D71" s="5"/>
      <c r="E71" s="2">
        <f>VI_14[[#This Row],[Peso]]*VI_14[[#This Row],[Valor informado]]</f>
        <v>0</v>
      </c>
      <c r="F71" s="5"/>
      <c r="G71" s="2">
        <f>VI_14[[#This Row],[Peso]]*VI_14[[#This Row],[Validado pela comissão]]</f>
        <v>0</v>
      </c>
    </row>
    <row r="72" spans="1:8" ht="17" x14ac:dyDescent="0.2">
      <c r="A72" s="1" t="s">
        <v>90</v>
      </c>
      <c r="B72" t="s">
        <v>91</v>
      </c>
      <c r="C72" s="2">
        <v>1</v>
      </c>
      <c r="D72" s="5"/>
      <c r="E72" s="2">
        <f>VI_14[[#This Row],[Peso]]*VI_14[[#This Row],[Valor informado]]</f>
        <v>0</v>
      </c>
      <c r="F72" s="5"/>
      <c r="G72" s="2">
        <f>VI_14[[#This Row],[Peso]]*VI_14[[#This Row],[Validado pela comissão]]</f>
        <v>0</v>
      </c>
    </row>
    <row r="73" spans="1:8" ht="17" x14ac:dyDescent="0.2">
      <c r="A73" s="1" t="s">
        <v>92</v>
      </c>
      <c r="D73" s="2" t="s">
        <v>18</v>
      </c>
      <c r="E73" s="2">
        <f>SUM(VI_14[Total de pontos])</f>
        <v>0</v>
      </c>
      <c r="G73" s="2">
        <f>SUM(VI_14[Pontuação final])</f>
        <v>0</v>
      </c>
    </row>
    <row r="75" spans="1:8" ht="17" x14ac:dyDescent="0.2">
      <c r="A75" s="1" t="s">
        <v>141</v>
      </c>
      <c r="B75" s="6" t="s">
        <v>11</v>
      </c>
      <c r="C75" s="7" t="s">
        <v>12</v>
      </c>
      <c r="D75" s="7" t="s">
        <v>13</v>
      </c>
      <c r="E75" s="7" t="s">
        <v>14</v>
      </c>
      <c r="F75" s="7" t="s">
        <v>15</v>
      </c>
      <c r="G75" s="8" t="s">
        <v>16</v>
      </c>
      <c r="H75" t="s">
        <v>147</v>
      </c>
    </row>
    <row r="76" spans="1:8" ht="17" customHeight="1" x14ac:dyDescent="0.2">
      <c r="A76" s="1" t="s">
        <v>140</v>
      </c>
      <c r="B76" t="s">
        <v>93</v>
      </c>
      <c r="C76" s="2">
        <v>4</v>
      </c>
      <c r="D76" s="5"/>
      <c r="E76" s="2">
        <f>VII_13[[#This Row],[Peso]]*VII_13[[#This Row],[Valor informado]]</f>
        <v>0</v>
      </c>
      <c r="F76" s="5"/>
      <c r="G76" s="2">
        <f>VII_13[[#This Row],[Peso]]*VII_13[[#This Row],[Validado pela comissão]]</f>
        <v>0</v>
      </c>
    </row>
    <row r="77" spans="1:8" ht="17" x14ac:dyDescent="0.2">
      <c r="A77" s="1" t="s">
        <v>94</v>
      </c>
      <c r="B77" t="s">
        <v>95</v>
      </c>
      <c r="C77" s="2">
        <v>5</v>
      </c>
      <c r="D77" s="5"/>
      <c r="E77" s="2">
        <f>VII_13[[#This Row],[Peso]]*VII_13[[#This Row],[Valor informado]]</f>
        <v>0</v>
      </c>
      <c r="F77" s="5"/>
      <c r="G77" s="2">
        <f>VII_13[[#This Row],[Peso]]*VII_13[[#This Row],[Validado pela comissão]]</f>
        <v>0</v>
      </c>
    </row>
    <row r="78" spans="1:8" ht="17" x14ac:dyDescent="0.2">
      <c r="A78" s="1" t="s">
        <v>96</v>
      </c>
      <c r="B78" t="s">
        <v>97</v>
      </c>
      <c r="C78" s="2">
        <v>20</v>
      </c>
      <c r="D78" s="5"/>
      <c r="E78" s="2">
        <f>VII_13[[#This Row],[Peso]]*VII_13[[#This Row],[Valor informado]]</f>
        <v>0</v>
      </c>
      <c r="F78" s="5"/>
      <c r="G78" s="2">
        <f>VII_13[[#This Row],[Peso]]*VII_13[[#This Row],[Validado pela comissão]]</f>
        <v>0</v>
      </c>
    </row>
    <row r="79" spans="1:8" ht="17" x14ac:dyDescent="0.2">
      <c r="A79" s="1" t="s">
        <v>98</v>
      </c>
      <c r="B79" t="s">
        <v>99</v>
      </c>
      <c r="C79" s="2">
        <v>20</v>
      </c>
      <c r="D79" s="5"/>
      <c r="E79" s="2">
        <f>VII_13[[#This Row],[Peso]]*VII_13[[#This Row],[Valor informado]]</f>
        <v>0</v>
      </c>
      <c r="F79" s="5"/>
      <c r="G79" s="2">
        <f>VII_13[[#This Row],[Peso]]*VII_13[[#This Row],[Validado pela comissão]]</f>
        <v>0</v>
      </c>
    </row>
    <row r="80" spans="1:8" ht="17" x14ac:dyDescent="0.2">
      <c r="A80" s="1" t="s">
        <v>100</v>
      </c>
      <c r="B80" t="s">
        <v>101</v>
      </c>
      <c r="C80" s="2">
        <v>60</v>
      </c>
      <c r="D80" s="5"/>
      <c r="E80" s="2">
        <f>VII_13[[#This Row],[Peso]]*VII_13[[#This Row],[Valor informado]]</f>
        <v>0</v>
      </c>
      <c r="F80" s="5"/>
      <c r="G80" s="2">
        <f>VII_13[[#This Row],[Peso]]*VII_13[[#This Row],[Validado pela comissão]]</f>
        <v>0</v>
      </c>
    </row>
    <row r="81" spans="1:8" ht="17" x14ac:dyDescent="0.2">
      <c r="A81" s="1" t="s">
        <v>144</v>
      </c>
      <c r="B81" t="s">
        <v>102</v>
      </c>
      <c r="C81" s="2">
        <v>2</v>
      </c>
      <c r="D81" s="5"/>
      <c r="E81" s="2">
        <f>VII_13[[#This Row],[Peso]]*VII_13[[#This Row],[Valor informado]]</f>
        <v>0</v>
      </c>
      <c r="F81" s="5"/>
      <c r="G81" s="2">
        <f>VII_13[[#This Row],[Peso]]*VII_13[[#This Row],[Validado pela comissão]]</f>
        <v>0</v>
      </c>
      <c r="H81" s="1" t="s">
        <v>142</v>
      </c>
    </row>
    <row r="82" spans="1:8" ht="17" x14ac:dyDescent="0.2">
      <c r="A82" s="1" t="s">
        <v>103</v>
      </c>
      <c r="B82" t="s">
        <v>104</v>
      </c>
      <c r="C82" s="2">
        <v>7</v>
      </c>
      <c r="D82" s="5"/>
      <c r="E82" s="2">
        <f>VII_13[[#This Row],[Peso]]*VII_13[[#This Row],[Valor informado]]</f>
        <v>0</v>
      </c>
      <c r="F82" s="5"/>
      <c r="G82" s="2">
        <f>VII_13[[#This Row],[Peso]]*VII_13[[#This Row],[Validado pela comissão]]</f>
        <v>0</v>
      </c>
    </row>
    <row r="83" spans="1:8" ht="17" x14ac:dyDescent="0.2">
      <c r="A83" s="1" t="s">
        <v>105</v>
      </c>
      <c r="B83" t="s">
        <v>106</v>
      </c>
      <c r="C83" s="2">
        <v>2</v>
      </c>
      <c r="D83" s="5"/>
      <c r="E83" s="2">
        <f>VII_13[[#This Row],[Peso]]*VII_13[[#This Row],[Valor informado]]</f>
        <v>0</v>
      </c>
      <c r="F83" s="5"/>
      <c r="G83" s="2">
        <f>VII_13[[#This Row],[Peso]]*VII_13[[#This Row],[Validado pela comissão]]</f>
        <v>0</v>
      </c>
    </row>
    <row r="84" spans="1:8" ht="51" x14ac:dyDescent="0.2">
      <c r="A84" s="1" t="s">
        <v>145</v>
      </c>
      <c r="B84" t="s">
        <v>107</v>
      </c>
      <c r="C84" s="2">
        <v>1</v>
      </c>
      <c r="D84" s="5"/>
      <c r="E84" s="2">
        <f>VII_13[[#This Row],[Peso]]*VII_13[[#This Row],[Valor informado]]</f>
        <v>0</v>
      </c>
      <c r="F84" s="5"/>
      <c r="G84" s="2">
        <f>VII_13[[#This Row],[Peso]]*VII_13[[#This Row],[Validado pela comissão]]</f>
        <v>0</v>
      </c>
      <c r="H84" s="1" t="s">
        <v>143</v>
      </c>
    </row>
    <row r="85" spans="1:8" ht="17" x14ac:dyDescent="0.2">
      <c r="A85" s="1" t="s">
        <v>108</v>
      </c>
      <c r="D85" s="2" t="s">
        <v>18</v>
      </c>
      <c r="E85" s="2">
        <f>SUM(VII_13[Total de pontos])</f>
        <v>0</v>
      </c>
      <c r="G85" s="2">
        <f>SUM(VII_13[Pontuação final])</f>
        <v>0</v>
      </c>
      <c r="H85" s="1"/>
    </row>
    <row r="86" spans="1:8" x14ac:dyDescent="0.2">
      <c r="D86" s="2" t="s">
        <v>18</v>
      </c>
    </row>
    <row r="87" spans="1:8" ht="51" x14ac:dyDescent="0.2">
      <c r="A87" s="1" t="s">
        <v>109</v>
      </c>
      <c r="B87" s="11" t="s">
        <v>110</v>
      </c>
      <c r="C87" s="12" t="s">
        <v>15</v>
      </c>
      <c r="D87"/>
      <c r="E87"/>
      <c r="F87"/>
      <c r="G87"/>
    </row>
    <row r="88" spans="1:8" ht="17" x14ac:dyDescent="0.2">
      <c r="A88" s="1" t="s">
        <v>111</v>
      </c>
      <c r="B88" s="2">
        <f>E19</f>
        <v>0</v>
      </c>
      <c r="C88" s="2">
        <f>G19</f>
        <v>0</v>
      </c>
      <c r="D88"/>
      <c r="E88"/>
      <c r="F88"/>
      <c r="G88"/>
    </row>
    <row r="89" spans="1:8" ht="17" x14ac:dyDescent="0.2">
      <c r="A89" s="1" t="s">
        <v>112</v>
      </c>
      <c r="B89" s="2">
        <f>E24</f>
        <v>0</v>
      </c>
      <c r="C89" s="2">
        <f>G24</f>
        <v>0</v>
      </c>
      <c r="D89"/>
      <c r="E89"/>
      <c r="F89"/>
      <c r="G89"/>
    </row>
    <row r="90" spans="1:8" ht="17" x14ac:dyDescent="0.2">
      <c r="A90" s="1" t="s">
        <v>113</v>
      </c>
      <c r="B90" s="2">
        <f>E49</f>
        <v>0</v>
      </c>
      <c r="C90" s="2">
        <f>G49</f>
        <v>0</v>
      </c>
      <c r="D90"/>
      <c r="E90"/>
      <c r="F90"/>
      <c r="G90"/>
    </row>
    <row r="91" spans="1:8" ht="17" x14ac:dyDescent="0.2">
      <c r="A91" s="1" t="s">
        <v>114</v>
      </c>
      <c r="B91" s="2">
        <f>E60</f>
        <v>0</v>
      </c>
      <c r="C91" s="2">
        <f>G60</f>
        <v>0</v>
      </c>
      <c r="D91"/>
      <c r="E91"/>
      <c r="F91"/>
      <c r="G91"/>
    </row>
    <row r="92" spans="1:8" ht="17" x14ac:dyDescent="0.2">
      <c r="A92" s="1" t="s">
        <v>115</v>
      </c>
      <c r="B92" s="2">
        <f>E68</f>
        <v>0</v>
      </c>
      <c r="C92" s="2">
        <f>G68</f>
        <v>0</v>
      </c>
      <c r="D92"/>
      <c r="E92"/>
      <c r="F92"/>
      <c r="G92"/>
    </row>
    <row r="93" spans="1:8" ht="17" x14ac:dyDescent="0.2">
      <c r="A93" s="1" t="s">
        <v>116</v>
      </c>
      <c r="B93" s="2">
        <f>E73</f>
        <v>0</v>
      </c>
      <c r="C93" s="2">
        <f>G73</f>
        <v>0</v>
      </c>
      <c r="D93"/>
      <c r="E93"/>
      <c r="F93"/>
      <c r="G93"/>
    </row>
    <row r="94" spans="1:8" ht="17" x14ac:dyDescent="0.2">
      <c r="A94" s="1" t="s">
        <v>117</v>
      </c>
      <c r="B94" s="2">
        <f>E85</f>
        <v>0</v>
      </c>
      <c r="C94" s="2">
        <f>G85</f>
        <v>0</v>
      </c>
      <c r="D94"/>
      <c r="E94"/>
      <c r="F94"/>
      <c r="G94"/>
    </row>
    <row r="95" spans="1:8" ht="17" x14ac:dyDescent="0.2">
      <c r="A95" s="1" t="s">
        <v>118</v>
      </c>
      <c r="B95" s="2">
        <f>SUM(B88:B94)</f>
        <v>0</v>
      </c>
      <c r="C95" s="2">
        <f>SUM(C88:C94)</f>
        <v>0</v>
      </c>
      <c r="D95"/>
      <c r="E95"/>
      <c r="F95"/>
      <c r="G95"/>
    </row>
  </sheetData>
  <sheetProtection algorithmName="SHA-512" hashValue="j6GCdg48CIghNBvQsRiyBagb8hGwWdUwJkLO1y6JsBcnuNEuHo2MH2a4nMc8RPykJB+Spo3/M3MYa6+oVXLa1w==" saltValue="CGFkjmsnqWnUh/CUdqO+WQ==" spinCount="100000" sheet="1" objects="1" scenarios="1"/>
  <mergeCells count="14">
    <mergeCell ref="I42:O42"/>
    <mergeCell ref="I43:O43"/>
    <mergeCell ref="B13:E13"/>
    <mergeCell ref="A2:G2"/>
    <mergeCell ref="B3:G3"/>
    <mergeCell ref="A4:G4"/>
    <mergeCell ref="A5:G5"/>
    <mergeCell ref="A6:G6"/>
    <mergeCell ref="A7:G7"/>
    <mergeCell ref="A8:G8"/>
    <mergeCell ref="A9:G9"/>
    <mergeCell ref="A10:G10"/>
    <mergeCell ref="A11:G11"/>
    <mergeCell ref="A12:G12"/>
  </mergeCells>
  <pageMargins left="0.25" right="0.25" top="0.75" bottom="0.75" header="0.3" footer="0.3"/>
  <pageSetup paperSize="9" scale="27" fitToHeight="2" orientation="portrait" horizontalDpi="0" verticalDpi="0"/>
  <ignoredErrors>
    <ignoredError sqref="C88:C95" calculatedColumn="1"/>
  </ignoredErrors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5B26722D10AD8449BF53F88B6CF1AB2" ma:contentTypeVersion="18" ma:contentTypeDescription="Crie um novo documento." ma:contentTypeScope="" ma:versionID="1fdbd9d28d452aea3a8fb16b15254548">
  <xsd:schema xmlns:xsd="http://www.w3.org/2001/XMLSchema" xmlns:xs="http://www.w3.org/2001/XMLSchema" xmlns:p="http://schemas.microsoft.com/office/2006/metadata/properties" xmlns:ns2="3882b650-f18d-40fc-af7e-385b990dc1fc" xmlns:ns3="276a0792-b412-4c14-ad69-826784618074" targetNamespace="http://schemas.microsoft.com/office/2006/metadata/properties" ma:root="true" ma:fieldsID="31813f073604573bec6fdcdfcfacc1c6" ns2:_="" ns3:_="">
    <xsd:import namespace="3882b650-f18d-40fc-af7e-385b990dc1fc"/>
    <xsd:import namespace="276a0792-b412-4c14-ad69-8267846180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82b650-f18d-40fc-af7e-385b990dc1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f329f067-9640-44d5-8564-a72189d132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5" nillable="true" ma:displayName="Status de liberação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6a0792-b412-4c14-ad69-82678461807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a0ba075-3718-4922-81e4-dc90126a7e2a}" ma:internalName="TaxCatchAll" ma:showField="CatchAllData" ma:web="276a0792-b412-4c14-ad69-8267846180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82b650-f18d-40fc-af7e-385b990dc1fc">
      <Terms xmlns="http://schemas.microsoft.com/office/infopath/2007/PartnerControls"/>
    </lcf76f155ced4ddcb4097134ff3c332f>
    <TaxCatchAll xmlns="276a0792-b412-4c14-ad69-826784618074" xsi:nil="true"/>
    <_Flow_SignoffStatus xmlns="3882b650-f18d-40fc-af7e-385b990dc1fc" xsi:nil="true"/>
  </documentManagement>
</p:properties>
</file>

<file path=customXml/itemProps1.xml><?xml version="1.0" encoding="utf-8"?>
<ds:datastoreItem xmlns:ds="http://schemas.openxmlformats.org/officeDocument/2006/customXml" ds:itemID="{6D4B4A34-5628-4A89-A86A-C6FDD615E8C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8BAF9B-3458-4367-836A-8BAF56238764}"/>
</file>

<file path=customXml/itemProps3.xml><?xml version="1.0" encoding="utf-8"?>
<ds:datastoreItem xmlns:ds="http://schemas.openxmlformats.org/officeDocument/2006/customXml" ds:itemID="{F9A5B574-717D-44B7-92C4-A0B029DB049E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terms/"/>
    <ds:schemaRef ds:uri="276a0792-b412-4c14-ad69-826784618074"/>
    <ds:schemaRef ds:uri="http://schemas.microsoft.com/office/2006/documentManagement/types"/>
    <ds:schemaRef ds:uri="http://purl.org/dc/dcmitype/"/>
    <ds:schemaRef ds:uri="3882b650-f18d-40fc-af7e-385b990dc1fc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Doutorado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Rogério Ferreira</dc:creator>
  <cp:lastModifiedBy>Rogério Ferreira</cp:lastModifiedBy>
  <cp:lastPrinted>2026-05-15T19:26:04Z</cp:lastPrinted>
  <dcterms:created xsi:type="dcterms:W3CDTF">2025-08-01T13:10:17Z</dcterms:created>
  <dcterms:modified xsi:type="dcterms:W3CDTF">2026-05-15T19:41:00Z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0x01010035B26722D10AD8449BF53F88B6CF1AB2</vt:lpwstr>
  </property>
  <property fmtid="{D5CDD505-2E9C-101B-9397-08002B2CF9AE}" pid="3" name="MediaServiceImageTags">
    <vt:lpwstr/>
  </property>
</Properties>
</file>