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\\10.16.11.2\cont\REGISTRO DE PREÇOS\PE 0805.2026 - MANUTENÇÃO E CABEAMENTO - 24-07-27\"/>
    </mc:Choice>
  </mc:AlternateContent>
  <xr:revisionPtr revIDLastSave="0" documentId="13_ncr:1_{ECA3CD60-51BD-4219-B9D0-F067876ACCC4}" xr6:coauthVersionLast="36" xr6:coauthVersionMax="47" xr10:uidLastSave="{00000000-0000-0000-0000-000000000000}"/>
  <bookViews>
    <workbookView xWindow="0" yWindow="0" windowWidth="23040" windowHeight="8940" tabRatio="776" firstSheet="4" activeTab="13" xr2:uid="{00000000-000D-0000-FFFF-FFFF00000000}"/>
  </bookViews>
  <sheets>
    <sheet name="REITORIA-SETIC" sheetId="1" r:id="rId1"/>
    <sheet name="ESAG" sheetId="62" r:id="rId2"/>
    <sheet name="CEART" sheetId="63" r:id="rId3"/>
    <sheet name="FAED" sheetId="64" r:id="rId4"/>
    <sheet name="CEAD" sheetId="65" r:id="rId5"/>
    <sheet name="CEFID" sheetId="66" r:id="rId6"/>
    <sheet name="CERES" sheetId="67" r:id="rId7"/>
    <sheet name="CESFI" sheetId="68" r:id="rId8"/>
    <sheet name="CCT" sheetId="69" r:id="rId9"/>
    <sheet name="CEPLAN" sheetId="70" r:id="rId10"/>
    <sheet name="CEAVI" sheetId="71" r:id="rId11"/>
    <sheet name="CAV" sheetId="72" r:id="rId12"/>
    <sheet name="CESMO" sheetId="73" r:id="rId13"/>
    <sheet name="CEO" sheetId="74" r:id="rId14"/>
    <sheet name="GESTOR" sheetId="14" r:id="rId15"/>
    <sheet name="CARONA-uso exclusivo do Gestor" sheetId="61" r:id="rId16"/>
  </sheets>
  <definedNames>
    <definedName name="_xlnm._FilterDatabase" localSheetId="15" hidden="1">'CARONA-uso exclusivo do Gestor'!$A$2:$AR$328</definedName>
    <definedName name="_xlnm._FilterDatabase" localSheetId="11" hidden="1">CAV!$A$3:$AY$329</definedName>
    <definedName name="_xlnm._FilterDatabase" localSheetId="8" hidden="1">CCT!$A$3:$AY$329</definedName>
    <definedName name="_xlnm._FilterDatabase" localSheetId="4" hidden="1">CEAD!$A$3:$AY$329</definedName>
    <definedName name="_xlnm._FilterDatabase" localSheetId="2" hidden="1">CEART!$A$3:$AY$329</definedName>
    <definedName name="_xlnm._FilterDatabase" localSheetId="10" hidden="1">CEAVI!$A$3:$AY$329</definedName>
    <definedName name="_xlnm._FilterDatabase" localSheetId="5" hidden="1">CEFID!$A$3:$AY$329</definedName>
    <definedName name="_xlnm._FilterDatabase" localSheetId="13" hidden="1">CEO!$A$3:$AY$329</definedName>
    <definedName name="_xlnm._FilterDatabase" localSheetId="9" hidden="1">CEPLAN!$A$3:$AY$329</definedName>
    <definedName name="_xlnm._FilterDatabase" localSheetId="6" hidden="1">CERES!$A$3:$AY$329</definedName>
    <definedName name="_xlnm._FilterDatabase" localSheetId="7" hidden="1">CESFI!$A$3:$AY$329</definedName>
    <definedName name="_xlnm._FilterDatabase" localSheetId="12" hidden="1">CESMO!$A$3:$AY$329</definedName>
    <definedName name="_xlnm._FilterDatabase" localSheetId="1" hidden="1">ESAG!$A$3:$AY$329</definedName>
    <definedName name="_xlnm._FilterDatabase" localSheetId="3" hidden="1">FAED!$A$3:$AY$329</definedName>
    <definedName name="_xlnm._FilterDatabase" localSheetId="0" hidden="1">'REITORIA-SETIC'!$A$3:$AY$329</definedName>
    <definedName name="CEO">#REF!</definedName>
    <definedName name="CEPLAN" localSheetId="14">#REF!</definedName>
    <definedName name="CEPLAN">#REF!</definedName>
    <definedName name="copia">#REF!</definedName>
    <definedName name="diasuteis" localSheetId="14">#REF!</definedName>
    <definedName name="diasuteis">#REF!</definedName>
    <definedName name="Ferias" localSheetId="14">#REF!</definedName>
    <definedName name="Ferias">#REF!</definedName>
    <definedName name="RD" localSheetId="14">OFFSET(#REF!,(MATCH(SMALL(#REF!,ROW()-10),#REF!,0)-1),0)</definedName>
    <definedName name="RD">OFFSET(#REF!,(MATCH(SMALL(#REF!,ROW()-10),#REF!,0)-1),0)</definedName>
  </definedNames>
  <calcPr calcId="191029" iterateDelta="1E-4"/>
  <customWorkbookViews>
    <customWorkbookView name="PAULO EDISON DE LIMA - Modo de exibição pessoal" guid="{B9C3DAFA-017A-49F7-AED8-93B14E732368}" mergeInterval="0" personalView="1" maximized="1" xWindow="1912" yWindow="-8" windowWidth="1936" windowHeight="1056" tabRatio="857" activeSheetId="1"/>
    <customWorkbookView name="MARCELO DARCI DE SOUZA - Modo de exibição pessoal" guid="{29377F80-2479-4EEE-B758-5B51FB237957}" mergeInterval="0" personalView="1" maximized="1" xWindow="-8" yWindow="-8" windowWidth="1936" windowHeight="1056" tabRatio="857" activeSheetId="3"/>
    <customWorkbookView name="CAMILA DE ALMEIDA LUCA - Modo de exibição pessoal" guid="{4F310B60-E7C4-463C-82E5-32855552E117}" mergeInterval="0" personalView="1" maximized="1" xWindow="-1288" yWindow="-423" windowWidth="1296" windowHeight="1040" tabRatio="857" activeSheetId="12" showComments="commIndAndComment"/>
    <customWorkbookView name="RAFAEL XAVIER DOS SANTOS MURARO - Modo de exibição pessoal" guid="{621D8238-5429-498F-AC6E-560DC77BBC2F}" mergeInterval="0" personalView="1" maximized="1" xWindow="-8" yWindow="-8" windowWidth="1936" windowHeight="1056" tabRatio="85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59" i="61" l="1"/>
  <c r="X60" i="61"/>
  <c r="X61" i="61"/>
  <c r="X62" i="61"/>
  <c r="X63" i="61"/>
  <c r="X64" i="61"/>
  <c r="X65" i="61"/>
  <c r="X66" i="61"/>
  <c r="X67" i="61"/>
  <c r="X68" i="61"/>
  <c r="X69" i="61"/>
  <c r="X70" i="61"/>
  <c r="X71" i="61"/>
  <c r="X72" i="61"/>
  <c r="X73" i="61"/>
  <c r="X74" i="61"/>
  <c r="X75" i="61"/>
  <c r="X76" i="61"/>
  <c r="X77" i="61"/>
  <c r="X78" i="61"/>
  <c r="X79" i="61"/>
  <c r="X80" i="61"/>
  <c r="X81" i="61"/>
  <c r="X82" i="61"/>
  <c r="X83" i="61"/>
  <c r="X84" i="61"/>
  <c r="X85" i="61"/>
  <c r="X86" i="61"/>
  <c r="X87" i="61"/>
  <c r="X88" i="61"/>
  <c r="X89" i="61"/>
  <c r="X90" i="61"/>
  <c r="X91" i="61"/>
  <c r="X92" i="61"/>
  <c r="X93" i="61"/>
  <c r="X94" i="61"/>
  <c r="X95" i="61"/>
  <c r="X96" i="61"/>
  <c r="X97" i="61"/>
  <c r="X98" i="61"/>
  <c r="X99" i="61"/>
  <c r="X100" i="61"/>
  <c r="X101" i="61"/>
  <c r="X102" i="61"/>
  <c r="X103" i="61"/>
  <c r="X104" i="61"/>
  <c r="X105" i="61"/>
  <c r="X106" i="61"/>
  <c r="X107" i="61"/>
  <c r="X108" i="61"/>
  <c r="X109" i="61"/>
  <c r="X110" i="61"/>
  <c r="X111" i="61"/>
  <c r="X112" i="61"/>
  <c r="X113" i="61"/>
  <c r="X114" i="61"/>
  <c r="X115" i="61"/>
  <c r="X116" i="61"/>
  <c r="X117" i="61"/>
  <c r="X118" i="61"/>
  <c r="X119" i="61"/>
  <c r="X120" i="61"/>
  <c r="X121" i="61"/>
  <c r="X122" i="61"/>
  <c r="X123" i="61"/>
  <c r="X124" i="61"/>
  <c r="X125" i="61"/>
  <c r="X126" i="61"/>
  <c r="X127" i="61"/>
  <c r="X128" i="61"/>
  <c r="X129" i="61"/>
  <c r="X130" i="61"/>
  <c r="X131" i="61"/>
  <c r="X132" i="61"/>
  <c r="X133" i="61"/>
  <c r="X134" i="61"/>
  <c r="X135" i="61"/>
  <c r="X136" i="61"/>
  <c r="X137" i="61"/>
  <c r="X138" i="61"/>
  <c r="X139" i="61"/>
  <c r="X140" i="61"/>
  <c r="X141" i="61"/>
  <c r="X142" i="61"/>
  <c r="X143" i="61"/>
  <c r="X144" i="61"/>
  <c r="X145" i="61"/>
  <c r="X146" i="61"/>
  <c r="X147" i="61"/>
  <c r="X148" i="61"/>
  <c r="X149" i="61"/>
  <c r="X150" i="61"/>
  <c r="X151" i="61"/>
  <c r="X152" i="61"/>
  <c r="X153" i="61"/>
  <c r="X154" i="61"/>
  <c r="X155" i="61"/>
  <c r="X156" i="61"/>
  <c r="X157" i="61"/>
  <c r="X158" i="61"/>
  <c r="X159" i="61"/>
  <c r="X160" i="61"/>
  <c r="X161" i="61"/>
  <c r="X162" i="61"/>
  <c r="X163" i="61"/>
  <c r="X164" i="61"/>
  <c r="X165" i="61"/>
  <c r="X166" i="61"/>
  <c r="X167" i="61"/>
  <c r="X168" i="61"/>
  <c r="X169" i="61"/>
  <c r="X170" i="61"/>
  <c r="X171" i="61"/>
  <c r="X172" i="61"/>
  <c r="X173" i="61"/>
  <c r="X174" i="61"/>
  <c r="X175" i="61"/>
  <c r="X176" i="61"/>
  <c r="X177" i="61"/>
  <c r="X178" i="61"/>
  <c r="X179" i="61"/>
  <c r="X180" i="61"/>
  <c r="X181" i="61"/>
  <c r="X182" i="61"/>
  <c r="X183" i="61"/>
  <c r="X184" i="61"/>
  <c r="X185" i="61"/>
  <c r="X186" i="61"/>
  <c r="X187" i="61"/>
  <c r="X188" i="61"/>
  <c r="X189" i="61"/>
  <c r="X190" i="61"/>
  <c r="X191" i="61"/>
  <c r="X192" i="61"/>
  <c r="X193" i="61"/>
  <c r="X194" i="61"/>
  <c r="X195" i="61"/>
  <c r="X196" i="61"/>
  <c r="X197" i="61"/>
  <c r="X198" i="61"/>
  <c r="X199" i="61"/>
  <c r="X200" i="61"/>
  <c r="X201" i="61"/>
  <c r="X202" i="61"/>
  <c r="X203" i="61"/>
  <c r="X204" i="61"/>
  <c r="X205" i="61"/>
  <c r="X206" i="61"/>
  <c r="X207" i="61"/>
  <c r="X208" i="61"/>
  <c r="X209" i="61"/>
  <c r="X210" i="61"/>
  <c r="X211" i="61"/>
  <c r="X212" i="61"/>
  <c r="X213" i="61"/>
  <c r="X214" i="61"/>
  <c r="X215" i="61"/>
  <c r="X216" i="61"/>
  <c r="X217" i="61"/>
  <c r="X218" i="61"/>
  <c r="X219" i="61"/>
  <c r="X220" i="61"/>
  <c r="X221" i="61"/>
  <c r="X222" i="61"/>
  <c r="X223" i="61"/>
  <c r="X224" i="61"/>
  <c r="X225" i="61"/>
  <c r="X226" i="61"/>
  <c r="X227" i="61"/>
  <c r="X228" i="61"/>
  <c r="X229" i="61"/>
  <c r="X230" i="61"/>
  <c r="X231" i="61"/>
  <c r="X232" i="61"/>
  <c r="X233" i="61"/>
  <c r="X234" i="61"/>
  <c r="X235" i="61"/>
  <c r="X236" i="61"/>
  <c r="X237" i="61"/>
  <c r="X238" i="61"/>
  <c r="X239" i="61"/>
  <c r="X240" i="61"/>
  <c r="X241" i="61"/>
  <c r="X242" i="61"/>
  <c r="X243" i="61"/>
  <c r="X244" i="61"/>
  <c r="X245" i="61"/>
  <c r="X246" i="61"/>
  <c r="X247" i="61"/>
  <c r="X248" i="61"/>
  <c r="X249" i="61"/>
  <c r="X250" i="61"/>
  <c r="X251" i="61"/>
  <c r="X252" i="61"/>
  <c r="X253" i="61"/>
  <c r="X254" i="61"/>
  <c r="X255" i="61"/>
  <c r="X256" i="61"/>
  <c r="X257" i="61"/>
  <c r="X258" i="61"/>
  <c r="X259" i="61"/>
  <c r="X260" i="61"/>
  <c r="X261" i="61"/>
  <c r="X262" i="61"/>
  <c r="X263" i="61"/>
  <c r="X264" i="61"/>
  <c r="X265" i="61"/>
  <c r="X266" i="61"/>
  <c r="X267" i="61"/>
  <c r="X268" i="61"/>
  <c r="X269" i="61"/>
  <c r="X270" i="61"/>
  <c r="X271" i="61"/>
  <c r="X272" i="61"/>
  <c r="X273" i="61"/>
  <c r="X274" i="61"/>
  <c r="X275" i="61"/>
  <c r="X276" i="61"/>
  <c r="X277" i="61"/>
  <c r="X278" i="61"/>
  <c r="X279" i="61"/>
  <c r="X280" i="61"/>
  <c r="X281" i="61"/>
  <c r="X282" i="61"/>
  <c r="X283" i="61"/>
  <c r="X284" i="61"/>
  <c r="X285" i="61"/>
  <c r="X286" i="61"/>
  <c r="X287" i="61"/>
  <c r="X288" i="61"/>
  <c r="X289" i="61"/>
  <c r="X290" i="61"/>
  <c r="X291" i="61"/>
  <c r="X292" i="61"/>
  <c r="X293" i="61"/>
  <c r="X294" i="61"/>
  <c r="X295" i="61"/>
  <c r="X296" i="61"/>
  <c r="X297" i="61"/>
  <c r="X298" i="61"/>
  <c r="X299" i="61"/>
  <c r="X300" i="61"/>
  <c r="X301" i="61"/>
  <c r="X302" i="61"/>
  <c r="X303" i="61"/>
  <c r="X304" i="61"/>
  <c r="X305" i="61"/>
  <c r="X306" i="61"/>
  <c r="X307" i="61"/>
  <c r="X308" i="61"/>
  <c r="X309" i="61"/>
  <c r="X310" i="61"/>
  <c r="X311" i="61"/>
  <c r="X312" i="61"/>
  <c r="X313" i="61"/>
  <c r="X314" i="61"/>
  <c r="X315" i="61"/>
  <c r="X316" i="61"/>
  <c r="X317" i="61"/>
  <c r="X318" i="61"/>
  <c r="X319" i="61"/>
  <c r="X320" i="61"/>
  <c r="X321" i="61"/>
  <c r="X322" i="61"/>
  <c r="X323" i="61"/>
  <c r="X324" i="61"/>
  <c r="X325" i="61"/>
  <c r="X326" i="61"/>
  <c r="X327" i="61"/>
  <c r="X4" i="61"/>
  <c r="H59" i="61"/>
  <c r="K59" i="61"/>
  <c r="N59" i="61"/>
  <c r="Q59" i="61"/>
  <c r="S59" i="61"/>
  <c r="T59" i="61"/>
  <c r="U59" i="61"/>
  <c r="H60" i="61"/>
  <c r="K60" i="61"/>
  <c r="N60" i="61"/>
  <c r="Q60" i="61"/>
  <c r="S60" i="61"/>
  <c r="T60" i="61"/>
  <c r="U60" i="61"/>
  <c r="V60" i="61" s="1"/>
  <c r="H61" i="61"/>
  <c r="K61" i="61"/>
  <c r="N61" i="61"/>
  <c r="Q61" i="61"/>
  <c r="S61" i="61"/>
  <c r="T61" i="61"/>
  <c r="U61" i="61"/>
  <c r="V61" i="61" s="1"/>
  <c r="H62" i="61"/>
  <c r="K62" i="61"/>
  <c r="N62" i="61"/>
  <c r="Q62" i="61"/>
  <c r="S62" i="61"/>
  <c r="T62" i="61"/>
  <c r="U62" i="61"/>
  <c r="H63" i="61"/>
  <c r="K63" i="61"/>
  <c r="N63" i="61"/>
  <c r="Q63" i="61"/>
  <c r="S63" i="61"/>
  <c r="V63" i="61" s="1"/>
  <c r="T63" i="61"/>
  <c r="U63" i="61"/>
  <c r="H64" i="61"/>
  <c r="K64" i="61"/>
  <c r="N64" i="61"/>
  <c r="Q64" i="61"/>
  <c r="S64" i="61"/>
  <c r="T64" i="61"/>
  <c r="U64" i="61"/>
  <c r="V64" i="61"/>
  <c r="H65" i="61"/>
  <c r="K65" i="61"/>
  <c r="N65" i="61"/>
  <c r="Q65" i="61"/>
  <c r="S65" i="61"/>
  <c r="V65" i="61" s="1"/>
  <c r="T65" i="61"/>
  <c r="U65" i="61"/>
  <c r="H66" i="61"/>
  <c r="K66" i="61"/>
  <c r="N66" i="61"/>
  <c r="Q66" i="61"/>
  <c r="S66" i="61"/>
  <c r="T66" i="61"/>
  <c r="U66" i="61"/>
  <c r="V66" i="61"/>
  <c r="H67" i="61"/>
  <c r="K67" i="61"/>
  <c r="N67" i="61"/>
  <c r="Q67" i="61"/>
  <c r="S67" i="61"/>
  <c r="V67" i="61" s="1"/>
  <c r="T67" i="61"/>
  <c r="U67" i="61"/>
  <c r="H68" i="61"/>
  <c r="K68" i="61"/>
  <c r="N68" i="61"/>
  <c r="Q68" i="61"/>
  <c r="S68" i="61"/>
  <c r="T68" i="61"/>
  <c r="U68" i="61"/>
  <c r="V68" i="61"/>
  <c r="H69" i="61"/>
  <c r="K69" i="61"/>
  <c r="N69" i="61"/>
  <c r="Q69" i="61"/>
  <c r="S69" i="61"/>
  <c r="V69" i="61" s="1"/>
  <c r="T69" i="61"/>
  <c r="U69" i="61"/>
  <c r="H70" i="61"/>
  <c r="K70" i="61"/>
  <c r="N70" i="61"/>
  <c r="Q70" i="61"/>
  <c r="S70" i="61"/>
  <c r="T70" i="61"/>
  <c r="U70" i="61"/>
  <c r="V70" i="61"/>
  <c r="H71" i="61"/>
  <c r="K71" i="61"/>
  <c r="N71" i="61"/>
  <c r="Q71" i="61"/>
  <c r="S71" i="61"/>
  <c r="V71" i="61" s="1"/>
  <c r="T71" i="61"/>
  <c r="U71" i="61"/>
  <c r="H72" i="61"/>
  <c r="K72" i="61"/>
  <c r="N72" i="61"/>
  <c r="Q72" i="61"/>
  <c r="S72" i="61"/>
  <c r="T72" i="61"/>
  <c r="U72" i="61"/>
  <c r="V72" i="61"/>
  <c r="H73" i="61"/>
  <c r="K73" i="61"/>
  <c r="N73" i="61"/>
  <c r="Q73" i="61"/>
  <c r="S73" i="61"/>
  <c r="V73" i="61" s="1"/>
  <c r="T73" i="61"/>
  <c r="U73" i="61"/>
  <c r="H74" i="61"/>
  <c r="K74" i="61"/>
  <c r="N74" i="61"/>
  <c r="Q74" i="61"/>
  <c r="S74" i="61"/>
  <c r="T74" i="61"/>
  <c r="U74" i="61"/>
  <c r="V74" i="61"/>
  <c r="H75" i="61"/>
  <c r="K75" i="61"/>
  <c r="N75" i="61"/>
  <c r="Q75" i="61"/>
  <c r="S75" i="61"/>
  <c r="V75" i="61" s="1"/>
  <c r="T75" i="61"/>
  <c r="U75" i="61"/>
  <c r="H76" i="61"/>
  <c r="K76" i="61"/>
  <c r="N76" i="61"/>
  <c r="Q76" i="61"/>
  <c r="S76" i="61"/>
  <c r="T76" i="61"/>
  <c r="U76" i="61"/>
  <c r="V76" i="61"/>
  <c r="H77" i="61"/>
  <c r="K77" i="61"/>
  <c r="N77" i="61"/>
  <c r="Q77" i="61"/>
  <c r="S77" i="61"/>
  <c r="V77" i="61" s="1"/>
  <c r="T77" i="61"/>
  <c r="U77" i="61"/>
  <c r="H78" i="61"/>
  <c r="K78" i="61"/>
  <c r="N78" i="61"/>
  <c r="Q78" i="61"/>
  <c r="S78" i="61"/>
  <c r="T78" i="61"/>
  <c r="U78" i="61"/>
  <c r="V78" i="61"/>
  <c r="H79" i="61"/>
  <c r="K79" i="61"/>
  <c r="N79" i="61"/>
  <c r="Q79" i="61"/>
  <c r="S79" i="61"/>
  <c r="V79" i="61" s="1"/>
  <c r="T79" i="61"/>
  <c r="U79" i="61"/>
  <c r="H80" i="61"/>
  <c r="K80" i="61"/>
  <c r="N80" i="61"/>
  <c r="Q80" i="61"/>
  <c r="S80" i="61"/>
  <c r="T80" i="61"/>
  <c r="U80" i="61"/>
  <c r="V80" i="61"/>
  <c r="H81" i="61"/>
  <c r="K81" i="61"/>
  <c r="N81" i="61"/>
  <c r="Q81" i="61"/>
  <c r="S81" i="61"/>
  <c r="V81" i="61" s="1"/>
  <c r="T81" i="61"/>
  <c r="U81" i="61"/>
  <c r="H82" i="61"/>
  <c r="K82" i="61"/>
  <c r="N82" i="61"/>
  <c r="Q82" i="61"/>
  <c r="S82" i="61"/>
  <c r="T82" i="61"/>
  <c r="U82" i="61"/>
  <c r="V82" i="61"/>
  <c r="H83" i="61"/>
  <c r="K83" i="61"/>
  <c r="N83" i="61"/>
  <c r="P83" i="61"/>
  <c r="Q83" i="61"/>
  <c r="S83" i="61"/>
  <c r="V83" i="61" s="1"/>
  <c r="T83" i="61"/>
  <c r="U83" i="61"/>
  <c r="H84" i="61"/>
  <c r="K84" i="61"/>
  <c r="N84" i="61"/>
  <c r="Q84" i="61"/>
  <c r="S84" i="61"/>
  <c r="T84" i="61"/>
  <c r="U84" i="61"/>
  <c r="V84" i="61"/>
  <c r="H85" i="61"/>
  <c r="K85" i="61"/>
  <c r="N85" i="61"/>
  <c r="P85" i="61"/>
  <c r="Q85" i="61"/>
  <c r="S85" i="61"/>
  <c r="V85" i="61" s="1"/>
  <c r="T85" i="61"/>
  <c r="U85" i="61"/>
  <c r="H86" i="61"/>
  <c r="K86" i="61"/>
  <c r="N86" i="61"/>
  <c r="Q86" i="61"/>
  <c r="S86" i="61"/>
  <c r="T86" i="61"/>
  <c r="U86" i="61"/>
  <c r="V86" i="61" s="1"/>
  <c r="H87" i="61"/>
  <c r="K87" i="61"/>
  <c r="N87" i="61"/>
  <c r="Q87" i="61"/>
  <c r="S87" i="61"/>
  <c r="V87" i="61" s="1"/>
  <c r="T87" i="61"/>
  <c r="U87" i="61"/>
  <c r="H88" i="61"/>
  <c r="K88" i="61"/>
  <c r="N88" i="61"/>
  <c r="Q88" i="61"/>
  <c r="S88" i="61"/>
  <c r="T88" i="61"/>
  <c r="U88" i="61"/>
  <c r="V88" i="61"/>
  <c r="H89" i="61"/>
  <c r="K89" i="61"/>
  <c r="N89" i="61"/>
  <c r="Q89" i="61"/>
  <c r="S89" i="61"/>
  <c r="V89" i="61" s="1"/>
  <c r="T89" i="61"/>
  <c r="U89" i="61"/>
  <c r="H90" i="61"/>
  <c r="K90" i="61"/>
  <c r="N90" i="61"/>
  <c r="Q90" i="61"/>
  <c r="S90" i="61"/>
  <c r="T90" i="61"/>
  <c r="U90" i="61"/>
  <c r="V90" i="61" s="1"/>
  <c r="H91" i="61"/>
  <c r="K91" i="61"/>
  <c r="N91" i="61"/>
  <c r="P91" i="61"/>
  <c r="Q91" i="61"/>
  <c r="S91" i="61"/>
  <c r="V91" i="61" s="1"/>
  <c r="T91" i="61"/>
  <c r="U91" i="61"/>
  <c r="H92" i="61"/>
  <c r="K92" i="61"/>
  <c r="N92" i="61"/>
  <c r="Q92" i="61"/>
  <c r="S92" i="61"/>
  <c r="T92" i="61"/>
  <c r="U92" i="61"/>
  <c r="V92" i="61" s="1"/>
  <c r="H93" i="61"/>
  <c r="K93" i="61"/>
  <c r="N93" i="61"/>
  <c r="Q93" i="61"/>
  <c r="S93" i="61"/>
  <c r="V93" i="61" s="1"/>
  <c r="T93" i="61"/>
  <c r="U93" i="61"/>
  <c r="H94" i="61"/>
  <c r="K94" i="61"/>
  <c r="N94" i="61"/>
  <c r="Q94" i="61"/>
  <c r="S94" i="61"/>
  <c r="T94" i="61"/>
  <c r="U94" i="61"/>
  <c r="V94" i="61" s="1"/>
  <c r="H95" i="61"/>
  <c r="K95" i="61"/>
  <c r="N95" i="61"/>
  <c r="Q95" i="61"/>
  <c r="S95" i="61"/>
  <c r="V95" i="61" s="1"/>
  <c r="P95" i="61" s="1"/>
  <c r="T95" i="61"/>
  <c r="U95" i="61"/>
  <c r="H96" i="61"/>
  <c r="K96" i="61"/>
  <c r="N96" i="61"/>
  <c r="Q96" i="61"/>
  <c r="S96" i="61"/>
  <c r="T96" i="61"/>
  <c r="U96" i="61"/>
  <c r="V96" i="61" s="1"/>
  <c r="H97" i="61"/>
  <c r="K97" i="61"/>
  <c r="N97" i="61"/>
  <c r="P97" i="61"/>
  <c r="Q97" i="61"/>
  <c r="S97" i="61"/>
  <c r="V97" i="61" s="1"/>
  <c r="T97" i="61"/>
  <c r="U97" i="61"/>
  <c r="H98" i="61"/>
  <c r="K98" i="61"/>
  <c r="N98" i="61"/>
  <c r="Q98" i="61"/>
  <c r="S98" i="61"/>
  <c r="T98" i="61"/>
  <c r="U98" i="61"/>
  <c r="V98" i="61"/>
  <c r="H99" i="61"/>
  <c r="K99" i="61"/>
  <c r="N99" i="61"/>
  <c r="P99" i="61"/>
  <c r="Q99" i="61"/>
  <c r="S99" i="61"/>
  <c r="V99" i="61" s="1"/>
  <c r="T99" i="61"/>
  <c r="U99" i="61"/>
  <c r="H100" i="61"/>
  <c r="K100" i="61"/>
  <c r="N100" i="61"/>
  <c r="Q100" i="61"/>
  <c r="S100" i="61"/>
  <c r="T100" i="61"/>
  <c r="U100" i="61"/>
  <c r="V100" i="61"/>
  <c r="H101" i="61"/>
  <c r="K101" i="61"/>
  <c r="N101" i="61"/>
  <c r="Q101" i="61"/>
  <c r="S101" i="61"/>
  <c r="V101" i="61" s="1"/>
  <c r="T101" i="61"/>
  <c r="U101" i="61"/>
  <c r="G102" i="61"/>
  <c r="H102" i="61"/>
  <c r="K102" i="61"/>
  <c r="N102" i="61"/>
  <c r="P102" i="61"/>
  <c r="Q102" i="61"/>
  <c r="S102" i="61"/>
  <c r="V102" i="61" s="1"/>
  <c r="T102" i="61"/>
  <c r="U102" i="61"/>
  <c r="H103" i="61"/>
  <c r="K103" i="61"/>
  <c r="N103" i="61"/>
  <c r="Q103" i="61"/>
  <c r="S103" i="61"/>
  <c r="V103" i="61" s="1"/>
  <c r="G103" i="61" s="1"/>
  <c r="T103" i="61"/>
  <c r="U103" i="61"/>
  <c r="H104" i="61"/>
  <c r="K104" i="61"/>
  <c r="N104" i="61"/>
  <c r="P104" i="61"/>
  <c r="R104" i="61" s="1"/>
  <c r="Q104" i="61"/>
  <c r="S104" i="61"/>
  <c r="V104" i="61" s="1"/>
  <c r="G104" i="61" s="1"/>
  <c r="I104" i="61" s="1"/>
  <c r="T104" i="61"/>
  <c r="U104" i="61"/>
  <c r="G105" i="61"/>
  <c r="H105" i="61"/>
  <c r="K105" i="61"/>
  <c r="N105" i="61"/>
  <c r="Q105" i="61"/>
  <c r="S105" i="61"/>
  <c r="V105" i="61" s="1"/>
  <c r="T105" i="61"/>
  <c r="U105" i="61"/>
  <c r="H106" i="61"/>
  <c r="K106" i="61"/>
  <c r="N106" i="61"/>
  <c r="Q106" i="61"/>
  <c r="S106" i="61"/>
  <c r="V106" i="61" s="1"/>
  <c r="G106" i="61" s="1"/>
  <c r="I106" i="61" s="1"/>
  <c r="T106" i="61"/>
  <c r="U106" i="61"/>
  <c r="H107" i="61"/>
  <c r="K107" i="61"/>
  <c r="N107" i="61"/>
  <c r="P107" i="61"/>
  <c r="Q107" i="61"/>
  <c r="S107" i="61"/>
  <c r="V107" i="61" s="1"/>
  <c r="T107" i="61"/>
  <c r="U107" i="61"/>
  <c r="H108" i="61"/>
  <c r="K108" i="61"/>
  <c r="N108" i="61"/>
  <c r="Q108" i="61"/>
  <c r="S108" i="61"/>
  <c r="T108" i="61"/>
  <c r="U108" i="61"/>
  <c r="V108" i="61"/>
  <c r="P108" i="61" s="1"/>
  <c r="H109" i="61"/>
  <c r="K109" i="61"/>
  <c r="N109" i="61"/>
  <c r="P109" i="61"/>
  <c r="Q109" i="61"/>
  <c r="S109" i="61"/>
  <c r="T109" i="61"/>
  <c r="U109" i="61"/>
  <c r="V109" i="61"/>
  <c r="H110" i="61"/>
  <c r="K110" i="61"/>
  <c r="N110" i="61"/>
  <c r="Q110" i="61"/>
  <c r="S110" i="61"/>
  <c r="T110" i="61"/>
  <c r="U110" i="61"/>
  <c r="V110" i="61"/>
  <c r="H111" i="61"/>
  <c r="K111" i="61"/>
  <c r="N111" i="61"/>
  <c r="P111" i="61"/>
  <c r="Q111" i="61"/>
  <c r="S111" i="61"/>
  <c r="T111" i="61"/>
  <c r="U111" i="61"/>
  <c r="V111" i="61"/>
  <c r="H112" i="61"/>
  <c r="K112" i="61"/>
  <c r="N112" i="61"/>
  <c r="Q112" i="61"/>
  <c r="S112" i="61"/>
  <c r="T112" i="61"/>
  <c r="U112" i="61"/>
  <c r="V112" i="61"/>
  <c r="H113" i="61"/>
  <c r="K113" i="61"/>
  <c r="N113" i="61"/>
  <c r="P113" i="61"/>
  <c r="Q113" i="61"/>
  <c r="S113" i="61"/>
  <c r="T113" i="61"/>
  <c r="U113" i="61"/>
  <c r="V113" i="61"/>
  <c r="H114" i="61"/>
  <c r="K114" i="61"/>
  <c r="N114" i="61"/>
  <c r="Q114" i="61"/>
  <c r="S114" i="61"/>
  <c r="T114" i="61"/>
  <c r="U114" i="61"/>
  <c r="V114" i="61"/>
  <c r="H115" i="61"/>
  <c r="K115" i="61"/>
  <c r="N115" i="61"/>
  <c r="P115" i="61"/>
  <c r="Q115" i="61"/>
  <c r="S115" i="61"/>
  <c r="T115" i="61"/>
  <c r="U115" i="61"/>
  <c r="V115" i="61"/>
  <c r="H116" i="61"/>
  <c r="K116" i="61"/>
  <c r="N116" i="61"/>
  <c r="Q116" i="61"/>
  <c r="S116" i="61"/>
  <c r="T116" i="61"/>
  <c r="U116" i="61"/>
  <c r="V116" i="61"/>
  <c r="H117" i="61"/>
  <c r="K117" i="61"/>
  <c r="N117" i="61"/>
  <c r="P117" i="61"/>
  <c r="Q117" i="61"/>
  <c r="S117" i="61"/>
  <c r="T117" i="61"/>
  <c r="U117" i="61"/>
  <c r="V117" i="61"/>
  <c r="H118" i="61"/>
  <c r="K118" i="61"/>
  <c r="N118" i="61"/>
  <c r="Q118" i="61"/>
  <c r="S118" i="61"/>
  <c r="T118" i="61"/>
  <c r="U118" i="61"/>
  <c r="V118" i="61"/>
  <c r="H119" i="61"/>
  <c r="K119" i="61"/>
  <c r="N119" i="61"/>
  <c r="P119" i="61"/>
  <c r="Q119" i="61"/>
  <c r="S119" i="61"/>
  <c r="T119" i="61"/>
  <c r="U119" i="61"/>
  <c r="V119" i="61"/>
  <c r="H120" i="61"/>
  <c r="K120" i="61"/>
  <c r="N120" i="61"/>
  <c r="Q120" i="61"/>
  <c r="S120" i="61"/>
  <c r="V120" i="61" s="1"/>
  <c r="T120" i="61"/>
  <c r="U120" i="61"/>
  <c r="H121" i="61"/>
  <c r="K121" i="61"/>
  <c r="N121" i="61"/>
  <c r="P121" i="61"/>
  <c r="Q121" i="61"/>
  <c r="S121" i="61"/>
  <c r="T121" i="61"/>
  <c r="U121" i="61"/>
  <c r="V121" i="61"/>
  <c r="H122" i="61"/>
  <c r="K122" i="61"/>
  <c r="N122" i="61"/>
  <c r="Q122" i="61"/>
  <c r="S122" i="61"/>
  <c r="T122" i="61"/>
  <c r="U122" i="61"/>
  <c r="V122" i="61"/>
  <c r="H123" i="61"/>
  <c r="K123" i="61"/>
  <c r="N123" i="61"/>
  <c r="Q123" i="61"/>
  <c r="S123" i="61"/>
  <c r="T123" i="61"/>
  <c r="U123" i="61"/>
  <c r="V123" i="61"/>
  <c r="H124" i="61"/>
  <c r="K124" i="61"/>
  <c r="N124" i="61"/>
  <c r="Q124" i="61"/>
  <c r="S124" i="61"/>
  <c r="V124" i="61" s="1"/>
  <c r="T124" i="61"/>
  <c r="U124" i="61"/>
  <c r="H125" i="61"/>
  <c r="K125" i="61"/>
  <c r="N125" i="61"/>
  <c r="P125" i="61"/>
  <c r="Q125" i="61"/>
  <c r="S125" i="61"/>
  <c r="T125" i="61"/>
  <c r="U125" i="61"/>
  <c r="V125" i="61"/>
  <c r="H126" i="61"/>
  <c r="K126" i="61"/>
  <c r="N126" i="61"/>
  <c r="Q126" i="61"/>
  <c r="S126" i="61"/>
  <c r="V126" i="61" s="1"/>
  <c r="T126" i="61"/>
  <c r="U126" i="61"/>
  <c r="H127" i="61"/>
  <c r="K127" i="61"/>
  <c r="N127" i="61"/>
  <c r="P127" i="61"/>
  <c r="R127" i="61" s="1"/>
  <c r="Q127" i="61"/>
  <c r="S127" i="61"/>
  <c r="T127" i="61"/>
  <c r="U127" i="61"/>
  <c r="V127" i="61"/>
  <c r="G128" i="61"/>
  <c r="H128" i="61"/>
  <c r="K128" i="61"/>
  <c r="N128" i="61"/>
  <c r="Q128" i="61"/>
  <c r="S128" i="61"/>
  <c r="T128" i="61"/>
  <c r="U128" i="61"/>
  <c r="V128" i="61"/>
  <c r="H129" i="61"/>
  <c r="K129" i="61"/>
  <c r="N129" i="61"/>
  <c r="Q129" i="61"/>
  <c r="S129" i="61"/>
  <c r="T129" i="61"/>
  <c r="U129" i="61"/>
  <c r="V129" i="61"/>
  <c r="H130" i="61"/>
  <c r="K130" i="61"/>
  <c r="N130" i="61"/>
  <c r="Q130" i="61"/>
  <c r="S130" i="61"/>
  <c r="V130" i="61" s="1"/>
  <c r="T130" i="61"/>
  <c r="U130" i="61"/>
  <c r="H131" i="61"/>
  <c r="K131" i="61"/>
  <c r="N131" i="61"/>
  <c r="P131" i="61"/>
  <c r="Q131" i="61"/>
  <c r="S131" i="61"/>
  <c r="T131" i="61"/>
  <c r="U131" i="61"/>
  <c r="V131" i="61"/>
  <c r="H132" i="61"/>
  <c r="K132" i="61"/>
  <c r="N132" i="61"/>
  <c r="Q132" i="61"/>
  <c r="S132" i="61"/>
  <c r="T132" i="61"/>
  <c r="U132" i="61"/>
  <c r="H133" i="61"/>
  <c r="K133" i="61"/>
  <c r="N133" i="61"/>
  <c r="Q133" i="61"/>
  <c r="S133" i="61"/>
  <c r="V133" i="61" s="1"/>
  <c r="T133" i="61"/>
  <c r="U133" i="61"/>
  <c r="H134" i="61"/>
  <c r="K134" i="61"/>
  <c r="N134" i="61"/>
  <c r="Q134" i="61"/>
  <c r="S134" i="61"/>
  <c r="T134" i="61"/>
  <c r="V134" i="61" s="1"/>
  <c r="U134" i="61"/>
  <c r="H135" i="61"/>
  <c r="K135" i="61"/>
  <c r="M135" i="61"/>
  <c r="N135" i="61"/>
  <c r="Q135" i="61"/>
  <c r="S135" i="61"/>
  <c r="T135" i="61"/>
  <c r="V135" i="61" s="1"/>
  <c r="U135" i="61"/>
  <c r="H136" i="61"/>
  <c r="K136" i="61"/>
  <c r="N136" i="61"/>
  <c r="Q136" i="61"/>
  <c r="S136" i="61"/>
  <c r="V136" i="61" s="1"/>
  <c r="T136" i="61"/>
  <c r="U136" i="61"/>
  <c r="H137" i="61"/>
  <c r="K137" i="61"/>
  <c r="N137" i="61"/>
  <c r="Q137" i="61"/>
  <c r="S137" i="61"/>
  <c r="V137" i="61" s="1"/>
  <c r="T137" i="61"/>
  <c r="U137" i="61"/>
  <c r="H138" i="61"/>
  <c r="K138" i="61"/>
  <c r="N138" i="61"/>
  <c r="Q138" i="61"/>
  <c r="S138" i="61"/>
  <c r="V138" i="61" s="1"/>
  <c r="T138" i="61"/>
  <c r="U138" i="61"/>
  <c r="H139" i="61"/>
  <c r="K139" i="61"/>
  <c r="N139" i="61"/>
  <c r="Q139" i="61"/>
  <c r="S139" i="61"/>
  <c r="V139" i="61" s="1"/>
  <c r="T139" i="61"/>
  <c r="U139" i="61"/>
  <c r="H140" i="61"/>
  <c r="K140" i="61"/>
  <c r="N140" i="61"/>
  <c r="Q140" i="61"/>
  <c r="S140" i="61"/>
  <c r="T140" i="61"/>
  <c r="U140" i="61"/>
  <c r="V140" i="61"/>
  <c r="H141" i="61"/>
  <c r="K141" i="61"/>
  <c r="N141" i="61"/>
  <c r="Q141" i="61"/>
  <c r="S141" i="61"/>
  <c r="V141" i="61" s="1"/>
  <c r="T141" i="61"/>
  <c r="U141" i="61"/>
  <c r="H142" i="61"/>
  <c r="K142" i="61"/>
  <c r="N142" i="61"/>
  <c r="Q142" i="61"/>
  <c r="S142" i="61"/>
  <c r="T142" i="61"/>
  <c r="V142" i="61" s="1"/>
  <c r="J142" i="61" s="1"/>
  <c r="U142" i="61"/>
  <c r="H143" i="61"/>
  <c r="K143" i="61"/>
  <c r="M143" i="61"/>
  <c r="O143" i="61" s="1"/>
  <c r="N143" i="61"/>
  <c r="Q143" i="61"/>
  <c r="S143" i="61"/>
  <c r="T143" i="61"/>
  <c r="U143" i="61"/>
  <c r="V143" i="61" s="1"/>
  <c r="H144" i="61"/>
  <c r="K144" i="61"/>
  <c r="N144" i="61"/>
  <c r="Q144" i="61"/>
  <c r="S144" i="61"/>
  <c r="V144" i="61" s="1"/>
  <c r="T144" i="61"/>
  <c r="U144" i="61"/>
  <c r="H145" i="61"/>
  <c r="K145" i="61"/>
  <c r="N145" i="61"/>
  <c r="Q145" i="61"/>
  <c r="S145" i="61"/>
  <c r="T145" i="61"/>
  <c r="V145" i="61" s="1"/>
  <c r="U145" i="61"/>
  <c r="H146" i="61"/>
  <c r="K146" i="61"/>
  <c r="N146" i="61"/>
  <c r="Q146" i="61"/>
  <c r="S146" i="61"/>
  <c r="T146" i="61"/>
  <c r="U146" i="61"/>
  <c r="V146" i="61"/>
  <c r="M146" i="61" s="1"/>
  <c r="H147" i="61"/>
  <c r="K147" i="61"/>
  <c r="N147" i="61"/>
  <c r="P147" i="61"/>
  <c r="Q147" i="61"/>
  <c r="S147" i="61"/>
  <c r="V147" i="61" s="1"/>
  <c r="T147" i="61"/>
  <c r="U147" i="61"/>
  <c r="H148" i="61"/>
  <c r="K148" i="61"/>
  <c r="N148" i="61"/>
  <c r="Q148" i="61"/>
  <c r="S148" i="61"/>
  <c r="V148" i="61" s="1"/>
  <c r="T148" i="61"/>
  <c r="U148" i="61"/>
  <c r="H149" i="61"/>
  <c r="K149" i="61"/>
  <c r="N149" i="61"/>
  <c r="Q149" i="61"/>
  <c r="S149" i="61"/>
  <c r="T149" i="61"/>
  <c r="V149" i="61" s="1"/>
  <c r="U149" i="61"/>
  <c r="H150" i="61"/>
  <c r="K150" i="61"/>
  <c r="M150" i="61"/>
  <c r="N150" i="61"/>
  <c r="Q150" i="61"/>
  <c r="S150" i="61"/>
  <c r="T150" i="61"/>
  <c r="U150" i="61"/>
  <c r="V150" i="61"/>
  <c r="H151" i="61"/>
  <c r="K151" i="61"/>
  <c r="N151" i="61"/>
  <c r="P151" i="61"/>
  <c r="Q151" i="61"/>
  <c r="S151" i="61"/>
  <c r="V151" i="61" s="1"/>
  <c r="T151" i="61"/>
  <c r="U151" i="61"/>
  <c r="H152" i="61"/>
  <c r="K152" i="61"/>
  <c r="N152" i="61"/>
  <c r="Q152" i="61"/>
  <c r="S152" i="61"/>
  <c r="V152" i="61" s="1"/>
  <c r="T152" i="61"/>
  <c r="U152" i="61"/>
  <c r="H153" i="61"/>
  <c r="K153" i="61"/>
  <c r="N153" i="61"/>
  <c r="Q153" i="61"/>
  <c r="S153" i="61"/>
  <c r="T153" i="61"/>
  <c r="V153" i="61" s="1"/>
  <c r="U153" i="61"/>
  <c r="H154" i="61"/>
  <c r="K154" i="61"/>
  <c r="M154" i="61"/>
  <c r="N154" i="61"/>
  <c r="Q154" i="61"/>
  <c r="S154" i="61"/>
  <c r="T154" i="61"/>
  <c r="U154" i="61"/>
  <c r="V154" i="61"/>
  <c r="H155" i="61"/>
  <c r="K155" i="61"/>
  <c r="N155" i="61"/>
  <c r="Q155" i="61"/>
  <c r="S155" i="61"/>
  <c r="V155" i="61" s="1"/>
  <c r="T155" i="61"/>
  <c r="U155" i="61"/>
  <c r="H156" i="61"/>
  <c r="K156" i="61"/>
  <c r="N156" i="61"/>
  <c r="Q156" i="61"/>
  <c r="S156" i="61"/>
  <c r="V156" i="61" s="1"/>
  <c r="T156" i="61"/>
  <c r="U156" i="61"/>
  <c r="H157" i="61"/>
  <c r="K157" i="61"/>
  <c r="N157" i="61"/>
  <c r="Q157" i="61"/>
  <c r="S157" i="61"/>
  <c r="T157" i="61"/>
  <c r="V157" i="61" s="1"/>
  <c r="U157" i="61"/>
  <c r="H158" i="61"/>
  <c r="K158" i="61"/>
  <c r="N158" i="61"/>
  <c r="Q158" i="61"/>
  <c r="S158" i="61"/>
  <c r="T158" i="61"/>
  <c r="U158" i="61"/>
  <c r="V158" i="61"/>
  <c r="H159" i="61"/>
  <c r="K159" i="61"/>
  <c r="N159" i="61"/>
  <c r="P159" i="61"/>
  <c r="R159" i="61" s="1"/>
  <c r="Q159" i="61"/>
  <c r="S159" i="61"/>
  <c r="V159" i="61" s="1"/>
  <c r="T159" i="61"/>
  <c r="U159" i="61"/>
  <c r="H160" i="61"/>
  <c r="K160" i="61"/>
  <c r="N160" i="61"/>
  <c r="Q160" i="61"/>
  <c r="S160" i="61"/>
  <c r="V160" i="61" s="1"/>
  <c r="T160" i="61"/>
  <c r="U160" i="61"/>
  <c r="H161" i="61"/>
  <c r="K161" i="61"/>
  <c r="N161" i="61"/>
  <c r="Q161" i="61"/>
  <c r="S161" i="61"/>
  <c r="T161" i="61"/>
  <c r="U161" i="61"/>
  <c r="V161" i="61" s="1"/>
  <c r="H162" i="61"/>
  <c r="K162" i="61"/>
  <c r="N162" i="61"/>
  <c r="Q162" i="61"/>
  <c r="S162" i="61"/>
  <c r="T162" i="61"/>
  <c r="U162" i="61"/>
  <c r="V162" i="61"/>
  <c r="M162" i="61" s="1"/>
  <c r="H163" i="61"/>
  <c r="K163" i="61"/>
  <c r="N163" i="61"/>
  <c r="P163" i="61"/>
  <c r="R163" i="61" s="1"/>
  <c r="Q163" i="61"/>
  <c r="S163" i="61"/>
  <c r="V163" i="61" s="1"/>
  <c r="T163" i="61"/>
  <c r="U163" i="61"/>
  <c r="H164" i="61"/>
  <c r="K164" i="61"/>
  <c r="N164" i="61"/>
  <c r="Q164" i="61"/>
  <c r="S164" i="61"/>
  <c r="V164" i="61" s="1"/>
  <c r="T164" i="61"/>
  <c r="U164" i="61"/>
  <c r="H165" i="61"/>
  <c r="K165" i="61"/>
  <c r="N165" i="61"/>
  <c r="Q165" i="61"/>
  <c r="S165" i="61"/>
  <c r="V165" i="61" s="1"/>
  <c r="J165" i="61" s="1"/>
  <c r="L165" i="61" s="1"/>
  <c r="T165" i="61"/>
  <c r="U165" i="61"/>
  <c r="H166" i="61"/>
  <c r="K166" i="61"/>
  <c r="N166" i="61"/>
  <c r="Q166" i="61"/>
  <c r="S166" i="61"/>
  <c r="V166" i="61" s="1"/>
  <c r="J166" i="61" s="1"/>
  <c r="L166" i="61" s="1"/>
  <c r="T166" i="61"/>
  <c r="U166" i="61"/>
  <c r="H167" i="61"/>
  <c r="J167" i="61"/>
  <c r="K167" i="61"/>
  <c r="N167" i="61"/>
  <c r="Q167" i="61"/>
  <c r="S167" i="61"/>
  <c r="V167" i="61" s="1"/>
  <c r="T167" i="61"/>
  <c r="U167" i="61"/>
  <c r="H168" i="61"/>
  <c r="K168" i="61"/>
  <c r="N168" i="61"/>
  <c r="Q168" i="61"/>
  <c r="S168" i="61"/>
  <c r="V168" i="61" s="1"/>
  <c r="J168" i="61" s="1"/>
  <c r="L168" i="61" s="1"/>
  <c r="T168" i="61"/>
  <c r="U168" i="61"/>
  <c r="H169" i="61"/>
  <c r="J169" i="61"/>
  <c r="L169" i="61" s="1"/>
  <c r="K169" i="61"/>
  <c r="N169" i="61"/>
  <c r="Q169" i="61"/>
  <c r="S169" i="61"/>
  <c r="V169" i="61" s="1"/>
  <c r="T169" i="61"/>
  <c r="U169" i="61"/>
  <c r="H170" i="61"/>
  <c r="J170" i="61"/>
  <c r="K170" i="61"/>
  <c r="N170" i="61"/>
  <c r="Q170" i="61"/>
  <c r="S170" i="61"/>
  <c r="V170" i="61" s="1"/>
  <c r="T170" i="61"/>
  <c r="U170" i="61"/>
  <c r="H171" i="61"/>
  <c r="J171" i="61"/>
  <c r="K171" i="61"/>
  <c r="N171" i="61"/>
  <c r="Q171" i="61"/>
  <c r="S171" i="61"/>
  <c r="V171" i="61" s="1"/>
  <c r="T171" i="61"/>
  <c r="U171" i="61"/>
  <c r="H172" i="61"/>
  <c r="K172" i="61"/>
  <c r="N172" i="61"/>
  <c r="Q172" i="61"/>
  <c r="S172" i="61"/>
  <c r="V172" i="61" s="1"/>
  <c r="T172" i="61"/>
  <c r="U172" i="61"/>
  <c r="H173" i="61"/>
  <c r="K173" i="61"/>
  <c r="N173" i="61"/>
  <c r="Q173" i="61"/>
  <c r="S173" i="61"/>
  <c r="V173" i="61" s="1"/>
  <c r="J173" i="61" s="1"/>
  <c r="L173" i="61" s="1"/>
  <c r="T173" i="61"/>
  <c r="U173" i="61"/>
  <c r="H174" i="61"/>
  <c r="K174" i="61"/>
  <c r="N174" i="61"/>
  <c r="Q174" i="61"/>
  <c r="S174" i="61"/>
  <c r="V174" i="61" s="1"/>
  <c r="J174" i="61" s="1"/>
  <c r="T174" i="61"/>
  <c r="U174" i="61"/>
  <c r="H175" i="61"/>
  <c r="J175" i="61"/>
  <c r="K175" i="61"/>
  <c r="N175" i="61"/>
  <c r="Q175" i="61"/>
  <c r="S175" i="61"/>
  <c r="V175" i="61" s="1"/>
  <c r="T175" i="61"/>
  <c r="U175" i="61"/>
  <c r="H176" i="61"/>
  <c r="J176" i="61"/>
  <c r="K176" i="61"/>
  <c r="N176" i="61"/>
  <c r="Q176" i="61"/>
  <c r="S176" i="61"/>
  <c r="V176" i="61" s="1"/>
  <c r="T176" i="61"/>
  <c r="U176" i="61"/>
  <c r="H177" i="61"/>
  <c r="J177" i="61"/>
  <c r="K177" i="61"/>
  <c r="N177" i="61"/>
  <c r="Q177" i="61"/>
  <c r="S177" i="61"/>
  <c r="V177" i="61" s="1"/>
  <c r="T177" i="61"/>
  <c r="U177" i="61"/>
  <c r="H178" i="61"/>
  <c r="K178" i="61"/>
  <c r="N178" i="61"/>
  <c r="Q178" i="61"/>
  <c r="S178" i="61"/>
  <c r="V178" i="61" s="1"/>
  <c r="J178" i="61" s="1"/>
  <c r="T178" i="61"/>
  <c r="U178" i="61"/>
  <c r="H179" i="61"/>
  <c r="J179" i="61"/>
  <c r="K179" i="61"/>
  <c r="N179" i="61"/>
  <c r="Q179" i="61"/>
  <c r="S179" i="61"/>
  <c r="V179" i="61" s="1"/>
  <c r="T179" i="61"/>
  <c r="U179" i="61"/>
  <c r="H180" i="61"/>
  <c r="J180" i="61"/>
  <c r="K180" i="61"/>
  <c r="N180" i="61"/>
  <c r="Q180" i="61"/>
  <c r="S180" i="61"/>
  <c r="V180" i="61" s="1"/>
  <c r="T180" i="61"/>
  <c r="U180" i="61"/>
  <c r="H181" i="61"/>
  <c r="K181" i="61"/>
  <c r="N181" i="61"/>
  <c r="Q181" i="61"/>
  <c r="S181" i="61"/>
  <c r="V181" i="61" s="1"/>
  <c r="J181" i="61" s="1"/>
  <c r="T181" i="61"/>
  <c r="U181" i="61"/>
  <c r="H182" i="61"/>
  <c r="K182" i="61"/>
  <c r="N182" i="61"/>
  <c r="P182" i="61"/>
  <c r="Q182" i="61"/>
  <c r="S182" i="61"/>
  <c r="V182" i="61" s="1"/>
  <c r="J182" i="61" s="1"/>
  <c r="T182" i="61"/>
  <c r="U182" i="61"/>
  <c r="H183" i="61"/>
  <c r="J183" i="61"/>
  <c r="K183" i="61"/>
  <c r="N183" i="61"/>
  <c r="Q183" i="61"/>
  <c r="S183" i="61"/>
  <c r="V183" i="61" s="1"/>
  <c r="T183" i="61"/>
  <c r="U183" i="61"/>
  <c r="H184" i="61"/>
  <c r="K184" i="61"/>
  <c r="N184" i="61"/>
  <c r="Q184" i="61"/>
  <c r="S184" i="61"/>
  <c r="V184" i="61" s="1"/>
  <c r="J184" i="61" s="1"/>
  <c r="L184" i="61" s="1"/>
  <c r="T184" i="61"/>
  <c r="U184" i="61"/>
  <c r="H185" i="61"/>
  <c r="K185" i="61"/>
  <c r="N185" i="61"/>
  <c r="Q185" i="61"/>
  <c r="S185" i="61"/>
  <c r="V185" i="61" s="1"/>
  <c r="J185" i="61" s="1"/>
  <c r="L185" i="61" s="1"/>
  <c r="T185" i="61"/>
  <c r="U185" i="61"/>
  <c r="H186" i="61"/>
  <c r="K186" i="61"/>
  <c r="N186" i="61"/>
  <c r="Q186" i="61"/>
  <c r="S186" i="61"/>
  <c r="V186" i="61" s="1"/>
  <c r="T186" i="61"/>
  <c r="U186" i="61"/>
  <c r="H187" i="61"/>
  <c r="K187" i="61"/>
  <c r="N187" i="61"/>
  <c r="P187" i="61"/>
  <c r="Q187" i="61"/>
  <c r="S187" i="61"/>
  <c r="T187" i="61"/>
  <c r="U187" i="61"/>
  <c r="V187" i="61"/>
  <c r="H188" i="61"/>
  <c r="K188" i="61"/>
  <c r="N188" i="61"/>
  <c r="Q188" i="61"/>
  <c r="S188" i="61"/>
  <c r="V188" i="61" s="1"/>
  <c r="T188" i="61"/>
  <c r="U188" i="61"/>
  <c r="H189" i="61"/>
  <c r="K189" i="61"/>
  <c r="N189" i="61"/>
  <c r="P189" i="61"/>
  <c r="Q189" i="61"/>
  <c r="S189" i="61"/>
  <c r="T189" i="61"/>
  <c r="U189" i="61"/>
  <c r="V189" i="61"/>
  <c r="H190" i="61"/>
  <c r="K190" i="61"/>
  <c r="N190" i="61"/>
  <c r="Q190" i="61"/>
  <c r="S190" i="61"/>
  <c r="V190" i="61" s="1"/>
  <c r="T190" i="61"/>
  <c r="U190" i="61"/>
  <c r="H191" i="61"/>
  <c r="K191" i="61"/>
  <c r="N191" i="61"/>
  <c r="Q191" i="61"/>
  <c r="S191" i="61"/>
  <c r="V191" i="61" s="1"/>
  <c r="T191" i="61"/>
  <c r="U191" i="61"/>
  <c r="H192" i="61"/>
  <c r="K192" i="61"/>
  <c r="N192" i="61"/>
  <c r="Q192" i="61"/>
  <c r="S192" i="61"/>
  <c r="V192" i="61" s="1"/>
  <c r="T192" i="61"/>
  <c r="U192" i="61"/>
  <c r="H193" i="61"/>
  <c r="K193" i="61"/>
  <c r="N193" i="61"/>
  <c r="Q193" i="61"/>
  <c r="S193" i="61"/>
  <c r="V193" i="61" s="1"/>
  <c r="T193" i="61"/>
  <c r="U193" i="61"/>
  <c r="H194" i="61"/>
  <c r="K194" i="61"/>
  <c r="N194" i="61"/>
  <c r="Q194" i="61"/>
  <c r="S194" i="61"/>
  <c r="V194" i="61" s="1"/>
  <c r="T194" i="61"/>
  <c r="U194" i="61"/>
  <c r="H195" i="61"/>
  <c r="K195" i="61"/>
  <c r="N195" i="61"/>
  <c r="Q195" i="61"/>
  <c r="S195" i="61"/>
  <c r="V195" i="61" s="1"/>
  <c r="T195" i="61"/>
  <c r="U195" i="61"/>
  <c r="H196" i="61"/>
  <c r="K196" i="61"/>
  <c r="N196" i="61"/>
  <c r="Q196" i="61"/>
  <c r="S196" i="61"/>
  <c r="V196" i="61" s="1"/>
  <c r="T196" i="61"/>
  <c r="U196" i="61"/>
  <c r="H197" i="61"/>
  <c r="K197" i="61"/>
  <c r="N197" i="61"/>
  <c r="Q197" i="61"/>
  <c r="S197" i="61"/>
  <c r="V197" i="61" s="1"/>
  <c r="T197" i="61"/>
  <c r="U197" i="61"/>
  <c r="H198" i="61"/>
  <c r="K198" i="61"/>
  <c r="N198" i="61"/>
  <c r="Q198" i="61"/>
  <c r="S198" i="61"/>
  <c r="V198" i="61" s="1"/>
  <c r="T198" i="61"/>
  <c r="U198" i="61"/>
  <c r="H199" i="61"/>
  <c r="K199" i="61"/>
  <c r="N199" i="61"/>
  <c r="Q199" i="61"/>
  <c r="S199" i="61"/>
  <c r="V199" i="61" s="1"/>
  <c r="T199" i="61"/>
  <c r="U199" i="61"/>
  <c r="H200" i="61"/>
  <c r="K200" i="61"/>
  <c r="N200" i="61"/>
  <c r="Q200" i="61"/>
  <c r="S200" i="61"/>
  <c r="V200" i="61" s="1"/>
  <c r="T200" i="61"/>
  <c r="U200" i="61"/>
  <c r="H201" i="61"/>
  <c r="K201" i="61"/>
  <c r="N201" i="61"/>
  <c r="Q201" i="61"/>
  <c r="S201" i="61"/>
  <c r="V201" i="61" s="1"/>
  <c r="T201" i="61"/>
  <c r="U201" i="61"/>
  <c r="H202" i="61"/>
  <c r="K202" i="61"/>
  <c r="N202" i="61"/>
  <c r="Q202" i="61"/>
  <c r="S202" i="61"/>
  <c r="V202" i="61" s="1"/>
  <c r="T202" i="61"/>
  <c r="U202" i="61"/>
  <c r="H203" i="61"/>
  <c r="K203" i="61"/>
  <c r="N203" i="61"/>
  <c r="Q203" i="61"/>
  <c r="S203" i="61"/>
  <c r="V203" i="61" s="1"/>
  <c r="T203" i="61"/>
  <c r="U203" i="61"/>
  <c r="H204" i="61"/>
  <c r="K204" i="61"/>
  <c r="N204" i="61"/>
  <c r="Q204" i="61"/>
  <c r="S204" i="61"/>
  <c r="V204" i="61" s="1"/>
  <c r="T204" i="61"/>
  <c r="U204" i="61"/>
  <c r="H205" i="61"/>
  <c r="K205" i="61"/>
  <c r="N205" i="61"/>
  <c r="Q205" i="61"/>
  <c r="S205" i="61"/>
  <c r="T205" i="61"/>
  <c r="U205" i="61"/>
  <c r="V205" i="61"/>
  <c r="M205" i="61" s="1"/>
  <c r="H206" i="61"/>
  <c r="K206" i="61"/>
  <c r="N206" i="61"/>
  <c r="Q206" i="61"/>
  <c r="S206" i="61"/>
  <c r="V206" i="61" s="1"/>
  <c r="T206" i="61"/>
  <c r="U206" i="61"/>
  <c r="H207" i="61"/>
  <c r="K207" i="61"/>
  <c r="N207" i="61"/>
  <c r="Q207" i="61"/>
  <c r="S207" i="61"/>
  <c r="V207" i="61" s="1"/>
  <c r="T207" i="61"/>
  <c r="U207" i="61"/>
  <c r="G208" i="61"/>
  <c r="H208" i="61"/>
  <c r="K208" i="61"/>
  <c r="N208" i="61"/>
  <c r="P208" i="61"/>
  <c r="R208" i="61" s="1"/>
  <c r="Q208" i="61"/>
  <c r="S208" i="61"/>
  <c r="T208" i="61"/>
  <c r="U208" i="61"/>
  <c r="V208" i="61"/>
  <c r="M208" i="61" s="1"/>
  <c r="H209" i="61"/>
  <c r="K209" i="61"/>
  <c r="N209" i="61"/>
  <c r="Q209" i="61"/>
  <c r="S209" i="61"/>
  <c r="T209" i="61"/>
  <c r="U209" i="61"/>
  <c r="H210" i="61"/>
  <c r="K210" i="61"/>
  <c r="N210" i="61"/>
  <c r="Q210" i="61"/>
  <c r="S210" i="61"/>
  <c r="T210" i="61"/>
  <c r="U210" i="61"/>
  <c r="V210" i="61"/>
  <c r="H211" i="61"/>
  <c r="K211" i="61"/>
  <c r="N211" i="61"/>
  <c r="Q211" i="61"/>
  <c r="S211" i="61"/>
  <c r="V211" i="61" s="1"/>
  <c r="T211" i="61"/>
  <c r="U211" i="61"/>
  <c r="H212" i="61"/>
  <c r="K212" i="61"/>
  <c r="N212" i="61"/>
  <c r="Q212" i="61"/>
  <c r="S212" i="61"/>
  <c r="V212" i="61" s="1"/>
  <c r="G212" i="61" s="1"/>
  <c r="I212" i="61" s="1"/>
  <c r="T212" i="61"/>
  <c r="U212" i="61"/>
  <c r="H213" i="61"/>
  <c r="K213" i="61"/>
  <c r="N213" i="61"/>
  <c r="Q213" i="61"/>
  <c r="S213" i="61"/>
  <c r="V213" i="61" s="1"/>
  <c r="G213" i="61" s="1"/>
  <c r="T213" i="61"/>
  <c r="U213" i="61"/>
  <c r="G214" i="61"/>
  <c r="H214" i="61"/>
  <c r="K214" i="61"/>
  <c r="N214" i="61"/>
  <c r="Q214" i="61"/>
  <c r="S214" i="61"/>
  <c r="V214" i="61" s="1"/>
  <c r="T214" i="61"/>
  <c r="U214" i="61"/>
  <c r="G215" i="61"/>
  <c r="H215" i="61"/>
  <c r="K215" i="61"/>
  <c r="N215" i="61"/>
  <c r="Q215" i="61"/>
  <c r="S215" i="61"/>
  <c r="V215" i="61" s="1"/>
  <c r="T215" i="61"/>
  <c r="U215" i="61"/>
  <c r="G216" i="61"/>
  <c r="H216" i="61"/>
  <c r="K216" i="61"/>
  <c r="N216" i="61"/>
  <c r="Q216" i="61"/>
  <c r="S216" i="61"/>
  <c r="V216" i="61" s="1"/>
  <c r="T216" i="61"/>
  <c r="U216" i="61"/>
  <c r="H217" i="61"/>
  <c r="K217" i="61"/>
  <c r="N217" i="61"/>
  <c r="Q217" i="61"/>
  <c r="S217" i="61"/>
  <c r="V217" i="61" s="1"/>
  <c r="T217" i="61"/>
  <c r="U217" i="61"/>
  <c r="H218" i="61"/>
  <c r="K218" i="61"/>
  <c r="N218" i="61"/>
  <c r="Q218" i="61"/>
  <c r="S218" i="61"/>
  <c r="V218" i="61" s="1"/>
  <c r="T218" i="61"/>
  <c r="U218" i="61"/>
  <c r="G219" i="61"/>
  <c r="I219" i="61" s="1"/>
  <c r="H219" i="61"/>
  <c r="K219" i="61"/>
  <c r="N219" i="61"/>
  <c r="Q219" i="61"/>
  <c r="S219" i="61"/>
  <c r="V219" i="61" s="1"/>
  <c r="T219" i="61"/>
  <c r="U219" i="61"/>
  <c r="H220" i="61"/>
  <c r="K220" i="61"/>
  <c r="N220" i="61"/>
  <c r="Q220" i="61"/>
  <c r="S220" i="61"/>
  <c r="V220" i="61" s="1"/>
  <c r="G220" i="61" s="1"/>
  <c r="T220" i="61"/>
  <c r="U220" i="61"/>
  <c r="G221" i="61"/>
  <c r="H221" i="61"/>
  <c r="K221" i="61"/>
  <c r="N221" i="61"/>
  <c r="Q221" i="61"/>
  <c r="S221" i="61"/>
  <c r="V221" i="61" s="1"/>
  <c r="T221" i="61"/>
  <c r="U221" i="61"/>
  <c r="H222" i="61"/>
  <c r="K222" i="61"/>
  <c r="N222" i="61"/>
  <c r="Q222" i="61"/>
  <c r="S222" i="61"/>
  <c r="V222" i="61" s="1"/>
  <c r="T222" i="61"/>
  <c r="U222" i="61"/>
  <c r="H223" i="61"/>
  <c r="K223" i="61"/>
  <c r="N223" i="61"/>
  <c r="Q223" i="61"/>
  <c r="S223" i="61"/>
  <c r="V223" i="61" s="1"/>
  <c r="T223" i="61"/>
  <c r="U223" i="61"/>
  <c r="H224" i="61"/>
  <c r="K224" i="61"/>
  <c r="N224" i="61"/>
  <c r="Q224" i="61"/>
  <c r="S224" i="61"/>
  <c r="T224" i="61"/>
  <c r="U224" i="61"/>
  <c r="V224" i="61"/>
  <c r="G225" i="61"/>
  <c r="H225" i="61"/>
  <c r="K225" i="61"/>
  <c r="N225" i="61"/>
  <c r="Q225" i="61"/>
  <c r="S225" i="61"/>
  <c r="V225" i="61" s="1"/>
  <c r="T225" i="61"/>
  <c r="U225" i="61"/>
  <c r="G226" i="61"/>
  <c r="H226" i="61"/>
  <c r="K226" i="61"/>
  <c r="N226" i="61"/>
  <c r="Q226" i="61"/>
  <c r="S226" i="61"/>
  <c r="T226" i="61"/>
  <c r="U226" i="61"/>
  <c r="V226" i="61"/>
  <c r="H227" i="61"/>
  <c r="K227" i="61"/>
  <c r="N227" i="61"/>
  <c r="Q227" i="61"/>
  <c r="S227" i="61"/>
  <c r="T227" i="61"/>
  <c r="U227" i="61"/>
  <c r="V227" i="61"/>
  <c r="H228" i="61"/>
  <c r="K228" i="61"/>
  <c r="N228" i="61"/>
  <c r="Q228" i="61"/>
  <c r="S228" i="61"/>
  <c r="V228" i="61" s="1"/>
  <c r="T228" i="61"/>
  <c r="U228" i="61"/>
  <c r="H229" i="61"/>
  <c r="K229" i="61"/>
  <c r="N229" i="61"/>
  <c r="Q229" i="61"/>
  <c r="S229" i="61"/>
  <c r="T229" i="61"/>
  <c r="U229" i="61"/>
  <c r="V229" i="61"/>
  <c r="H230" i="61"/>
  <c r="K230" i="61"/>
  <c r="N230" i="61"/>
  <c r="Q230" i="61"/>
  <c r="S230" i="61"/>
  <c r="V230" i="61" s="1"/>
  <c r="T230" i="61"/>
  <c r="U230" i="61"/>
  <c r="H231" i="61"/>
  <c r="K231" i="61"/>
  <c r="N231" i="61"/>
  <c r="Q231" i="61"/>
  <c r="S231" i="61"/>
  <c r="T231" i="61"/>
  <c r="U231" i="61"/>
  <c r="V231" i="61"/>
  <c r="H232" i="61"/>
  <c r="K232" i="61"/>
  <c r="N232" i="61"/>
  <c r="Q232" i="61"/>
  <c r="S232" i="61"/>
  <c r="V232" i="61" s="1"/>
  <c r="T232" i="61"/>
  <c r="U232" i="61"/>
  <c r="H233" i="61"/>
  <c r="K233" i="61"/>
  <c r="N233" i="61"/>
  <c r="Q233" i="61"/>
  <c r="S233" i="61"/>
  <c r="T233" i="61"/>
  <c r="U233" i="61"/>
  <c r="V233" i="61"/>
  <c r="H234" i="61"/>
  <c r="K234" i="61"/>
  <c r="N234" i="61"/>
  <c r="Q234" i="61"/>
  <c r="S234" i="61"/>
  <c r="V234" i="61" s="1"/>
  <c r="T234" i="61"/>
  <c r="U234" i="61"/>
  <c r="H235" i="61"/>
  <c r="K235" i="61"/>
  <c r="N235" i="61"/>
  <c r="Q235" i="61"/>
  <c r="S235" i="61"/>
  <c r="T235" i="61"/>
  <c r="U235" i="61"/>
  <c r="V235" i="61"/>
  <c r="H236" i="61"/>
  <c r="K236" i="61"/>
  <c r="N236" i="61"/>
  <c r="P236" i="61"/>
  <c r="Q236" i="61"/>
  <c r="S236" i="61"/>
  <c r="T236" i="61"/>
  <c r="U236" i="61"/>
  <c r="V236" i="61"/>
  <c r="H237" i="61"/>
  <c r="K237" i="61"/>
  <c r="N237" i="61"/>
  <c r="Q237" i="61"/>
  <c r="S237" i="61"/>
  <c r="T237" i="61"/>
  <c r="U237" i="61"/>
  <c r="V237" i="61"/>
  <c r="H238" i="61"/>
  <c r="K238" i="61"/>
  <c r="N238" i="61"/>
  <c r="P238" i="61"/>
  <c r="Q238" i="61"/>
  <c r="S238" i="61"/>
  <c r="T238" i="61"/>
  <c r="U238" i="61"/>
  <c r="V238" i="61"/>
  <c r="H239" i="61"/>
  <c r="K239" i="61"/>
  <c r="N239" i="61"/>
  <c r="Q239" i="61"/>
  <c r="S239" i="61"/>
  <c r="T239" i="61"/>
  <c r="U239" i="61"/>
  <c r="V239" i="61"/>
  <c r="H240" i="61"/>
  <c r="K240" i="61"/>
  <c r="N240" i="61"/>
  <c r="P240" i="61"/>
  <c r="Q240" i="61"/>
  <c r="S240" i="61"/>
  <c r="T240" i="61"/>
  <c r="U240" i="61"/>
  <c r="V240" i="61"/>
  <c r="H241" i="61"/>
  <c r="K241" i="61"/>
  <c r="N241" i="61"/>
  <c r="Q241" i="61"/>
  <c r="S241" i="61"/>
  <c r="T241" i="61"/>
  <c r="U241" i="61"/>
  <c r="V241" i="61"/>
  <c r="H242" i="61"/>
  <c r="K242" i="61"/>
  <c r="N242" i="61"/>
  <c r="P242" i="61"/>
  <c r="Q242" i="61"/>
  <c r="S242" i="61"/>
  <c r="T242" i="61"/>
  <c r="U242" i="61"/>
  <c r="V242" i="61"/>
  <c r="H243" i="61"/>
  <c r="K243" i="61"/>
  <c r="N243" i="61"/>
  <c r="Q243" i="61"/>
  <c r="S243" i="61"/>
  <c r="T243" i="61"/>
  <c r="U243" i="61"/>
  <c r="V243" i="61"/>
  <c r="H244" i="61"/>
  <c r="K244" i="61"/>
  <c r="N244" i="61"/>
  <c r="P244" i="61"/>
  <c r="Q244" i="61"/>
  <c r="S244" i="61"/>
  <c r="T244" i="61"/>
  <c r="U244" i="61"/>
  <c r="V244" i="61"/>
  <c r="H245" i="61"/>
  <c r="K245" i="61"/>
  <c r="N245" i="61"/>
  <c r="Q245" i="61"/>
  <c r="S245" i="61"/>
  <c r="T245" i="61"/>
  <c r="U245" i="61"/>
  <c r="V245" i="61"/>
  <c r="H246" i="61"/>
  <c r="K246" i="61"/>
  <c r="N246" i="61"/>
  <c r="P246" i="61"/>
  <c r="Q246" i="61"/>
  <c r="S246" i="61"/>
  <c r="T246" i="61"/>
  <c r="U246" i="61"/>
  <c r="V246" i="61"/>
  <c r="H247" i="61"/>
  <c r="K247" i="61"/>
  <c r="N247" i="61"/>
  <c r="Q247" i="61"/>
  <c r="S247" i="61"/>
  <c r="T247" i="61"/>
  <c r="U247" i="61"/>
  <c r="V247" i="61"/>
  <c r="H248" i="61"/>
  <c r="K248" i="61"/>
  <c r="N248" i="61"/>
  <c r="P248" i="61"/>
  <c r="Q248" i="61"/>
  <c r="S248" i="61"/>
  <c r="T248" i="61"/>
  <c r="U248" i="61"/>
  <c r="V248" i="61"/>
  <c r="H249" i="61"/>
  <c r="K249" i="61"/>
  <c r="N249" i="61"/>
  <c r="Q249" i="61"/>
  <c r="S249" i="61"/>
  <c r="T249" i="61"/>
  <c r="U249" i="61"/>
  <c r="V249" i="61"/>
  <c r="H250" i="61"/>
  <c r="K250" i="61"/>
  <c r="N250" i="61"/>
  <c r="Q250" i="61"/>
  <c r="S250" i="61"/>
  <c r="T250" i="61"/>
  <c r="U250" i="61"/>
  <c r="V250" i="61"/>
  <c r="P250" i="61" s="1"/>
  <c r="H251" i="61"/>
  <c r="K251" i="61"/>
  <c r="N251" i="61"/>
  <c r="Q251" i="61"/>
  <c r="S251" i="61"/>
  <c r="T251" i="61"/>
  <c r="U251" i="61"/>
  <c r="V251" i="61"/>
  <c r="H252" i="61"/>
  <c r="K252" i="61"/>
  <c r="N252" i="61"/>
  <c r="Q252" i="61"/>
  <c r="S252" i="61"/>
  <c r="T252" i="61"/>
  <c r="U252" i="61"/>
  <c r="V252" i="61"/>
  <c r="P252" i="61" s="1"/>
  <c r="H253" i="61"/>
  <c r="K253" i="61"/>
  <c r="N253" i="61"/>
  <c r="Q253" i="61"/>
  <c r="S253" i="61"/>
  <c r="T253" i="61"/>
  <c r="U253" i="61"/>
  <c r="V253" i="61"/>
  <c r="H254" i="61"/>
  <c r="K254" i="61"/>
  <c r="N254" i="61"/>
  <c r="Q254" i="61"/>
  <c r="S254" i="61"/>
  <c r="T254" i="61"/>
  <c r="U254" i="61"/>
  <c r="V254" i="61"/>
  <c r="P254" i="61" s="1"/>
  <c r="H255" i="61"/>
  <c r="K255" i="61"/>
  <c r="N255" i="61"/>
  <c r="Q255" i="61"/>
  <c r="S255" i="61"/>
  <c r="T255" i="61"/>
  <c r="U255" i="61"/>
  <c r="V255" i="61"/>
  <c r="H256" i="61"/>
  <c r="K256" i="61"/>
  <c r="N256" i="61"/>
  <c r="Q256" i="61"/>
  <c r="S256" i="61"/>
  <c r="T256" i="61"/>
  <c r="U256" i="61"/>
  <c r="V256" i="61"/>
  <c r="P256" i="61" s="1"/>
  <c r="H257" i="61"/>
  <c r="K257" i="61"/>
  <c r="N257" i="61"/>
  <c r="Q257" i="61"/>
  <c r="S257" i="61"/>
  <c r="V257" i="61" s="1"/>
  <c r="T257" i="61"/>
  <c r="U257" i="61"/>
  <c r="H258" i="61"/>
  <c r="K258" i="61"/>
  <c r="N258" i="61"/>
  <c r="Q258" i="61"/>
  <c r="S258" i="61"/>
  <c r="T258" i="61"/>
  <c r="V258" i="61" s="1"/>
  <c r="U258" i="61"/>
  <c r="H259" i="61"/>
  <c r="K259" i="61"/>
  <c r="N259" i="61"/>
  <c r="Q259" i="61"/>
  <c r="S259" i="61"/>
  <c r="V259" i="61" s="1"/>
  <c r="T259" i="61"/>
  <c r="U259" i="61"/>
  <c r="H260" i="61"/>
  <c r="K260" i="61"/>
  <c r="N260" i="61"/>
  <c r="Q260" i="61"/>
  <c r="S260" i="61"/>
  <c r="T260" i="61"/>
  <c r="U260" i="61"/>
  <c r="V260" i="61"/>
  <c r="H261" i="61"/>
  <c r="K261" i="61"/>
  <c r="N261" i="61"/>
  <c r="P261" i="61"/>
  <c r="Q261" i="61"/>
  <c r="S261" i="61"/>
  <c r="T261" i="61"/>
  <c r="U261" i="61"/>
  <c r="V261" i="61"/>
  <c r="H262" i="61"/>
  <c r="K262" i="61"/>
  <c r="N262" i="61"/>
  <c r="Q262" i="61"/>
  <c r="S262" i="61"/>
  <c r="V262" i="61" s="1"/>
  <c r="T262" i="61"/>
  <c r="U262" i="61"/>
  <c r="H263" i="61"/>
  <c r="K263" i="61"/>
  <c r="N263" i="61"/>
  <c r="Q263" i="61"/>
  <c r="S263" i="61"/>
  <c r="V263" i="61" s="1"/>
  <c r="T263" i="61"/>
  <c r="U263" i="61"/>
  <c r="G264" i="61"/>
  <c r="H264" i="61"/>
  <c r="K264" i="61"/>
  <c r="N264" i="61"/>
  <c r="Q264" i="61"/>
  <c r="S264" i="61"/>
  <c r="T264" i="61"/>
  <c r="U264" i="61"/>
  <c r="V264" i="61"/>
  <c r="P264" i="61" s="1"/>
  <c r="H265" i="61"/>
  <c r="K265" i="61"/>
  <c r="N265" i="61"/>
  <c r="Q265" i="61"/>
  <c r="S265" i="61"/>
  <c r="V265" i="61" s="1"/>
  <c r="T265" i="61"/>
  <c r="U265" i="61"/>
  <c r="H266" i="61"/>
  <c r="K266" i="61"/>
  <c r="N266" i="61"/>
  <c r="Q266" i="61"/>
  <c r="S266" i="61"/>
  <c r="V266" i="61" s="1"/>
  <c r="T266" i="61"/>
  <c r="U266" i="61"/>
  <c r="H267" i="61"/>
  <c r="K267" i="61"/>
  <c r="N267" i="61"/>
  <c r="P267" i="61"/>
  <c r="Q267" i="61"/>
  <c r="S267" i="61"/>
  <c r="T267" i="61"/>
  <c r="U267" i="61"/>
  <c r="V267" i="61" s="1"/>
  <c r="H268" i="61"/>
  <c r="K268" i="61"/>
  <c r="N268" i="61"/>
  <c r="Q268" i="61"/>
  <c r="S268" i="61"/>
  <c r="V268" i="61" s="1"/>
  <c r="T268" i="61"/>
  <c r="U268" i="61"/>
  <c r="H269" i="61"/>
  <c r="K269" i="61"/>
  <c r="N269" i="61"/>
  <c r="Q269" i="61"/>
  <c r="S269" i="61"/>
  <c r="T269" i="61"/>
  <c r="U269" i="61"/>
  <c r="H270" i="61"/>
  <c r="K270" i="61"/>
  <c r="N270" i="61"/>
  <c r="Q270" i="61"/>
  <c r="S270" i="61"/>
  <c r="V270" i="61" s="1"/>
  <c r="T270" i="61"/>
  <c r="U270" i="61"/>
  <c r="H271" i="61"/>
  <c r="K271" i="61"/>
  <c r="N271" i="61"/>
  <c r="P271" i="61"/>
  <c r="Q271" i="61"/>
  <c r="S271" i="61"/>
  <c r="T271" i="61"/>
  <c r="U271" i="61"/>
  <c r="V271" i="61" s="1"/>
  <c r="H272" i="61"/>
  <c r="K272" i="61"/>
  <c r="N272" i="61"/>
  <c r="Q272" i="61"/>
  <c r="S272" i="61"/>
  <c r="V272" i="61" s="1"/>
  <c r="T272" i="61"/>
  <c r="U272" i="61"/>
  <c r="H273" i="61"/>
  <c r="K273" i="61"/>
  <c r="N273" i="61"/>
  <c r="Q273" i="61"/>
  <c r="S273" i="61"/>
  <c r="T273" i="61"/>
  <c r="U273" i="61"/>
  <c r="V273" i="61" s="1"/>
  <c r="H274" i="61"/>
  <c r="K274" i="61"/>
  <c r="N274" i="61"/>
  <c r="Q274" i="61"/>
  <c r="S274" i="61"/>
  <c r="V274" i="61" s="1"/>
  <c r="T274" i="61"/>
  <c r="U274" i="61"/>
  <c r="H275" i="61"/>
  <c r="K275" i="61"/>
  <c r="N275" i="61"/>
  <c r="P275" i="61"/>
  <c r="Q275" i="61"/>
  <c r="S275" i="61"/>
  <c r="T275" i="61"/>
  <c r="U275" i="61"/>
  <c r="V275" i="61" s="1"/>
  <c r="H276" i="61"/>
  <c r="K276" i="61"/>
  <c r="N276" i="61"/>
  <c r="Q276" i="61"/>
  <c r="S276" i="61"/>
  <c r="V276" i="61" s="1"/>
  <c r="T276" i="61"/>
  <c r="U276" i="61"/>
  <c r="H277" i="61"/>
  <c r="K277" i="61"/>
  <c r="N277" i="61"/>
  <c r="Q277" i="61"/>
  <c r="S277" i="61"/>
  <c r="V277" i="61" s="1"/>
  <c r="T277" i="61"/>
  <c r="U277" i="61"/>
  <c r="H278" i="61"/>
  <c r="K278" i="61"/>
  <c r="N278" i="61"/>
  <c r="Q278" i="61"/>
  <c r="S278" i="61"/>
  <c r="V278" i="61" s="1"/>
  <c r="G278" i="61" s="1"/>
  <c r="I278" i="61" s="1"/>
  <c r="T278" i="61"/>
  <c r="U278" i="61"/>
  <c r="G279" i="61"/>
  <c r="H279" i="61"/>
  <c r="K279" i="61"/>
  <c r="N279" i="61"/>
  <c r="P279" i="61"/>
  <c r="Q279" i="61"/>
  <c r="S279" i="61"/>
  <c r="V279" i="61" s="1"/>
  <c r="T279" i="61"/>
  <c r="U279" i="61"/>
  <c r="G280" i="61"/>
  <c r="H280" i="61"/>
  <c r="K280" i="61"/>
  <c r="N280" i="61"/>
  <c r="Q280" i="61"/>
  <c r="S280" i="61"/>
  <c r="V280" i="61" s="1"/>
  <c r="T280" i="61"/>
  <c r="U280" i="61"/>
  <c r="G281" i="61"/>
  <c r="H281" i="61"/>
  <c r="K281" i="61"/>
  <c r="N281" i="61"/>
  <c r="P281" i="61"/>
  <c r="Q281" i="61"/>
  <c r="S281" i="61"/>
  <c r="V281" i="61" s="1"/>
  <c r="T281" i="61"/>
  <c r="U281" i="61"/>
  <c r="G282" i="61"/>
  <c r="H282" i="61"/>
  <c r="K282" i="61"/>
  <c r="N282" i="61"/>
  <c r="Q282" i="61"/>
  <c r="S282" i="61"/>
  <c r="V282" i="61" s="1"/>
  <c r="P282" i="61" s="1"/>
  <c r="T282" i="61"/>
  <c r="U282" i="61"/>
  <c r="H283" i="61"/>
  <c r="K283" i="61"/>
  <c r="N283" i="61"/>
  <c r="Q283" i="61"/>
  <c r="S283" i="61"/>
  <c r="V283" i="61" s="1"/>
  <c r="T283" i="61"/>
  <c r="U283" i="61"/>
  <c r="H284" i="61"/>
  <c r="K284" i="61"/>
  <c r="N284" i="61"/>
  <c r="P284" i="61"/>
  <c r="Q284" i="61"/>
  <c r="S284" i="61"/>
  <c r="V284" i="61" s="1"/>
  <c r="T284" i="61"/>
  <c r="U284" i="61"/>
  <c r="H285" i="61"/>
  <c r="K285" i="61"/>
  <c r="N285" i="61"/>
  <c r="P285" i="61"/>
  <c r="Q285" i="61"/>
  <c r="S285" i="61"/>
  <c r="V285" i="61" s="1"/>
  <c r="T285" i="61"/>
  <c r="U285" i="61"/>
  <c r="H286" i="61"/>
  <c r="K286" i="61"/>
  <c r="N286" i="61"/>
  <c r="Q286" i="61"/>
  <c r="S286" i="61"/>
  <c r="V286" i="61" s="1"/>
  <c r="T286" i="61"/>
  <c r="U286" i="61"/>
  <c r="H287" i="61"/>
  <c r="K287" i="61"/>
  <c r="N287" i="61"/>
  <c r="Q287" i="61"/>
  <c r="S287" i="61"/>
  <c r="T287" i="61"/>
  <c r="U287" i="61"/>
  <c r="V287" i="61"/>
  <c r="P287" i="61" s="1"/>
  <c r="H288" i="61"/>
  <c r="K288" i="61"/>
  <c r="N288" i="61"/>
  <c r="Q288" i="61"/>
  <c r="S288" i="61"/>
  <c r="V288" i="61" s="1"/>
  <c r="T288" i="61"/>
  <c r="U288" i="61"/>
  <c r="H289" i="61"/>
  <c r="K289" i="61"/>
  <c r="N289" i="61"/>
  <c r="Q289" i="61"/>
  <c r="S289" i="61"/>
  <c r="T289" i="61"/>
  <c r="U289" i="61"/>
  <c r="V289" i="61"/>
  <c r="P289" i="61" s="1"/>
  <c r="H290" i="61"/>
  <c r="K290" i="61"/>
  <c r="N290" i="61"/>
  <c r="Q290" i="61"/>
  <c r="S290" i="61"/>
  <c r="V290" i="61" s="1"/>
  <c r="T290" i="61"/>
  <c r="U290" i="61"/>
  <c r="H291" i="61"/>
  <c r="K291" i="61"/>
  <c r="N291" i="61"/>
  <c r="Q291" i="61"/>
  <c r="S291" i="61"/>
  <c r="T291" i="61"/>
  <c r="U291" i="61"/>
  <c r="V291" i="61"/>
  <c r="P291" i="61" s="1"/>
  <c r="R291" i="61" s="1"/>
  <c r="H292" i="61"/>
  <c r="K292" i="61"/>
  <c r="N292" i="61"/>
  <c r="Q292" i="61"/>
  <c r="S292" i="61"/>
  <c r="V292" i="61" s="1"/>
  <c r="T292" i="61"/>
  <c r="U292" i="61"/>
  <c r="H293" i="61"/>
  <c r="K293" i="61"/>
  <c r="N293" i="61"/>
  <c r="Q293" i="61"/>
  <c r="S293" i="61"/>
  <c r="T293" i="61"/>
  <c r="U293" i="61"/>
  <c r="V293" i="61"/>
  <c r="M293" i="61" s="1"/>
  <c r="H294" i="61"/>
  <c r="K294" i="61"/>
  <c r="N294" i="61"/>
  <c r="P294" i="61"/>
  <c r="R294" i="61" s="1"/>
  <c r="Q294" i="61"/>
  <c r="S294" i="61"/>
  <c r="T294" i="61"/>
  <c r="U294" i="61"/>
  <c r="V294" i="61"/>
  <c r="M294" i="61" s="1"/>
  <c r="O294" i="61" s="1"/>
  <c r="H295" i="61"/>
  <c r="K295" i="61"/>
  <c r="N295" i="61"/>
  <c r="Q295" i="61"/>
  <c r="S295" i="61"/>
  <c r="V295" i="61" s="1"/>
  <c r="T295" i="61"/>
  <c r="U295" i="61"/>
  <c r="H296" i="61"/>
  <c r="K296" i="61"/>
  <c r="N296" i="61"/>
  <c r="Q296" i="61"/>
  <c r="S296" i="61"/>
  <c r="T296" i="61"/>
  <c r="V296" i="61" s="1"/>
  <c r="U296" i="61"/>
  <c r="H297" i="61"/>
  <c r="K297" i="61"/>
  <c r="N297" i="61"/>
  <c r="Q297" i="61"/>
  <c r="S297" i="61"/>
  <c r="V297" i="61" s="1"/>
  <c r="T297" i="61"/>
  <c r="U297" i="61"/>
  <c r="H298" i="61"/>
  <c r="K298" i="61"/>
  <c r="N298" i="61"/>
  <c r="Q298" i="61"/>
  <c r="S298" i="61"/>
  <c r="V298" i="61" s="1"/>
  <c r="T298" i="61"/>
  <c r="U298" i="61"/>
  <c r="H299" i="61"/>
  <c r="K299" i="61"/>
  <c r="N299" i="61"/>
  <c r="Q299" i="61"/>
  <c r="S299" i="61"/>
  <c r="V299" i="61" s="1"/>
  <c r="T299" i="61"/>
  <c r="U299" i="61"/>
  <c r="H300" i="61"/>
  <c r="K300" i="61"/>
  <c r="N300" i="61"/>
  <c r="Q300" i="61"/>
  <c r="S300" i="61"/>
  <c r="T300" i="61"/>
  <c r="U300" i="61"/>
  <c r="V300" i="61"/>
  <c r="M300" i="61" s="1"/>
  <c r="H301" i="61"/>
  <c r="K301" i="61"/>
  <c r="N301" i="61"/>
  <c r="O301" i="61" s="1"/>
  <c r="Q301" i="61"/>
  <c r="S301" i="61"/>
  <c r="T301" i="61"/>
  <c r="U301" i="61"/>
  <c r="V301" i="61"/>
  <c r="M301" i="61" s="1"/>
  <c r="G302" i="61"/>
  <c r="I302" i="61" s="1"/>
  <c r="H302" i="61"/>
  <c r="K302" i="61"/>
  <c r="N302" i="61"/>
  <c r="P302" i="61"/>
  <c r="Q302" i="61"/>
  <c r="S302" i="61"/>
  <c r="T302" i="61"/>
  <c r="U302" i="61"/>
  <c r="V302" i="61"/>
  <c r="M302" i="61" s="1"/>
  <c r="O302" i="61" s="1"/>
  <c r="H303" i="61"/>
  <c r="K303" i="61"/>
  <c r="N303" i="61"/>
  <c r="Q303" i="61"/>
  <c r="S303" i="61"/>
  <c r="V303" i="61" s="1"/>
  <c r="T303" i="61"/>
  <c r="U303" i="61"/>
  <c r="H304" i="61"/>
  <c r="K304" i="61"/>
  <c r="N304" i="61"/>
  <c r="Q304" i="61"/>
  <c r="S304" i="61"/>
  <c r="T304" i="61"/>
  <c r="V304" i="61" s="1"/>
  <c r="U304" i="61"/>
  <c r="H305" i="61"/>
  <c r="K305" i="61"/>
  <c r="N305" i="61"/>
  <c r="Q305" i="61"/>
  <c r="S305" i="61"/>
  <c r="V305" i="61" s="1"/>
  <c r="T305" i="61"/>
  <c r="U305" i="61"/>
  <c r="H306" i="61"/>
  <c r="K306" i="61"/>
  <c r="N306" i="61"/>
  <c r="Q306" i="61"/>
  <c r="S306" i="61"/>
  <c r="V306" i="61" s="1"/>
  <c r="T306" i="61"/>
  <c r="U306" i="61"/>
  <c r="H307" i="61"/>
  <c r="K307" i="61"/>
  <c r="N307" i="61"/>
  <c r="Q307" i="61"/>
  <c r="S307" i="61"/>
  <c r="V307" i="61" s="1"/>
  <c r="T307" i="61"/>
  <c r="U307" i="61"/>
  <c r="H308" i="61"/>
  <c r="K308" i="61"/>
  <c r="N308" i="61"/>
  <c r="Q308" i="61"/>
  <c r="S308" i="61"/>
  <c r="T308" i="61"/>
  <c r="U308" i="61"/>
  <c r="V308" i="61"/>
  <c r="M308" i="61" s="1"/>
  <c r="H309" i="61"/>
  <c r="K309" i="61"/>
  <c r="N309" i="61"/>
  <c r="O309" i="61" s="1"/>
  <c r="Q309" i="61"/>
  <c r="S309" i="61"/>
  <c r="T309" i="61"/>
  <c r="U309" i="61"/>
  <c r="V309" i="61"/>
  <c r="M309" i="61" s="1"/>
  <c r="G310" i="61"/>
  <c r="H310" i="61"/>
  <c r="K310" i="61"/>
  <c r="N310" i="61"/>
  <c r="P310" i="61"/>
  <c r="R310" i="61" s="1"/>
  <c r="Q310" i="61"/>
  <c r="S310" i="61"/>
  <c r="T310" i="61"/>
  <c r="U310" i="61"/>
  <c r="V310" i="61"/>
  <c r="M310" i="61" s="1"/>
  <c r="O310" i="61" s="1"/>
  <c r="H311" i="61"/>
  <c r="K311" i="61"/>
  <c r="N311" i="61"/>
  <c r="Q311" i="61"/>
  <c r="S311" i="61"/>
  <c r="V311" i="61" s="1"/>
  <c r="T311" i="61"/>
  <c r="U311" i="61"/>
  <c r="H312" i="61"/>
  <c r="K312" i="61"/>
  <c r="N312" i="61"/>
  <c r="Q312" i="61"/>
  <c r="S312" i="61"/>
  <c r="T312" i="61"/>
  <c r="V312" i="61" s="1"/>
  <c r="U312" i="61"/>
  <c r="H313" i="61"/>
  <c r="K313" i="61"/>
  <c r="N313" i="61"/>
  <c r="Q313" i="61"/>
  <c r="S313" i="61"/>
  <c r="V313" i="61" s="1"/>
  <c r="T313" i="61"/>
  <c r="U313" i="61"/>
  <c r="H314" i="61"/>
  <c r="K314" i="61"/>
  <c r="N314" i="61"/>
  <c r="Q314" i="61"/>
  <c r="S314" i="61"/>
  <c r="V314" i="61" s="1"/>
  <c r="T314" i="61"/>
  <c r="U314" i="61"/>
  <c r="H315" i="61"/>
  <c r="K315" i="61"/>
  <c r="N315" i="61"/>
  <c r="Q315" i="61"/>
  <c r="S315" i="61"/>
  <c r="V315" i="61" s="1"/>
  <c r="T315" i="61"/>
  <c r="U315" i="61"/>
  <c r="H316" i="61"/>
  <c r="K316" i="61"/>
  <c r="N316" i="61"/>
  <c r="Q316" i="61"/>
  <c r="S316" i="61"/>
  <c r="T316" i="61"/>
  <c r="U316" i="61"/>
  <c r="V316" i="61"/>
  <c r="M316" i="61" s="1"/>
  <c r="H317" i="61"/>
  <c r="K317" i="61"/>
  <c r="N317" i="61"/>
  <c r="Q317" i="61"/>
  <c r="S317" i="61"/>
  <c r="T317" i="61"/>
  <c r="U317" i="61"/>
  <c r="V317" i="61"/>
  <c r="M317" i="61" s="1"/>
  <c r="O317" i="61" s="1"/>
  <c r="G318" i="61"/>
  <c r="H318" i="61"/>
  <c r="K318" i="61"/>
  <c r="N318" i="61"/>
  <c r="O318" i="61" s="1"/>
  <c r="P318" i="61"/>
  <c r="Q318" i="61"/>
  <c r="S318" i="61"/>
  <c r="T318" i="61"/>
  <c r="U318" i="61"/>
  <c r="V318" i="61"/>
  <c r="M318" i="61" s="1"/>
  <c r="H319" i="61"/>
  <c r="K319" i="61"/>
  <c r="N319" i="61"/>
  <c r="Q319" i="61"/>
  <c r="S319" i="61"/>
  <c r="V319" i="61" s="1"/>
  <c r="T319" i="61"/>
  <c r="U319" i="61"/>
  <c r="H320" i="61"/>
  <c r="K320" i="61"/>
  <c r="N320" i="61"/>
  <c r="Q320" i="61"/>
  <c r="S320" i="61"/>
  <c r="T320" i="61"/>
  <c r="V320" i="61" s="1"/>
  <c r="U320" i="61"/>
  <c r="H321" i="61"/>
  <c r="K321" i="61"/>
  <c r="N321" i="61"/>
  <c r="Q321" i="61"/>
  <c r="S321" i="61"/>
  <c r="V321" i="61" s="1"/>
  <c r="T321" i="61"/>
  <c r="U321" i="61"/>
  <c r="H322" i="61"/>
  <c r="K322" i="61"/>
  <c r="N322" i="61"/>
  <c r="Q322" i="61"/>
  <c r="S322" i="61"/>
  <c r="V322" i="61" s="1"/>
  <c r="T322" i="61"/>
  <c r="U322" i="61"/>
  <c r="H323" i="61"/>
  <c r="K323" i="61"/>
  <c r="N323" i="61"/>
  <c r="Q323" i="61"/>
  <c r="S323" i="61"/>
  <c r="V323" i="61" s="1"/>
  <c r="T323" i="61"/>
  <c r="U323" i="61"/>
  <c r="H324" i="61"/>
  <c r="K324" i="61"/>
  <c r="N324" i="61"/>
  <c r="Q324" i="61"/>
  <c r="S324" i="61"/>
  <c r="T324" i="61"/>
  <c r="U324" i="61"/>
  <c r="V324" i="61"/>
  <c r="M324" i="61" s="1"/>
  <c r="O324" i="61" s="1"/>
  <c r="H325" i="61"/>
  <c r="K325" i="61"/>
  <c r="N325" i="61"/>
  <c r="Q325" i="61"/>
  <c r="S325" i="61"/>
  <c r="T325" i="61"/>
  <c r="U325" i="61"/>
  <c r="V325" i="61"/>
  <c r="M325" i="61" s="1"/>
  <c r="O325" i="61" s="1"/>
  <c r="G326" i="61"/>
  <c r="H326" i="61"/>
  <c r="K326" i="61"/>
  <c r="N326" i="61"/>
  <c r="O326" i="61"/>
  <c r="P326" i="61"/>
  <c r="Q326" i="61"/>
  <c r="S326" i="61"/>
  <c r="T326" i="61"/>
  <c r="U326" i="61"/>
  <c r="V326" i="61"/>
  <c r="M326" i="61" s="1"/>
  <c r="I281" i="61" l="1"/>
  <c r="I280" i="61"/>
  <c r="R271" i="61"/>
  <c r="I208" i="61"/>
  <c r="L182" i="61"/>
  <c r="R131" i="61"/>
  <c r="I318" i="61"/>
  <c r="R287" i="61"/>
  <c r="R282" i="61"/>
  <c r="R108" i="61"/>
  <c r="R289" i="61"/>
  <c r="I103" i="61"/>
  <c r="O316" i="61"/>
  <c r="R102" i="61"/>
  <c r="R279" i="61"/>
  <c r="R267" i="61"/>
  <c r="I221" i="61"/>
  <c r="R318" i="61"/>
  <c r="R261" i="61"/>
  <c r="L175" i="61"/>
  <c r="R281" i="61"/>
  <c r="L180" i="61"/>
  <c r="L179" i="61"/>
  <c r="R151" i="61"/>
  <c r="O135" i="61"/>
  <c r="I128" i="61"/>
  <c r="R85" i="61"/>
  <c r="R83" i="61"/>
  <c r="O293" i="61"/>
  <c r="R285" i="61"/>
  <c r="L183" i="61"/>
  <c r="R99" i="61"/>
  <c r="R97" i="61"/>
  <c r="I215" i="61"/>
  <c r="L177" i="61"/>
  <c r="R117" i="61"/>
  <c r="I213" i="61"/>
  <c r="R189" i="61"/>
  <c r="R187" i="61"/>
  <c r="O162" i="61"/>
  <c r="O150" i="61"/>
  <c r="L142" i="61"/>
  <c r="R275" i="61"/>
  <c r="R326" i="61"/>
  <c r="I310" i="61"/>
  <c r="I282" i="61"/>
  <c r="I264" i="61"/>
  <c r="I226" i="61"/>
  <c r="I225" i="61"/>
  <c r="L174" i="61"/>
  <c r="L167" i="61"/>
  <c r="O154" i="61"/>
  <c r="O146" i="61"/>
  <c r="R109" i="61"/>
  <c r="R107" i="61"/>
  <c r="I216" i="61"/>
  <c r="R182" i="61"/>
  <c r="L176" i="61"/>
  <c r="O300" i="61"/>
  <c r="O208" i="61"/>
  <c r="O205" i="61"/>
  <c r="L178" i="61"/>
  <c r="L171" i="61"/>
  <c r="L170" i="61"/>
  <c r="I214" i="61"/>
  <c r="R147" i="61"/>
  <c r="I326" i="61"/>
  <c r="O308" i="61"/>
  <c r="R302" i="61"/>
  <c r="I279" i="61"/>
  <c r="I220" i="61"/>
  <c r="L181" i="61"/>
  <c r="I105" i="61"/>
  <c r="I102" i="61"/>
  <c r="M299" i="61"/>
  <c r="O299" i="61" s="1"/>
  <c r="G299" i="61"/>
  <c r="I299" i="61" s="1"/>
  <c r="P299" i="61"/>
  <c r="R299" i="61" s="1"/>
  <c r="J299" i="61"/>
  <c r="L299" i="61" s="1"/>
  <c r="M321" i="61"/>
  <c r="O321" i="61" s="1"/>
  <c r="J321" i="61"/>
  <c r="L321" i="61" s="1"/>
  <c r="G321" i="61"/>
  <c r="I321" i="61" s="1"/>
  <c r="P321" i="61"/>
  <c r="R321" i="61" s="1"/>
  <c r="M314" i="61"/>
  <c r="O314" i="61" s="1"/>
  <c r="G314" i="61"/>
  <c r="I314" i="61" s="1"/>
  <c r="P314" i="61"/>
  <c r="R314" i="61" s="1"/>
  <c r="J314" i="61"/>
  <c r="L314" i="61" s="1"/>
  <c r="M307" i="61"/>
  <c r="O307" i="61" s="1"/>
  <c r="G307" i="61"/>
  <c r="I307" i="61" s="1"/>
  <c r="P307" i="61"/>
  <c r="R307" i="61" s="1"/>
  <c r="J307" i="61"/>
  <c r="L307" i="61" s="1"/>
  <c r="M306" i="61"/>
  <c r="O306" i="61" s="1"/>
  <c r="J306" i="61"/>
  <c r="L306" i="61" s="1"/>
  <c r="G306" i="61"/>
  <c r="I306" i="61" s="1"/>
  <c r="P306" i="61"/>
  <c r="R306" i="61" s="1"/>
  <c r="M286" i="61"/>
  <c r="O286" i="61" s="1"/>
  <c r="J286" i="61"/>
  <c r="L286" i="61" s="1"/>
  <c r="P286" i="61"/>
  <c r="R286" i="61" s="1"/>
  <c r="G286" i="61"/>
  <c r="I286" i="61" s="1"/>
  <c r="M288" i="61"/>
  <c r="O288" i="61" s="1"/>
  <c r="J288" i="61"/>
  <c r="L288" i="61" s="1"/>
  <c r="P288" i="61"/>
  <c r="R288" i="61" s="1"/>
  <c r="G288" i="61"/>
  <c r="I288" i="61" s="1"/>
  <c r="M296" i="61"/>
  <c r="O296" i="61" s="1"/>
  <c r="G296" i="61"/>
  <c r="I296" i="61" s="1"/>
  <c r="P296" i="61"/>
  <c r="R296" i="61" s="1"/>
  <c r="J296" i="61"/>
  <c r="L296" i="61" s="1"/>
  <c r="M290" i="61"/>
  <c r="O290" i="61" s="1"/>
  <c r="J290" i="61"/>
  <c r="L290" i="61" s="1"/>
  <c r="P290" i="61"/>
  <c r="R290" i="61" s="1"/>
  <c r="G290" i="61"/>
  <c r="I290" i="61" s="1"/>
  <c r="M315" i="61"/>
  <c r="O315" i="61" s="1"/>
  <c r="G315" i="61"/>
  <c r="I315" i="61" s="1"/>
  <c r="P315" i="61"/>
  <c r="R315" i="61" s="1"/>
  <c r="J315" i="61"/>
  <c r="L315" i="61" s="1"/>
  <c r="M304" i="61"/>
  <c r="O304" i="61" s="1"/>
  <c r="G304" i="61"/>
  <c r="I304" i="61" s="1"/>
  <c r="P304" i="61"/>
  <c r="R304" i="61" s="1"/>
  <c r="J304" i="61"/>
  <c r="L304" i="61" s="1"/>
  <c r="M303" i="61"/>
  <c r="O303" i="61" s="1"/>
  <c r="G303" i="61"/>
  <c r="I303" i="61" s="1"/>
  <c r="P303" i="61"/>
  <c r="R303" i="61" s="1"/>
  <c r="J303" i="61"/>
  <c r="L303" i="61" s="1"/>
  <c r="M292" i="61"/>
  <c r="O292" i="61" s="1"/>
  <c r="J292" i="61"/>
  <c r="L292" i="61" s="1"/>
  <c r="P292" i="61"/>
  <c r="R292" i="61" s="1"/>
  <c r="G292" i="61"/>
  <c r="I292" i="61" s="1"/>
  <c r="M322" i="61"/>
  <c r="O322" i="61" s="1"/>
  <c r="G322" i="61"/>
  <c r="I322" i="61" s="1"/>
  <c r="P322" i="61"/>
  <c r="R322" i="61" s="1"/>
  <c r="J322" i="61"/>
  <c r="L322" i="61" s="1"/>
  <c r="M295" i="61"/>
  <c r="O295" i="61" s="1"/>
  <c r="G295" i="61"/>
  <c r="I295" i="61" s="1"/>
  <c r="P295" i="61"/>
  <c r="R295" i="61" s="1"/>
  <c r="J295" i="61"/>
  <c r="L295" i="61" s="1"/>
  <c r="M312" i="61"/>
  <c r="O312" i="61" s="1"/>
  <c r="G312" i="61"/>
  <c r="I312" i="61" s="1"/>
  <c r="P312" i="61"/>
  <c r="R312" i="61" s="1"/>
  <c r="J312" i="61"/>
  <c r="L312" i="61" s="1"/>
  <c r="M311" i="61"/>
  <c r="O311" i="61" s="1"/>
  <c r="G311" i="61"/>
  <c r="I311" i="61" s="1"/>
  <c r="P311" i="61"/>
  <c r="R311" i="61" s="1"/>
  <c r="J311" i="61"/>
  <c r="L311" i="61" s="1"/>
  <c r="M297" i="61"/>
  <c r="O297" i="61" s="1"/>
  <c r="G297" i="61"/>
  <c r="I297" i="61" s="1"/>
  <c r="P297" i="61"/>
  <c r="R297" i="61" s="1"/>
  <c r="J297" i="61"/>
  <c r="L297" i="61" s="1"/>
  <c r="M313" i="61"/>
  <c r="O313" i="61" s="1"/>
  <c r="G313" i="61"/>
  <c r="I313" i="61" s="1"/>
  <c r="P313" i="61"/>
  <c r="R313" i="61" s="1"/>
  <c r="J313" i="61"/>
  <c r="L313" i="61" s="1"/>
  <c r="M323" i="61"/>
  <c r="O323" i="61" s="1"/>
  <c r="G323" i="61"/>
  <c r="I323" i="61" s="1"/>
  <c r="P323" i="61"/>
  <c r="R323" i="61" s="1"/>
  <c r="J323" i="61"/>
  <c r="L323" i="61" s="1"/>
  <c r="M320" i="61"/>
  <c r="O320" i="61" s="1"/>
  <c r="G320" i="61"/>
  <c r="I320" i="61" s="1"/>
  <c r="P320" i="61"/>
  <c r="R320" i="61" s="1"/>
  <c r="J320" i="61"/>
  <c r="L320" i="61" s="1"/>
  <c r="M319" i="61"/>
  <c r="O319" i="61" s="1"/>
  <c r="J319" i="61"/>
  <c r="L319" i="61" s="1"/>
  <c r="G319" i="61"/>
  <c r="I319" i="61" s="1"/>
  <c r="P319" i="61"/>
  <c r="R319" i="61" s="1"/>
  <c r="M305" i="61"/>
  <c r="O305" i="61" s="1"/>
  <c r="G305" i="61"/>
  <c r="I305" i="61" s="1"/>
  <c r="P305" i="61"/>
  <c r="R305" i="61" s="1"/>
  <c r="J305" i="61"/>
  <c r="L305" i="61" s="1"/>
  <c r="M298" i="61"/>
  <c r="O298" i="61" s="1"/>
  <c r="G298" i="61"/>
  <c r="I298" i="61" s="1"/>
  <c r="P298" i="61"/>
  <c r="R298" i="61" s="1"/>
  <c r="J298" i="61"/>
  <c r="L298" i="61" s="1"/>
  <c r="P324" i="61"/>
  <c r="R324" i="61" s="1"/>
  <c r="G324" i="61"/>
  <c r="I324" i="61" s="1"/>
  <c r="P300" i="61"/>
  <c r="R300" i="61" s="1"/>
  <c r="G300" i="61"/>
  <c r="I300" i="61" s="1"/>
  <c r="P293" i="61"/>
  <c r="R293" i="61" s="1"/>
  <c r="M277" i="61"/>
  <c r="O277" i="61" s="1"/>
  <c r="P277" i="61"/>
  <c r="R277" i="61" s="1"/>
  <c r="J277" i="61"/>
  <c r="L277" i="61" s="1"/>
  <c r="J262" i="61"/>
  <c r="L262" i="61" s="1"/>
  <c r="M262" i="61"/>
  <c r="O262" i="61" s="1"/>
  <c r="P262" i="61"/>
  <c r="R262" i="61" s="1"/>
  <c r="G262" i="61"/>
  <c r="I262" i="61" s="1"/>
  <c r="J258" i="61"/>
  <c r="L258" i="61" s="1"/>
  <c r="M258" i="61"/>
  <c r="O258" i="61" s="1"/>
  <c r="P258" i="61"/>
  <c r="R258" i="61" s="1"/>
  <c r="G258" i="61"/>
  <c r="I258" i="61" s="1"/>
  <c r="J245" i="61"/>
  <c r="L245" i="61" s="1"/>
  <c r="M245" i="61"/>
  <c r="O245" i="61" s="1"/>
  <c r="P245" i="61"/>
  <c r="R245" i="61" s="1"/>
  <c r="G245" i="61"/>
  <c r="I245" i="61" s="1"/>
  <c r="J266" i="61"/>
  <c r="L266" i="61" s="1"/>
  <c r="G266" i="61"/>
  <c r="I266" i="61" s="1"/>
  <c r="P266" i="61"/>
  <c r="R266" i="61" s="1"/>
  <c r="M266" i="61"/>
  <c r="O266" i="61" s="1"/>
  <c r="J229" i="61"/>
  <c r="L229" i="61" s="1"/>
  <c r="M229" i="61"/>
  <c r="O229" i="61" s="1"/>
  <c r="P229" i="61"/>
  <c r="R229" i="61" s="1"/>
  <c r="G229" i="61"/>
  <c r="I229" i="61" s="1"/>
  <c r="P316" i="61"/>
  <c r="R316" i="61" s="1"/>
  <c r="G316" i="61"/>
  <c r="I316" i="61" s="1"/>
  <c r="P308" i="61"/>
  <c r="R308" i="61" s="1"/>
  <c r="G308" i="61"/>
  <c r="I308" i="61" s="1"/>
  <c r="P325" i="61"/>
  <c r="R325" i="61" s="1"/>
  <c r="G325" i="61"/>
  <c r="I325" i="61" s="1"/>
  <c r="P317" i="61"/>
  <c r="R317" i="61" s="1"/>
  <c r="G317" i="61"/>
  <c r="I317" i="61" s="1"/>
  <c r="P309" i="61"/>
  <c r="R309" i="61" s="1"/>
  <c r="G309" i="61"/>
  <c r="I309" i="61" s="1"/>
  <c r="P301" i="61"/>
  <c r="R301" i="61" s="1"/>
  <c r="G301" i="61"/>
  <c r="I301" i="61" s="1"/>
  <c r="G294" i="61"/>
  <c r="I294" i="61" s="1"/>
  <c r="M284" i="61"/>
  <c r="O284" i="61" s="1"/>
  <c r="J284" i="61"/>
  <c r="L284" i="61" s="1"/>
  <c r="G284" i="61"/>
  <c r="I284" i="61" s="1"/>
  <c r="M281" i="61"/>
  <c r="O281" i="61" s="1"/>
  <c r="J281" i="61"/>
  <c r="L281" i="61" s="1"/>
  <c r="J276" i="61"/>
  <c r="L276" i="61" s="1"/>
  <c r="M276" i="61"/>
  <c r="O276" i="61" s="1"/>
  <c r="G276" i="61"/>
  <c r="I276" i="61" s="1"/>
  <c r="P276" i="61"/>
  <c r="R276" i="61" s="1"/>
  <c r="J272" i="61"/>
  <c r="L272" i="61" s="1"/>
  <c r="M272" i="61"/>
  <c r="O272" i="61" s="1"/>
  <c r="G272" i="61"/>
  <c r="I272" i="61" s="1"/>
  <c r="P272" i="61"/>
  <c r="R272" i="61" s="1"/>
  <c r="V269" i="61"/>
  <c r="J268" i="61"/>
  <c r="L268" i="61" s="1"/>
  <c r="M268" i="61"/>
  <c r="O268" i="61" s="1"/>
  <c r="G268" i="61"/>
  <c r="I268" i="61" s="1"/>
  <c r="P268" i="61"/>
  <c r="R268" i="61" s="1"/>
  <c r="J265" i="61"/>
  <c r="L265" i="61" s="1"/>
  <c r="M265" i="61"/>
  <c r="O265" i="61" s="1"/>
  <c r="P265" i="61"/>
  <c r="R265" i="61" s="1"/>
  <c r="G265" i="61"/>
  <c r="I265" i="61" s="1"/>
  <c r="J263" i="61"/>
  <c r="L263" i="61" s="1"/>
  <c r="M263" i="61"/>
  <c r="O263" i="61" s="1"/>
  <c r="P263" i="61"/>
  <c r="R263" i="61" s="1"/>
  <c r="G263" i="61"/>
  <c r="I263" i="61" s="1"/>
  <c r="J257" i="61"/>
  <c r="L257" i="61" s="1"/>
  <c r="M257" i="61"/>
  <c r="O257" i="61" s="1"/>
  <c r="P257" i="61"/>
  <c r="R257" i="61" s="1"/>
  <c r="G257" i="61"/>
  <c r="I257" i="61" s="1"/>
  <c r="J243" i="61"/>
  <c r="L243" i="61" s="1"/>
  <c r="M243" i="61"/>
  <c r="O243" i="61" s="1"/>
  <c r="P243" i="61"/>
  <c r="R243" i="61" s="1"/>
  <c r="G243" i="61"/>
  <c r="I243" i="61" s="1"/>
  <c r="P227" i="61"/>
  <c r="R227" i="61" s="1"/>
  <c r="J227" i="61"/>
  <c r="L227" i="61" s="1"/>
  <c r="M227" i="61"/>
  <c r="O227" i="61" s="1"/>
  <c r="G227" i="61"/>
  <c r="I227" i="61" s="1"/>
  <c r="M172" i="61"/>
  <c r="O172" i="61" s="1"/>
  <c r="G172" i="61"/>
  <c r="I172" i="61" s="1"/>
  <c r="P172" i="61"/>
  <c r="R172" i="61" s="1"/>
  <c r="J172" i="61"/>
  <c r="L172" i="61" s="1"/>
  <c r="R284" i="61"/>
  <c r="M280" i="61"/>
  <c r="O280" i="61" s="1"/>
  <c r="J280" i="61"/>
  <c r="L280" i="61" s="1"/>
  <c r="J231" i="61"/>
  <c r="L231" i="61" s="1"/>
  <c r="M231" i="61"/>
  <c r="O231" i="61" s="1"/>
  <c r="P231" i="61"/>
  <c r="R231" i="61" s="1"/>
  <c r="G231" i="61"/>
  <c r="I231" i="61" s="1"/>
  <c r="J293" i="61"/>
  <c r="L293" i="61" s="1"/>
  <c r="M291" i="61"/>
  <c r="O291" i="61" s="1"/>
  <c r="J291" i="61"/>
  <c r="L291" i="61" s="1"/>
  <c r="M289" i="61"/>
  <c r="O289" i="61" s="1"/>
  <c r="J289" i="61"/>
  <c r="L289" i="61" s="1"/>
  <c r="M287" i="61"/>
  <c r="O287" i="61" s="1"/>
  <c r="J287" i="61"/>
  <c r="L287" i="61" s="1"/>
  <c r="M283" i="61"/>
  <c r="O283" i="61" s="1"/>
  <c r="J283" i="61"/>
  <c r="L283" i="61" s="1"/>
  <c r="G283" i="61"/>
  <c r="I283" i="61" s="1"/>
  <c r="J237" i="61"/>
  <c r="L237" i="61" s="1"/>
  <c r="M237" i="61"/>
  <c r="O237" i="61" s="1"/>
  <c r="P237" i="61"/>
  <c r="R237" i="61" s="1"/>
  <c r="G237" i="61"/>
  <c r="I237" i="61" s="1"/>
  <c r="J233" i="61"/>
  <c r="L233" i="61" s="1"/>
  <c r="M233" i="61"/>
  <c r="O233" i="61" s="1"/>
  <c r="P233" i="61"/>
  <c r="R233" i="61" s="1"/>
  <c r="G233" i="61"/>
  <c r="I233" i="61" s="1"/>
  <c r="J228" i="61"/>
  <c r="L228" i="61" s="1"/>
  <c r="M228" i="61"/>
  <c r="O228" i="61" s="1"/>
  <c r="G228" i="61"/>
  <c r="I228" i="61" s="1"/>
  <c r="P228" i="61"/>
  <c r="R228" i="61" s="1"/>
  <c r="J241" i="61"/>
  <c r="L241" i="61" s="1"/>
  <c r="M241" i="61"/>
  <c r="O241" i="61" s="1"/>
  <c r="P241" i="61"/>
  <c r="R241" i="61" s="1"/>
  <c r="G241" i="61"/>
  <c r="I241" i="61" s="1"/>
  <c r="J239" i="61"/>
  <c r="L239" i="61" s="1"/>
  <c r="M239" i="61"/>
  <c r="O239" i="61" s="1"/>
  <c r="P239" i="61"/>
  <c r="R239" i="61" s="1"/>
  <c r="G239" i="61"/>
  <c r="I239" i="61" s="1"/>
  <c r="J324" i="61"/>
  <c r="L324" i="61" s="1"/>
  <c r="J316" i="61"/>
  <c r="L316" i="61" s="1"/>
  <c r="J308" i="61"/>
  <c r="L308" i="61" s="1"/>
  <c r="J300" i="61"/>
  <c r="L300" i="61" s="1"/>
  <c r="P280" i="61"/>
  <c r="R280" i="61" s="1"/>
  <c r="M279" i="61"/>
  <c r="O279" i="61" s="1"/>
  <c r="J279" i="61"/>
  <c r="L279" i="61" s="1"/>
  <c r="J235" i="61"/>
  <c r="L235" i="61" s="1"/>
  <c r="M235" i="61"/>
  <c r="O235" i="61" s="1"/>
  <c r="P235" i="61"/>
  <c r="R235" i="61" s="1"/>
  <c r="G235" i="61"/>
  <c r="I235" i="61" s="1"/>
  <c r="J230" i="61"/>
  <c r="L230" i="61" s="1"/>
  <c r="M230" i="61"/>
  <c r="O230" i="61" s="1"/>
  <c r="G230" i="61"/>
  <c r="I230" i="61" s="1"/>
  <c r="P230" i="61"/>
  <c r="R230" i="61" s="1"/>
  <c r="P222" i="61"/>
  <c r="R222" i="61" s="1"/>
  <c r="J222" i="61"/>
  <c r="L222" i="61" s="1"/>
  <c r="M222" i="61"/>
  <c r="O222" i="61" s="1"/>
  <c r="G222" i="61"/>
  <c r="I222" i="61" s="1"/>
  <c r="P218" i="61"/>
  <c r="R218" i="61" s="1"/>
  <c r="J218" i="61"/>
  <c r="L218" i="61" s="1"/>
  <c r="M218" i="61"/>
  <c r="O218" i="61" s="1"/>
  <c r="G218" i="61"/>
  <c r="I218" i="61" s="1"/>
  <c r="J259" i="61"/>
  <c r="L259" i="61" s="1"/>
  <c r="M259" i="61"/>
  <c r="O259" i="61" s="1"/>
  <c r="P259" i="61"/>
  <c r="R259" i="61" s="1"/>
  <c r="G259" i="61"/>
  <c r="I259" i="61" s="1"/>
  <c r="G158" i="61"/>
  <c r="I158" i="61" s="1"/>
  <c r="J158" i="61"/>
  <c r="L158" i="61" s="1"/>
  <c r="P158" i="61"/>
  <c r="R158" i="61" s="1"/>
  <c r="M158" i="61"/>
  <c r="O158" i="61" s="1"/>
  <c r="J325" i="61"/>
  <c r="L325" i="61" s="1"/>
  <c r="J317" i="61"/>
  <c r="L317" i="61" s="1"/>
  <c r="J309" i="61"/>
  <c r="L309" i="61" s="1"/>
  <c r="J301" i="61"/>
  <c r="L301" i="61" s="1"/>
  <c r="J294" i="61"/>
  <c r="L294" i="61" s="1"/>
  <c r="M285" i="61"/>
  <c r="O285" i="61" s="1"/>
  <c r="J285" i="61"/>
  <c r="L285" i="61" s="1"/>
  <c r="G285" i="61"/>
  <c r="I285" i="61" s="1"/>
  <c r="P283" i="61"/>
  <c r="R283" i="61" s="1"/>
  <c r="G277" i="61"/>
  <c r="I277" i="61" s="1"/>
  <c r="R264" i="61"/>
  <c r="R256" i="61"/>
  <c r="J255" i="61"/>
  <c r="L255" i="61" s="1"/>
  <c r="M255" i="61"/>
  <c r="O255" i="61" s="1"/>
  <c r="P255" i="61"/>
  <c r="R255" i="61" s="1"/>
  <c r="G255" i="61"/>
  <c r="I255" i="61" s="1"/>
  <c r="R254" i="61"/>
  <c r="J253" i="61"/>
  <c r="L253" i="61" s="1"/>
  <c r="M253" i="61"/>
  <c r="O253" i="61" s="1"/>
  <c r="P253" i="61"/>
  <c r="R253" i="61" s="1"/>
  <c r="G253" i="61"/>
  <c r="I253" i="61" s="1"/>
  <c r="R252" i="61"/>
  <c r="J251" i="61"/>
  <c r="L251" i="61" s="1"/>
  <c r="M251" i="61"/>
  <c r="O251" i="61" s="1"/>
  <c r="P251" i="61"/>
  <c r="R251" i="61" s="1"/>
  <c r="G251" i="61"/>
  <c r="I251" i="61" s="1"/>
  <c r="R250" i="61"/>
  <c r="J249" i="61"/>
  <c r="L249" i="61" s="1"/>
  <c r="M249" i="61"/>
  <c r="O249" i="61" s="1"/>
  <c r="P249" i="61"/>
  <c r="R249" i="61" s="1"/>
  <c r="G249" i="61"/>
  <c r="I249" i="61" s="1"/>
  <c r="J232" i="61"/>
  <c r="L232" i="61" s="1"/>
  <c r="M232" i="61"/>
  <c r="O232" i="61" s="1"/>
  <c r="G232" i="61"/>
  <c r="I232" i="61" s="1"/>
  <c r="P232" i="61"/>
  <c r="R232" i="61" s="1"/>
  <c r="P225" i="61"/>
  <c r="R225" i="61" s="1"/>
  <c r="J225" i="61"/>
  <c r="L225" i="61" s="1"/>
  <c r="M225" i="61"/>
  <c r="O225" i="61" s="1"/>
  <c r="P223" i="61"/>
  <c r="R223" i="61" s="1"/>
  <c r="J223" i="61"/>
  <c r="L223" i="61" s="1"/>
  <c r="M223" i="61"/>
  <c r="O223" i="61" s="1"/>
  <c r="G223" i="61"/>
  <c r="I223" i="61" s="1"/>
  <c r="J274" i="61"/>
  <c r="L274" i="61" s="1"/>
  <c r="G274" i="61"/>
  <c r="I274" i="61" s="1"/>
  <c r="P274" i="61"/>
  <c r="R274" i="61" s="1"/>
  <c r="M274" i="61"/>
  <c r="O274" i="61" s="1"/>
  <c r="J270" i="61"/>
  <c r="L270" i="61" s="1"/>
  <c r="G270" i="61"/>
  <c r="I270" i="61" s="1"/>
  <c r="P270" i="61"/>
  <c r="R270" i="61" s="1"/>
  <c r="M270" i="61"/>
  <c r="O270" i="61" s="1"/>
  <c r="J326" i="61"/>
  <c r="L326" i="61" s="1"/>
  <c r="J318" i="61"/>
  <c r="L318" i="61" s="1"/>
  <c r="J310" i="61"/>
  <c r="L310" i="61" s="1"/>
  <c r="J302" i="61"/>
  <c r="L302" i="61" s="1"/>
  <c r="G293" i="61"/>
  <c r="I293" i="61" s="1"/>
  <c r="G291" i="61"/>
  <c r="I291" i="61" s="1"/>
  <c r="G289" i="61"/>
  <c r="I289" i="61" s="1"/>
  <c r="G287" i="61"/>
  <c r="I287" i="61" s="1"/>
  <c r="M282" i="61"/>
  <c r="O282" i="61" s="1"/>
  <c r="J282" i="61"/>
  <c r="L282" i="61" s="1"/>
  <c r="M278" i="61"/>
  <c r="O278" i="61" s="1"/>
  <c r="P278" i="61"/>
  <c r="R278" i="61" s="1"/>
  <c r="J278" i="61"/>
  <c r="L278" i="61" s="1"/>
  <c r="J275" i="61"/>
  <c r="L275" i="61" s="1"/>
  <c r="M275" i="61"/>
  <c r="O275" i="61" s="1"/>
  <c r="G275" i="61"/>
  <c r="I275" i="61" s="1"/>
  <c r="J273" i="61"/>
  <c r="L273" i="61" s="1"/>
  <c r="M273" i="61"/>
  <c r="O273" i="61" s="1"/>
  <c r="G273" i="61"/>
  <c r="I273" i="61" s="1"/>
  <c r="P273" i="61"/>
  <c r="R273" i="61" s="1"/>
  <c r="J271" i="61"/>
  <c r="L271" i="61" s="1"/>
  <c r="M271" i="61"/>
  <c r="O271" i="61" s="1"/>
  <c r="G271" i="61"/>
  <c r="I271" i="61" s="1"/>
  <c r="J267" i="61"/>
  <c r="L267" i="61" s="1"/>
  <c r="M267" i="61"/>
  <c r="O267" i="61" s="1"/>
  <c r="G267" i="61"/>
  <c r="I267" i="61" s="1"/>
  <c r="J260" i="61"/>
  <c r="L260" i="61" s="1"/>
  <c r="M260" i="61"/>
  <c r="O260" i="61" s="1"/>
  <c r="P260" i="61"/>
  <c r="R260" i="61" s="1"/>
  <c r="G260" i="61"/>
  <c r="I260" i="61" s="1"/>
  <c r="J247" i="61"/>
  <c r="L247" i="61" s="1"/>
  <c r="M247" i="61"/>
  <c r="O247" i="61" s="1"/>
  <c r="P247" i="61"/>
  <c r="R247" i="61" s="1"/>
  <c r="G247" i="61"/>
  <c r="I247" i="61" s="1"/>
  <c r="J234" i="61"/>
  <c r="L234" i="61" s="1"/>
  <c r="M234" i="61"/>
  <c r="O234" i="61" s="1"/>
  <c r="G234" i="61"/>
  <c r="I234" i="61" s="1"/>
  <c r="P234" i="61"/>
  <c r="R234" i="61" s="1"/>
  <c r="M203" i="61"/>
  <c r="O203" i="61" s="1"/>
  <c r="G203" i="61"/>
  <c r="I203" i="61" s="1"/>
  <c r="P203" i="61"/>
  <c r="R203" i="61" s="1"/>
  <c r="J203" i="61"/>
  <c r="L203" i="61" s="1"/>
  <c r="M195" i="61"/>
  <c r="O195" i="61" s="1"/>
  <c r="G195" i="61"/>
  <c r="I195" i="61" s="1"/>
  <c r="P195" i="61"/>
  <c r="R195" i="61" s="1"/>
  <c r="J195" i="61"/>
  <c r="L195" i="61" s="1"/>
  <c r="R248" i="61"/>
  <c r="R246" i="61"/>
  <c r="R244" i="61"/>
  <c r="R242" i="61"/>
  <c r="R240" i="61"/>
  <c r="R238" i="61"/>
  <c r="R236" i="61"/>
  <c r="P224" i="61"/>
  <c r="R224" i="61" s="1"/>
  <c r="J224" i="61"/>
  <c r="L224" i="61" s="1"/>
  <c r="M224" i="61"/>
  <c r="O224" i="61" s="1"/>
  <c r="P217" i="61"/>
  <c r="R217" i="61" s="1"/>
  <c r="J217" i="61"/>
  <c r="L217" i="61" s="1"/>
  <c r="M217" i="61"/>
  <c r="O217" i="61" s="1"/>
  <c r="G207" i="61"/>
  <c r="I207" i="61" s="1"/>
  <c r="M207" i="61"/>
  <c r="O207" i="61" s="1"/>
  <c r="P207" i="61"/>
  <c r="R207" i="61" s="1"/>
  <c r="G206" i="61"/>
  <c r="I206" i="61" s="1"/>
  <c r="J206" i="61"/>
  <c r="L206" i="61" s="1"/>
  <c r="M206" i="61"/>
  <c r="O206" i="61" s="1"/>
  <c r="P206" i="61"/>
  <c r="R206" i="61" s="1"/>
  <c r="M204" i="61"/>
  <c r="O204" i="61" s="1"/>
  <c r="G204" i="61"/>
  <c r="I204" i="61" s="1"/>
  <c r="J204" i="61"/>
  <c r="L204" i="61" s="1"/>
  <c r="P204" i="61"/>
  <c r="R204" i="61" s="1"/>
  <c r="M196" i="61"/>
  <c r="O196" i="61" s="1"/>
  <c r="G196" i="61"/>
  <c r="I196" i="61" s="1"/>
  <c r="J196" i="61"/>
  <c r="L196" i="61" s="1"/>
  <c r="P196" i="61"/>
  <c r="R196" i="61" s="1"/>
  <c r="P216" i="61"/>
  <c r="R216" i="61" s="1"/>
  <c r="J216" i="61"/>
  <c r="L216" i="61" s="1"/>
  <c r="M216" i="61"/>
  <c r="O216" i="61" s="1"/>
  <c r="M197" i="61"/>
  <c r="O197" i="61" s="1"/>
  <c r="G197" i="61"/>
  <c r="I197" i="61" s="1"/>
  <c r="P197" i="61"/>
  <c r="R197" i="61" s="1"/>
  <c r="J197" i="61"/>
  <c r="L197" i="61" s="1"/>
  <c r="G161" i="61"/>
  <c r="I161" i="61" s="1"/>
  <c r="P161" i="61"/>
  <c r="R161" i="61" s="1"/>
  <c r="J161" i="61"/>
  <c r="L161" i="61" s="1"/>
  <c r="M161" i="61"/>
  <c r="O161" i="61" s="1"/>
  <c r="J261" i="61"/>
  <c r="L261" i="61" s="1"/>
  <c r="M261" i="61"/>
  <c r="O261" i="61" s="1"/>
  <c r="P226" i="61"/>
  <c r="R226" i="61" s="1"/>
  <c r="J226" i="61"/>
  <c r="L226" i="61" s="1"/>
  <c r="M226" i="61"/>
  <c r="O226" i="61" s="1"/>
  <c r="G224" i="61"/>
  <c r="I224" i="61" s="1"/>
  <c r="P215" i="61"/>
  <c r="R215" i="61" s="1"/>
  <c r="J215" i="61"/>
  <c r="L215" i="61" s="1"/>
  <c r="M215" i="61"/>
  <c r="O215" i="61" s="1"/>
  <c r="M198" i="61"/>
  <c r="O198" i="61" s="1"/>
  <c r="G198" i="61"/>
  <c r="I198" i="61" s="1"/>
  <c r="J198" i="61"/>
  <c r="L198" i="61" s="1"/>
  <c r="P198" i="61"/>
  <c r="R198" i="61" s="1"/>
  <c r="M190" i="61"/>
  <c r="O190" i="61" s="1"/>
  <c r="G190" i="61"/>
  <c r="I190" i="61" s="1"/>
  <c r="J190" i="61"/>
  <c r="L190" i="61" s="1"/>
  <c r="P190" i="61"/>
  <c r="R190" i="61" s="1"/>
  <c r="M188" i="61"/>
  <c r="O188" i="61" s="1"/>
  <c r="G188" i="61"/>
  <c r="I188" i="61" s="1"/>
  <c r="J188" i="61"/>
  <c r="L188" i="61" s="1"/>
  <c r="P188" i="61"/>
  <c r="R188" i="61" s="1"/>
  <c r="M186" i="61"/>
  <c r="O186" i="61" s="1"/>
  <c r="G186" i="61"/>
  <c r="I186" i="61" s="1"/>
  <c r="J186" i="61"/>
  <c r="L186" i="61" s="1"/>
  <c r="P186" i="61"/>
  <c r="R186" i="61" s="1"/>
  <c r="J122" i="61"/>
  <c r="L122" i="61" s="1"/>
  <c r="M122" i="61"/>
  <c r="O122" i="61" s="1"/>
  <c r="P122" i="61"/>
  <c r="R122" i="61" s="1"/>
  <c r="G122" i="61"/>
  <c r="I122" i="61" s="1"/>
  <c r="J264" i="61"/>
  <c r="L264" i="61" s="1"/>
  <c r="M264" i="61"/>
  <c r="O264" i="61" s="1"/>
  <c r="J256" i="61"/>
  <c r="L256" i="61" s="1"/>
  <c r="M256" i="61"/>
  <c r="O256" i="61" s="1"/>
  <c r="J254" i="61"/>
  <c r="L254" i="61" s="1"/>
  <c r="M254" i="61"/>
  <c r="O254" i="61" s="1"/>
  <c r="J252" i="61"/>
  <c r="L252" i="61" s="1"/>
  <c r="M252" i="61"/>
  <c r="O252" i="61" s="1"/>
  <c r="J250" i="61"/>
  <c r="L250" i="61" s="1"/>
  <c r="M250" i="61"/>
  <c r="O250" i="61" s="1"/>
  <c r="J248" i="61"/>
  <c r="L248" i="61" s="1"/>
  <c r="M248" i="61"/>
  <c r="O248" i="61" s="1"/>
  <c r="J246" i="61"/>
  <c r="L246" i="61" s="1"/>
  <c r="M246" i="61"/>
  <c r="O246" i="61" s="1"/>
  <c r="J244" i="61"/>
  <c r="L244" i="61" s="1"/>
  <c r="M244" i="61"/>
  <c r="O244" i="61" s="1"/>
  <c r="J242" i="61"/>
  <c r="L242" i="61" s="1"/>
  <c r="M242" i="61"/>
  <c r="O242" i="61" s="1"/>
  <c r="J240" i="61"/>
  <c r="L240" i="61" s="1"/>
  <c r="M240" i="61"/>
  <c r="O240" i="61" s="1"/>
  <c r="J238" i="61"/>
  <c r="L238" i="61" s="1"/>
  <c r="M238" i="61"/>
  <c r="O238" i="61" s="1"/>
  <c r="J236" i="61"/>
  <c r="L236" i="61" s="1"/>
  <c r="M236" i="61"/>
  <c r="O236" i="61" s="1"/>
  <c r="P221" i="61"/>
  <c r="R221" i="61" s="1"/>
  <c r="J221" i="61"/>
  <c r="L221" i="61" s="1"/>
  <c r="M221" i="61"/>
  <c r="O221" i="61" s="1"/>
  <c r="P214" i="61"/>
  <c r="R214" i="61" s="1"/>
  <c r="J214" i="61"/>
  <c r="L214" i="61" s="1"/>
  <c r="M214" i="61"/>
  <c r="O214" i="61" s="1"/>
  <c r="M199" i="61"/>
  <c r="O199" i="61" s="1"/>
  <c r="G199" i="61"/>
  <c r="I199" i="61" s="1"/>
  <c r="P199" i="61"/>
  <c r="R199" i="61" s="1"/>
  <c r="J199" i="61"/>
  <c r="L199" i="61" s="1"/>
  <c r="M191" i="61"/>
  <c r="O191" i="61" s="1"/>
  <c r="G191" i="61"/>
  <c r="I191" i="61" s="1"/>
  <c r="P191" i="61"/>
  <c r="R191" i="61" s="1"/>
  <c r="J191" i="61"/>
  <c r="L191" i="61" s="1"/>
  <c r="P213" i="61"/>
  <c r="R213" i="61" s="1"/>
  <c r="J213" i="61"/>
  <c r="L213" i="61" s="1"/>
  <c r="M213" i="61"/>
  <c r="O213" i="61" s="1"/>
  <c r="G210" i="61"/>
  <c r="I210" i="61" s="1"/>
  <c r="P210" i="61"/>
  <c r="R210" i="61" s="1"/>
  <c r="J210" i="61"/>
  <c r="L210" i="61" s="1"/>
  <c r="M210" i="61"/>
  <c r="O210" i="61" s="1"/>
  <c r="J207" i="61"/>
  <c r="L207" i="61" s="1"/>
  <c r="M200" i="61"/>
  <c r="O200" i="61" s="1"/>
  <c r="G200" i="61"/>
  <c r="I200" i="61" s="1"/>
  <c r="J200" i="61"/>
  <c r="L200" i="61" s="1"/>
  <c r="P200" i="61"/>
  <c r="R200" i="61" s="1"/>
  <c r="M192" i="61"/>
  <c r="O192" i="61" s="1"/>
  <c r="G192" i="61"/>
  <c r="I192" i="61" s="1"/>
  <c r="J192" i="61"/>
  <c r="L192" i="61" s="1"/>
  <c r="P192" i="61"/>
  <c r="R192" i="61" s="1"/>
  <c r="G164" i="61"/>
  <c r="I164" i="61" s="1"/>
  <c r="M164" i="61"/>
  <c r="O164" i="61" s="1"/>
  <c r="P164" i="61"/>
  <c r="R164" i="61" s="1"/>
  <c r="J164" i="61"/>
  <c r="L164" i="61" s="1"/>
  <c r="P220" i="61"/>
  <c r="R220" i="61" s="1"/>
  <c r="J220" i="61"/>
  <c r="L220" i="61" s="1"/>
  <c r="M220" i="61"/>
  <c r="O220" i="61" s="1"/>
  <c r="P212" i="61"/>
  <c r="R212" i="61" s="1"/>
  <c r="J212" i="61"/>
  <c r="L212" i="61" s="1"/>
  <c r="M212" i="61"/>
  <c r="O212" i="61" s="1"/>
  <c r="G205" i="61"/>
  <c r="I205" i="61" s="1"/>
  <c r="P205" i="61"/>
  <c r="R205" i="61" s="1"/>
  <c r="J205" i="61"/>
  <c r="L205" i="61" s="1"/>
  <c r="M201" i="61"/>
  <c r="O201" i="61" s="1"/>
  <c r="G201" i="61"/>
  <c r="I201" i="61" s="1"/>
  <c r="P201" i="61"/>
  <c r="R201" i="61" s="1"/>
  <c r="J201" i="61"/>
  <c r="L201" i="61" s="1"/>
  <c r="M193" i="61"/>
  <c r="O193" i="61" s="1"/>
  <c r="G193" i="61"/>
  <c r="I193" i="61" s="1"/>
  <c r="P193" i="61"/>
  <c r="R193" i="61" s="1"/>
  <c r="J193" i="61"/>
  <c r="L193" i="61" s="1"/>
  <c r="G261" i="61"/>
  <c r="I261" i="61" s="1"/>
  <c r="G256" i="61"/>
  <c r="I256" i="61" s="1"/>
  <c r="G254" i="61"/>
  <c r="I254" i="61" s="1"/>
  <c r="G252" i="61"/>
  <c r="I252" i="61" s="1"/>
  <c r="G250" i="61"/>
  <c r="I250" i="61" s="1"/>
  <c r="G248" i="61"/>
  <c r="I248" i="61" s="1"/>
  <c r="G246" i="61"/>
  <c r="I246" i="61" s="1"/>
  <c r="G244" i="61"/>
  <c r="I244" i="61" s="1"/>
  <c r="G242" i="61"/>
  <c r="I242" i="61" s="1"/>
  <c r="G240" i="61"/>
  <c r="I240" i="61" s="1"/>
  <c r="G238" i="61"/>
  <c r="I238" i="61" s="1"/>
  <c r="G236" i="61"/>
  <c r="I236" i="61" s="1"/>
  <c r="P219" i="61"/>
  <c r="R219" i="61" s="1"/>
  <c r="J219" i="61"/>
  <c r="L219" i="61" s="1"/>
  <c r="M219" i="61"/>
  <c r="O219" i="61" s="1"/>
  <c r="G217" i="61"/>
  <c r="I217" i="61" s="1"/>
  <c r="G211" i="61"/>
  <c r="I211" i="61" s="1"/>
  <c r="P211" i="61"/>
  <c r="R211" i="61" s="1"/>
  <c r="J211" i="61"/>
  <c r="L211" i="61" s="1"/>
  <c r="M211" i="61"/>
  <c r="O211" i="61" s="1"/>
  <c r="V209" i="61"/>
  <c r="M202" i="61"/>
  <c r="O202" i="61" s="1"/>
  <c r="G202" i="61"/>
  <c r="I202" i="61" s="1"/>
  <c r="J202" i="61"/>
  <c r="L202" i="61" s="1"/>
  <c r="P202" i="61"/>
  <c r="R202" i="61" s="1"/>
  <c r="M194" i="61"/>
  <c r="O194" i="61" s="1"/>
  <c r="G194" i="61"/>
  <c r="I194" i="61" s="1"/>
  <c r="J194" i="61"/>
  <c r="L194" i="61" s="1"/>
  <c r="P194" i="61"/>
  <c r="R194" i="61" s="1"/>
  <c r="J208" i="61"/>
  <c r="L208" i="61" s="1"/>
  <c r="M189" i="61"/>
  <c r="O189" i="61" s="1"/>
  <c r="G189" i="61"/>
  <c r="I189" i="61" s="1"/>
  <c r="M187" i="61"/>
  <c r="O187" i="61" s="1"/>
  <c r="G187" i="61"/>
  <c r="I187" i="61" s="1"/>
  <c r="P184" i="61"/>
  <c r="R184" i="61" s="1"/>
  <c r="M183" i="61"/>
  <c r="O183" i="61" s="1"/>
  <c r="G183" i="61"/>
  <c r="I183" i="61" s="1"/>
  <c r="M177" i="61"/>
  <c r="O177" i="61" s="1"/>
  <c r="G177" i="61"/>
  <c r="I177" i="61" s="1"/>
  <c r="P177" i="61"/>
  <c r="R177" i="61" s="1"/>
  <c r="M171" i="61"/>
  <c r="O171" i="61" s="1"/>
  <c r="G171" i="61"/>
  <c r="I171" i="61" s="1"/>
  <c r="P171" i="61"/>
  <c r="R171" i="61" s="1"/>
  <c r="G163" i="61"/>
  <c r="I163" i="61" s="1"/>
  <c r="J163" i="61"/>
  <c r="L163" i="61" s="1"/>
  <c r="M163" i="61"/>
  <c r="O163" i="61" s="1"/>
  <c r="G160" i="61"/>
  <c r="I160" i="61" s="1"/>
  <c r="M160" i="61"/>
  <c r="O160" i="61" s="1"/>
  <c r="P160" i="61"/>
  <c r="R160" i="61" s="1"/>
  <c r="J160" i="61"/>
  <c r="L160" i="61" s="1"/>
  <c r="G154" i="61"/>
  <c r="I154" i="61" s="1"/>
  <c r="J154" i="61"/>
  <c r="L154" i="61" s="1"/>
  <c r="P154" i="61"/>
  <c r="R154" i="61" s="1"/>
  <c r="J189" i="61"/>
  <c r="L189" i="61" s="1"/>
  <c r="J187" i="61"/>
  <c r="L187" i="61" s="1"/>
  <c r="P181" i="61"/>
  <c r="R181" i="61" s="1"/>
  <c r="M180" i="61"/>
  <c r="O180" i="61" s="1"/>
  <c r="G180" i="61"/>
  <c r="I180" i="61" s="1"/>
  <c r="M170" i="61"/>
  <c r="O170" i="61" s="1"/>
  <c r="G170" i="61"/>
  <c r="I170" i="61" s="1"/>
  <c r="P170" i="61"/>
  <c r="R170" i="61" s="1"/>
  <c r="G159" i="61"/>
  <c r="I159" i="61" s="1"/>
  <c r="J159" i="61"/>
  <c r="L159" i="61" s="1"/>
  <c r="M159" i="61"/>
  <c r="O159" i="61" s="1"/>
  <c r="G157" i="61"/>
  <c r="I157" i="61" s="1"/>
  <c r="P157" i="61"/>
  <c r="R157" i="61" s="1"/>
  <c r="J157" i="61"/>
  <c r="L157" i="61" s="1"/>
  <c r="M157" i="61"/>
  <c r="O157" i="61" s="1"/>
  <c r="G156" i="61"/>
  <c r="I156" i="61" s="1"/>
  <c r="M156" i="61"/>
  <c r="O156" i="61" s="1"/>
  <c r="P156" i="61"/>
  <c r="R156" i="61" s="1"/>
  <c r="J156" i="61"/>
  <c r="L156" i="61" s="1"/>
  <c r="G150" i="61"/>
  <c r="I150" i="61" s="1"/>
  <c r="J150" i="61"/>
  <c r="L150" i="61" s="1"/>
  <c r="P150" i="61"/>
  <c r="R150" i="61" s="1"/>
  <c r="G140" i="61"/>
  <c r="I140" i="61" s="1"/>
  <c r="P140" i="61"/>
  <c r="R140" i="61" s="1"/>
  <c r="J140" i="61"/>
  <c r="L140" i="61" s="1"/>
  <c r="M140" i="61"/>
  <c r="O140" i="61" s="1"/>
  <c r="G135" i="61"/>
  <c r="I135" i="61" s="1"/>
  <c r="P135" i="61"/>
  <c r="R135" i="61" s="1"/>
  <c r="J135" i="61"/>
  <c r="L135" i="61" s="1"/>
  <c r="G134" i="61"/>
  <c r="I134" i="61" s="1"/>
  <c r="P134" i="61"/>
  <c r="R134" i="61" s="1"/>
  <c r="M134" i="61"/>
  <c r="O134" i="61" s="1"/>
  <c r="J130" i="61"/>
  <c r="L130" i="61" s="1"/>
  <c r="M130" i="61"/>
  <c r="O130" i="61" s="1"/>
  <c r="P130" i="61"/>
  <c r="R130" i="61" s="1"/>
  <c r="G130" i="61"/>
  <c r="I130" i="61" s="1"/>
  <c r="M185" i="61"/>
  <c r="O185" i="61" s="1"/>
  <c r="G185" i="61"/>
  <c r="I185" i="61" s="1"/>
  <c r="M176" i="61"/>
  <c r="O176" i="61" s="1"/>
  <c r="G176" i="61"/>
  <c r="I176" i="61" s="1"/>
  <c r="P176" i="61"/>
  <c r="R176" i="61" s="1"/>
  <c r="M169" i="61"/>
  <c r="O169" i="61" s="1"/>
  <c r="G169" i="61"/>
  <c r="I169" i="61" s="1"/>
  <c r="P169" i="61"/>
  <c r="R169" i="61" s="1"/>
  <c r="G155" i="61"/>
  <c r="I155" i="61" s="1"/>
  <c r="J155" i="61"/>
  <c r="L155" i="61" s="1"/>
  <c r="M155" i="61"/>
  <c r="O155" i="61" s="1"/>
  <c r="G153" i="61"/>
  <c r="I153" i="61" s="1"/>
  <c r="P153" i="61"/>
  <c r="R153" i="61" s="1"/>
  <c r="J153" i="61"/>
  <c r="L153" i="61" s="1"/>
  <c r="M153" i="61"/>
  <c r="O153" i="61" s="1"/>
  <c r="G152" i="61"/>
  <c r="I152" i="61" s="1"/>
  <c r="M152" i="61"/>
  <c r="O152" i="61" s="1"/>
  <c r="P152" i="61"/>
  <c r="R152" i="61" s="1"/>
  <c r="J152" i="61"/>
  <c r="L152" i="61" s="1"/>
  <c r="G146" i="61"/>
  <c r="I146" i="61" s="1"/>
  <c r="J146" i="61"/>
  <c r="L146" i="61" s="1"/>
  <c r="P146" i="61"/>
  <c r="R146" i="61" s="1"/>
  <c r="G143" i="61"/>
  <c r="I143" i="61" s="1"/>
  <c r="P143" i="61"/>
  <c r="R143" i="61" s="1"/>
  <c r="J143" i="61"/>
  <c r="L143" i="61" s="1"/>
  <c r="G136" i="61"/>
  <c r="I136" i="61" s="1"/>
  <c r="P136" i="61"/>
  <c r="R136" i="61" s="1"/>
  <c r="M136" i="61"/>
  <c r="O136" i="61" s="1"/>
  <c r="J136" i="61"/>
  <c r="L136" i="61" s="1"/>
  <c r="J133" i="61"/>
  <c r="L133" i="61" s="1"/>
  <c r="G133" i="61"/>
  <c r="I133" i="61" s="1"/>
  <c r="P133" i="61"/>
  <c r="R133" i="61" s="1"/>
  <c r="M133" i="61"/>
  <c r="O133" i="61" s="1"/>
  <c r="J126" i="61"/>
  <c r="L126" i="61" s="1"/>
  <c r="M126" i="61"/>
  <c r="O126" i="61" s="1"/>
  <c r="P126" i="61"/>
  <c r="R126" i="61" s="1"/>
  <c r="G126" i="61"/>
  <c r="I126" i="61" s="1"/>
  <c r="J124" i="61"/>
  <c r="L124" i="61" s="1"/>
  <c r="M124" i="61"/>
  <c r="O124" i="61" s="1"/>
  <c r="P124" i="61"/>
  <c r="R124" i="61" s="1"/>
  <c r="G124" i="61"/>
  <c r="I124" i="61" s="1"/>
  <c r="J120" i="61"/>
  <c r="L120" i="61" s="1"/>
  <c r="M120" i="61"/>
  <c r="O120" i="61" s="1"/>
  <c r="P120" i="61"/>
  <c r="R120" i="61" s="1"/>
  <c r="G120" i="61"/>
  <c r="I120" i="61" s="1"/>
  <c r="G92" i="61"/>
  <c r="I92" i="61" s="1"/>
  <c r="J92" i="61"/>
  <c r="L92" i="61" s="1"/>
  <c r="M92" i="61"/>
  <c r="O92" i="61" s="1"/>
  <c r="P92" i="61"/>
  <c r="R92" i="61" s="1"/>
  <c r="P183" i="61"/>
  <c r="R183" i="61" s="1"/>
  <c r="M182" i="61"/>
  <c r="O182" i="61" s="1"/>
  <c r="G182" i="61"/>
  <c r="I182" i="61" s="1"/>
  <c r="M168" i="61"/>
  <c r="O168" i="61" s="1"/>
  <c r="G168" i="61"/>
  <c r="I168" i="61" s="1"/>
  <c r="P168" i="61"/>
  <c r="R168" i="61" s="1"/>
  <c r="G151" i="61"/>
  <c r="I151" i="61" s="1"/>
  <c r="J151" i="61"/>
  <c r="L151" i="61" s="1"/>
  <c r="M151" i="61"/>
  <c r="O151" i="61" s="1"/>
  <c r="G149" i="61"/>
  <c r="I149" i="61" s="1"/>
  <c r="P149" i="61"/>
  <c r="R149" i="61" s="1"/>
  <c r="J149" i="61"/>
  <c r="L149" i="61" s="1"/>
  <c r="M149" i="61"/>
  <c r="O149" i="61" s="1"/>
  <c r="G148" i="61"/>
  <c r="I148" i="61" s="1"/>
  <c r="M148" i="61"/>
  <c r="O148" i="61" s="1"/>
  <c r="P148" i="61"/>
  <c r="R148" i="61" s="1"/>
  <c r="J148" i="61"/>
  <c r="L148" i="61" s="1"/>
  <c r="G142" i="61"/>
  <c r="I142" i="61" s="1"/>
  <c r="P142" i="61"/>
  <c r="R142" i="61" s="1"/>
  <c r="M142" i="61"/>
  <c r="O142" i="61" s="1"/>
  <c r="G137" i="61"/>
  <c r="I137" i="61" s="1"/>
  <c r="P137" i="61"/>
  <c r="R137" i="61" s="1"/>
  <c r="J137" i="61"/>
  <c r="L137" i="61" s="1"/>
  <c r="M137" i="61"/>
  <c r="O137" i="61" s="1"/>
  <c r="P180" i="61"/>
  <c r="R180" i="61" s="1"/>
  <c r="M179" i="61"/>
  <c r="O179" i="61" s="1"/>
  <c r="G179" i="61"/>
  <c r="I179" i="61" s="1"/>
  <c r="P179" i="61"/>
  <c r="R179" i="61" s="1"/>
  <c r="M175" i="61"/>
  <c r="O175" i="61" s="1"/>
  <c r="G175" i="61"/>
  <c r="I175" i="61" s="1"/>
  <c r="P175" i="61"/>
  <c r="R175" i="61" s="1"/>
  <c r="M167" i="61"/>
  <c r="O167" i="61" s="1"/>
  <c r="G167" i="61"/>
  <c r="I167" i="61" s="1"/>
  <c r="P167" i="61"/>
  <c r="R167" i="61" s="1"/>
  <c r="P155" i="61"/>
  <c r="R155" i="61" s="1"/>
  <c r="G147" i="61"/>
  <c r="I147" i="61" s="1"/>
  <c r="J147" i="61"/>
  <c r="L147" i="61" s="1"/>
  <c r="M147" i="61"/>
  <c r="O147" i="61" s="1"/>
  <c r="G145" i="61"/>
  <c r="I145" i="61" s="1"/>
  <c r="P145" i="61"/>
  <c r="R145" i="61" s="1"/>
  <c r="J145" i="61"/>
  <c r="L145" i="61" s="1"/>
  <c r="M145" i="61"/>
  <c r="O145" i="61" s="1"/>
  <c r="G144" i="61"/>
  <c r="I144" i="61" s="1"/>
  <c r="P144" i="61"/>
  <c r="R144" i="61" s="1"/>
  <c r="M144" i="61"/>
  <c r="O144" i="61" s="1"/>
  <c r="J144" i="61"/>
  <c r="L144" i="61" s="1"/>
  <c r="G141" i="61"/>
  <c r="I141" i="61" s="1"/>
  <c r="P141" i="61"/>
  <c r="R141" i="61" s="1"/>
  <c r="J141" i="61"/>
  <c r="L141" i="61" s="1"/>
  <c r="M141" i="61"/>
  <c r="O141" i="61" s="1"/>
  <c r="G139" i="61"/>
  <c r="I139" i="61" s="1"/>
  <c r="P139" i="61"/>
  <c r="R139" i="61" s="1"/>
  <c r="M139" i="61"/>
  <c r="O139" i="61" s="1"/>
  <c r="J139" i="61"/>
  <c r="L139" i="61" s="1"/>
  <c r="G138" i="61"/>
  <c r="I138" i="61" s="1"/>
  <c r="P138" i="61"/>
  <c r="R138" i="61" s="1"/>
  <c r="J138" i="61"/>
  <c r="L138" i="61" s="1"/>
  <c r="M138" i="61"/>
  <c r="O138" i="61" s="1"/>
  <c r="P185" i="61"/>
  <c r="R185" i="61" s="1"/>
  <c r="M184" i="61"/>
  <c r="O184" i="61" s="1"/>
  <c r="G184" i="61"/>
  <c r="I184" i="61" s="1"/>
  <c r="M174" i="61"/>
  <c r="O174" i="61" s="1"/>
  <c r="G174" i="61"/>
  <c r="I174" i="61" s="1"/>
  <c r="P174" i="61"/>
  <c r="R174" i="61" s="1"/>
  <c r="M166" i="61"/>
  <c r="O166" i="61" s="1"/>
  <c r="G166" i="61"/>
  <c r="I166" i="61" s="1"/>
  <c r="P166" i="61"/>
  <c r="R166" i="61" s="1"/>
  <c r="M181" i="61"/>
  <c r="O181" i="61" s="1"/>
  <c r="G181" i="61"/>
  <c r="I181" i="61" s="1"/>
  <c r="M178" i="61"/>
  <c r="O178" i="61" s="1"/>
  <c r="G178" i="61"/>
  <c r="I178" i="61" s="1"/>
  <c r="P178" i="61"/>
  <c r="R178" i="61" s="1"/>
  <c r="M173" i="61"/>
  <c r="O173" i="61" s="1"/>
  <c r="G173" i="61"/>
  <c r="I173" i="61" s="1"/>
  <c r="P173" i="61"/>
  <c r="R173" i="61" s="1"/>
  <c r="M165" i="61"/>
  <c r="O165" i="61" s="1"/>
  <c r="G165" i="61"/>
  <c r="I165" i="61" s="1"/>
  <c r="P165" i="61"/>
  <c r="R165" i="61" s="1"/>
  <c r="G162" i="61"/>
  <c r="I162" i="61" s="1"/>
  <c r="J162" i="61"/>
  <c r="L162" i="61" s="1"/>
  <c r="P162" i="61"/>
  <c r="R162" i="61" s="1"/>
  <c r="J134" i="61"/>
  <c r="L134" i="61" s="1"/>
  <c r="J129" i="61"/>
  <c r="L129" i="61" s="1"/>
  <c r="M129" i="61"/>
  <c r="O129" i="61" s="1"/>
  <c r="G129" i="61"/>
  <c r="I129" i="61" s="1"/>
  <c r="J118" i="61"/>
  <c r="L118" i="61" s="1"/>
  <c r="M118" i="61"/>
  <c r="O118" i="61" s="1"/>
  <c r="P118" i="61"/>
  <c r="R118" i="61" s="1"/>
  <c r="J128" i="61"/>
  <c r="L128" i="61" s="1"/>
  <c r="M128" i="61"/>
  <c r="O128" i="61" s="1"/>
  <c r="P128" i="61"/>
  <c r="R128" i="61" s="1"/>
  <c r="J123" i="61"/>
  <c r="L123" i="61" s="1"/>
  <c r="M123" i="61"/>
  <c r="O123" i="61" s="1"/>
  <c r="G123" i="61"/>
  <c r="I123" i="61" s="1"/>
  <c r="R121" i="61"/>
  <c r="G118" i="61"/>
  <c r="I118" i="61" s="1"/>
  <c r="R115" i="61"/>
  <c r="J110" i="61"/>
  <c r="L110" i="61" s="1"/>
  <c r="M110" i="61"/>
  <c r="O110" i="61" s="1"/>
  <c r="P110" i="61"/>
  <c r="R110" i="61" s="1"/>
  <c r="G110" i="61"/>
  <c r="I110" i="61" s="1"/>
  <c r="G90" i="61"/>
  <c r="I90" i="61" s="1"/>
  <c r="J90" i="61"/>
  <c r="L90" i="61" s="1"/>
  <c r="M90" i="61"/>
  <c r="O90" i="61" s="1"/>
  <c r="P90" i="61"/>
  <c r="R90" i="61" s="1"/>
  <c r="V132" i="61"/>
  <c r="J131" i="61"/>
  <c r="L131" i="61" s="1"/>
  <c r="M131" i="61"/>
  <c r="O131" i="61" s="1"/>
  <c r="G131" i="61"/>
  <c r="I131" i="61" s="1"/>
  <c r="J127" i="61"/>
  <c r="L127" i="61" s="1"/>
  <c r="M127" i="61"/>
  <c r="O127" i="61" s="1"/>
  <c r="G127" i="61"/>
  <c r="I127" i="61" s="1"/>
  <c r="R125" i="61"/>
  <c r="J116" i="61"/>
  <c r="L116" i="61" s="1"/>
  <c r="M116" i="61"/>
  <c r="O116" i="61" s="1"/>
  <c r="P116" i="61"/>
  <c r="R116" i="61" s="1"/>
  <c r="G116" i="61"/>
  <c r="I116" i="61" s="1"/>
  <c r="R113" i="61"/>
  <c r="R119" i="61"/>
  <c r="G94" i="61"/>
  <c r="I94" i="61" s="1"/>
  <c r="J94" i="61"/>
  <c r="L94" i="61" s="1"/>
  <c r="M94" i="61"/>
  <c r="O94" i="61" s="1"/>
  <c r="P94" i="61"/>
  <c r="R94" i="61" s="1"/>
  <c r="P129" i="61"/>
  <c r="R129" i="61" s="1"/>
  <c r="J114" i="61"/>
  <c r="L114" i="61" s="1"/>
  <c r="M114" i="61"/>
  <c r="O114" i="61" s="1"/>
  <c r="P114" i="61"/>
  <c r="R114" i="61" s="1"/>
  <c r="G114" i="61"/>
  <c r="I114" i="61" s="1"/>
  <c r="R111" i="61"/>
  <c r="G93" i="61"/>
  <c r="I93" i="61" s="1"/>
  <c r="J93" i="61"/>
  <c r="L93" i="61" s="1"/>
  <c r="M93" i="61"/>
  <c r="O93" i="61" s="1"/>
  <c r="P93" i="61"/>
  <c r="R93" i="61" s="1"/>
  <c r="J125" i="61"/>
  <c r="L125" i="61" s="1"/>
  <c r="M125" i="61"/>
  <c r="O125" i="61" s="1"/>
  <c r="G125" i="61"/>
  <c r="I125" i="61" s="1"/>
  <c r="P123" i="61"/>
  <c r="R123" i="61" s="1"/>
  <c r="G96" i="61"/>
  <c r="I96" i="61" s="1"/>
  <c r="J96" i="61"/>
  <c r="L96" i="61" s="1"/>
  <c r="M96" i="61"/>
  <c r="O96" i="61" s="1"/>
  <c r="P96" i="61"/>
  <c r="R96" i="61" s="1"/>
  <c r="G86" i="61"/>
  <c r="I86" i="61" s="1"/>
  <c r="J86" i="61"/>
  <c r="L86" i="61" s="1"/>
  <c r="M86" i="61"/>
  <c r="O86" i="61" s="1"/>
  <c r="P86" i="61"/>
  <c r="R86" i="61" s="1"/>
  <c r="J112" i="61"/>
  <c r="L112" i="61" s="1"/>
  <c r="M112" i="61"/>
  <c r="O112" i="61" s="1"/>
  <c r="P112" i="61"/>
  <c r="R112" i="61" s="1"/>
  <c r="G112" i="61"/>
  <c r="I112" i="61" s="1"/>
  <c r="J106" i="61"/>
  <c r="L106" i="61" s="1"/>
  <c r="M106" i="61"/>
  <c r="O106" i="61" s="1"/>
  <c r="P106" i="61"/>
  <c r="R106" i="61" s="1"/>
  <c r="R95" i="61"/>
  <c r="G88" i="61"/>
  <c r="I88" i="61" s="1"/>
  <c r="J88" i="61"/>
  <c r="L88" i="61" s="1"/>
  <c r="M88" i="61"/>
  <c r="O88" i="61" s="1"/>
  <c r="P88" i="61"/>
  <c r="R88" i="61" s="1"/>
  <c r="P103" i="61"/>
  <c r="R103" i="61" s="1"/>
  <c r="J102" i="61"/>
  <c r="L102" i="61" s="1"/>
  <c r="M102" i="61"/>
  <c r="O102" i="61" s="1"/>
  <c r="G91" i="61"/>
  <c r="I91" i="61" s="1"/>
  <c r="J91" i="61"/>
  <c r="L91" i="61" s="1"/>
  <c r="M91" i="61"/>
  <c r="O91" i="61" s="1"/>
  <c r="V59" i="61"/>
  <c r="G108" i="61"/>
  <c r="I108" i="61" s="1"/>
  <c r="G100" i="61"/>
  <c r="I100" i="61" s="1"/>
  <c r="J100" i="61"/>
  <c r="L100" i="61" s="1"/>
  <c r="M100" i="61"/>
  <c r="O100" i="61" s="1"/>
  <c r="P100" i="61"/>
  <c r="R100" i="61" s="1"/>
  <c r="G89" i="61"/>
  <c r="I89" i="61" s="1"/>
  <c r="J89" i="61"/>
  <c r="L89" i="61" s="1"/>
  <c r="M89" i="61"/>
  <c r="O89" i="61" s="1"/>
  <c r="G84" i="61"/>
  <c r="I84" i="61" s="1"/>
  <c r="J84" i="61"/>
  <c r="L84" i="61" s="1"/>
  <c r="M84" i="61"/>
  <c r="O84" i="61" s="1"/>
  <c r="P84" i="61"/>
  <c r="R84" i="61" s="1"/>
  <c r="G61" i="61"/>
  <c r="I61" i="61" s="1"/>
  <c r="P61" i="61"/>
  <c r="R61" i="61" s="1"/>
  <c r="J61" i="61"/>
  <c r="L61" i="61" s="1"/>
  <c r="G60" i="61"/>
  <c r="I60" i="61" s="1"/>
  <c r="P60" i="61"/>
  <c r="R60" i="61" s="1"/>
  <c r="J60" i="61"/>
  <c r="L60" i="61" s="1"/>
  <c r="M60" i="61"/>
  <c r="O60" i="61" s="1"/>
  <c r="J121" i="61"/>
  <c r="L121" i="61" s="1"/>
  <c r="M121" i="61"/>
  <c r="O121" i="61" s="1"/>
  <c r="J119" i="61"/>
  <c r="L119" i="61" s="1"/>
  <c r="M119" i="61"/>
  <c r="O119" i="61" s="1"/>
  <c r="J117" i="61"/>
  <c r="L117" i="61" s="1"/>
  <c r="M117" i="61"/>
  <c r="O117" i="61" s="1"/>
  <c r="J115" i="61"/>
  <c r="L115" i="61" s="1"/>
  <c r="M115" i="61"/>
  <c r="O115" i="61" s="1"/>
  <c r="J113" i="61"/>
  <c r="L113" i="61" s="1"/>
  <c r="M113" i="61"/>
  <c r="O113" i="61" s="1"/>
  <c r="J111" i="61"/>
  <c r="L111" i="61" s="1"/>
  <c r="M111" i="61"/>
  <c r="O111" i="61" s="1"/>
  <c r="J109" i="61"/>
  <c r="L109" i="61" s="1"/>
  <c r="M109" i="61"/>
  <c r="O109" i="61" s="1"/>
  <c r="J105" i="61"/>
  <c r="L105" i="61" s="1"/>
  <c r="M105" i="61"/>
  <c r="O105" i="61" s="1"/>
  <c r="G101" i="61"/>
  <c r="I101" i="61" s="1"/>
  <c r="J101" i="61"/>
  <c r="L101" i="61" s="1"/>
  <c r="M101" i="61"/>
  <c r="O101" i="61" s="1"/>
  <c r="G98" i="61"/>
  <c r="I98" i="61" s="1"/>
  <c r="J98" i="61"/>
  <c r="L98" i="61" s="1"/>
  <c r="M98" i="61"/>
  <c r="O98" i="61" s="1"/>
  <c r="P98" i="61"/>
  <c r="R98" i="61" s="1"/>
  <c r="R91" i="61"/>
  <c r="G87" i="61"/>
  <c r="I87" i="61" s="1"/>
  <c r="J87" i="61"/>
  <c r="L87" i="61" s="1"/>
  <c r="M87" i="61"/>
  <c r="O87" i="61" s="1"/>
  <c r="G82" i="61"/>
  <c r="I82" i="61" s="1"/>
  <c r="J82" i="61"/>
  <c r="L82" i="61" s="1"/>
  <c r="M82" i="61"/>
  <c r="O82" i="61" s="1"/>
  <c r="P82" i="61"/>
  <c r="R82" i="61" s="1"/>
  <c r="G80" i="61"/>
  <c r="I80" i="61" s="1"/>
  <c r="J80" i="61"/>
  <c r="L80" i="61" s="1"/>
  <c r="M80" i="61"/>
  <c r="O80" i="61" s="1"/>
  <c r="P80" i="61"/>
  <c r="R80" i="61" s="1"/>
  <c r="G78" i="61"/>
  <c r="I78" i="61" s="1"/>
  <c r="J78" i="61"/>
  <c r="L78" i="61" s="1"/>
  <c r="M78" i="61"/>
  <c r="O78" i="61" s="1"/>
  <c r="P78" i="61"/>
  <c r="R78" i="61" s="1"/>
  <c r="G76" i="61"/>
  <c r="I76" i="61" s="1"/>
  <c r="J76" i="61"/>
  <c r="L76" i="61" s="1"/>
  <c r="M76" i="61"/>
  <c r="O76" i="61" s="1"/>
  <c r="P76" i="61"/>
  <c r="R76" i="61" s="1"/>
  <c r="G74" i="61"/>
  <c r="I74" i="61" s="1"/>
  <c r="J74" i="61"/>
  <c r="L74" i="61" s="1"/>
  <c r="M74" i="61"/>
  <c r="O74" i="61" s="1"/>
  <c r="P74" i="61"/>
  <c r="R74" i="61" s="1"/>
  <c r="G72" i="61"/>
  <c r="I72" i="61" s="1"/>
  <c r="J72" i="61"/>
  <c r="L72" i="61" s="1"/>
  <c r="M72" i="61"/>
  <c r="O72" i="61" s="1"/>
  <c r="P72" i="61"/>
  <c r="R72" i="61" s="1"/>
  <c r="G70" i="61"/>
  <c r="I70" i="61" s="1"/>
  <c r="J70" i="61"/>
  <c r="L70" i="61" s="1"/>
  <c r="M70" i="61"/>
  <c r="O70" i="61" s="1"/>
  <c r="P70" i="61"/>
  <c r="R70" i="61" s="1"/>
  <c r="G68" i="61"/>
  <c r="I68" i="61" s="1"/>
  <c r="J68" i="61"/>
  <c r="L68" i="61" s="1"/>
  <c r="M68" i="61"/>
  <c r="O68" i="61" s="1"/>
  <c r="P68" i="61"/>
  <c r="R68" i="61" s="1"/>
  <c r="G66" i="61"/>
  <c r="I66" i="61" s="1"/>
  <c r="J66" i="61"/>
  <c r="L66" i="61" s="1"/>
  <c r="M66" i="61"/>
  <c r="O66" i="61" s="1"/>
  <c r="P66" i="61"/>
  <c r="R66" i="61" s="1"/>
  <c r="G64" i="61"/>
  <c r="I64" i="61" s="1"/>
  <c r="J64" i="61"/>
  <c r="L64" i="61" s="1"/>
  <c r="M64" i="61"/>
  <c r="O64" i="61" s="1"/>
  <c r="P64" i="61"/>
  <c r="R64" i="61" s="1"/>
  <c r="P89" i="61"/>
  <c r="R89" i="61" s="1"/>
  <c r="G85" i="61"/>
  <c r="I85" i="61" s="1"/>
  <c r="J85" i="61"/>
  <c r="L85" i="61" s="1"/>
  <c r="M85" i="61"/>
  <c r="O85" i="61" s="1"/>
  <c r="J107" i="61"/>
  <c r="L107" i="61" s="1"/>
  <c r="M107" i="61"/>
  <c r="O107" i="61" s="1"/>
  <c r="G107" i="61"/>
  <c r="I107" i="61" s="1"/>
  <c r="P105" i="61"/>
  <c r="R105" i="61" s="1"/>
  <c r="J104" i="61"/>
  <c r="L104" i="61" s="1"/>
  <c r="M104" i="61"/>
  <c r="O104" i="61" s="1"/>
  <c r="P101" i="61"/>
  <c r="R101" i="61" s="1"/>
  <c r="G99" i="61"/>
  <c r="I99" i="61" s="1"/>
  <c r="J99" i="61"/>
  <c r="L99" i="61" s="1"/>
  <c r="M99" i="61"/>
  <c r="O99" i="61" s="1"/>
  <c r="P87" i="61"/>
  <c r="R87" i="61" s="1"/>
  <c r="G83" i="61"/>
  <c r="I83" i="61" s="1"/>
  <c r="J83" i="61"/>
  <c r="L83" i="61" s="1"/>
  <c r="M83" i="61"/>
  <c r="O83" i="61" s="1"/>
  <c r="V62" i="61"/>
  <c r="G121" i="61"/>
  <c r="I121" i="61" s="1"/>
  <c r="G119" i="61"/>
  <c r="I119" i="61" s="1"/>
  <c r="G117" i="61"/>
  <c r="I117" i="61" s="1"/>
  <c r="G115" i="61"/>
  <c r="I115" i="61" s="1"/>
  <c r="G113" i="61"/>
  <c r="I113" i="61" s="1"/>
  <c r="G111" i="61"/>
  <c r="I111" i="61" s="1"/>
  <c r="G109" i="61"/>
  <c r="I109" i="61" s="1"/>
  <c r="G97" i="61"/>
  <c r="I97" i="61" s="1"/>
  <c r="J97" i="61"/>
  <c r="L97" i="61" s="1"/>
  <c r="M97" i="61"/>
  <c r="O97" i="61" s="1"/>
  <c r="G81" i="61"/>
  <c r="I81" i="61" s="1"/>
  <c r="J81" i="61"/>
  <c r="L81" i="61" s="1"/>
  <c r="M81" i="61"/>
  <c r="O81" i="61" s="1"/>
  <c r="P81" i="61"/>
  <c r="R81" i="61" s="1"/>
  <c r="G79" i="61"/>
  <c r="I79" i="61" s="1"/>
  <c r="J79" i="61"/>
  <c r="L79" i="61" s="1"/>
  <c r="M79" i="61"/>
  <c r="O79" i="61" s="1"/>
  <c r="P79" i="61"/>
  <c r="R79" i="61" s="1"/>
  <c r="G77" i="61"/>
  <c r="I77" i="61" s="1"/>
  <c r="J77" i="61"/>
  <c r="L77" i="61" s="1"/>
  <c r="M77" i="61"/>
  <c r="O77" i="61" s="1"/>
  <c r="P77" i="61"/>
  <c r="R77" i="61" s="1"/>
  <c r="G75" i="61"/>
  <c r="I75" i="61" s="1"/>
  <c r="J75" i="61"/>
  <c r="L75" i="61" s="1"/>
  <c r="M75" i="61"/>
  <c r="O75" i="61" s="1"/>
  <c r="P75" i="61"/>
  <c r="R75" i="61" s="1"/>
  <c r="G73" i="61"/>
  <c r="I73" i="61" s="1"/>
  <c r="J73" i="61"/>
  <c r="L73" i="61" s="1"/>
  <c r="M73" i="61"/>
  <c r="O73" i="61" s="1"/>
  <c r="P73" i="61"/>
  <c r="R73" i="61" s="1"/>
  <c r="G71" i="61"/>
  <c r="I71" i="61" s="1"/>
  <c r="J71" i="61"/>
  <c r="L71" i="61" s="1"/>
  <c r="M71" i="61"/>
  <c r="O71" i="61" s="1"/>
  <c r="P71" i="61"/>
  <c r="R71" i="61" s="1"/>
  <c r="G69" i="61"/>
  <c r="I69" i="61" s="1"/>
  <c r="J69" i="61"/>
  <c r="L69" i="61" s="1"/>
  <c r="M69" i="61"/>
  <c r="O69" i="61" s="1"/>
  <c r="P69" i="61"/>
  <c r="R69" i="61" s="1"/>
  <c r="G67" i="61"/>
  <c r="I67" i="61" s="1"/>
  <c r="J67" i="61"/>
  <c r="L67" i="61" s="1"/>
  <c r="M67" i="61"/>
  <c r="O67" i="61" s="1"/>
  <c r="P67" i="61"/>
  <c r="R67" i="61" s="1"/>
  <c r="G65" i="61"/>
  <c r="I65" i="61" s="1"/>
  <c r="J65" i="61"/>
  <c r="L65" i="61" s="1"/>
  <c r="M65" i="61"/>
  <c r="O65" i="61" s="1"/>
  <c r="P65" i="61"/>
  <c r="R65" i="61" s="1"/>
  <c r="G63" i="61"/>
  <c r="I63" i="61" s="1"/>
  <c r="J63" i="61"/>
  <c r="L63" i="61" s="1"/>
  <c r="M63" i="61"/>
  <c r="O63" i="61" s="1"/>
  <c r="P63" i="61"/>
  <c r="R63" i="61" s="1"/>
  <c r="J108" i="61"/>
  <c r="L108" i="61" s="1"/>
  <c r="M108" i="61"/>
  <c r="O108" i="61" s="1"/>
  <c r="J103" i="61"/>
  <c r="L103" i="61" s="1"/>
  <c r="M103" i="61"/>
  <c r="O103" i="61" s="1"/>
  <c r="G95" i="61"/>
  <c r="I95" i="61" s="1"/>
  <c r="J95" i="61"/>
  <c r="L95" i="61" s="1"/>
  <c r="M95" i="61"/>
  <c r="O95" i="61" s="1"/>
  <c r="M61" i="61"/>
  <c r="O61" i="61" s="1"/>
  <c r="O347" i="14"/>
  <c r="O346" i="14"/>
  <c r="O345" i="14"/>
  <c r="O344" i="14"/>
  <c r="O343" i="14"/>
  <c r="O342" i="14"/>
  <c r="P342" i="14" s="1"/>
  <c r="O341" i="14"/>
  <c r="O340" i="14"/>
  <c r="O339" i="14"/>
  <c r="P339" i="14" s="1"/>
  <c r="O338" i="14"/>
  <c r="O337" i="14"/>
  <c r="P337" i="14" s="1"/>
  <c r="O336" i="14"/>
  <c r="O335" i="14"/>
  <c r="M347" i="14"/>
  <c r="N347" i="14" s="1"/>
  <c r="M346" i="14"/>
  <c r="M345" i="14"/>
  <c r="M344" i="14"/>
  <c r="N344" i="14" s="1"/>
  <c r="M343" i="14"/>
  <c r="M342" i="14"/>
  <c r="M341" i="14"/>
  <c r="M340" i="14"/>
  <c r="M339" i="14"/>
  <c r="M338" i="14"/>
  <c r="M337" i="14"/>
  <c r="N337" i="14" s="1"/>
  <c r="M336" i="14"/>
  <c r="M335" i="14"/>
  <c r="L347" i="14"/>
  <c r="L346" i="14"/>
  <c r="L345" i="14"/>
  <c r="L344" i="14"/>
  <c r="L343" i="14"/>
  <c r="L342" i="14"/>
  <c r="L341" i="14"/>
  <c r="L340" i="14"/>
  <c r="L339" i="14"/>
  <c r="L338" i="14"/>
  <c r="L337" i="14"/>
  <c r="L336" i="14"/>
  <c r="L335" i="14"/>
  <c r="P338" i="14"/>
  <c r="J347" i="14"/>
  <c r="J346" i="14"/>
  <c r="J345" i="14"/>
  <c r="K345" i="14" s="1"/>
  <c r="J344" i="14"/>
  <c r="K344" i="14" s="1"/>
  <c r="J343" i="14"/>
  <c r="J342" i="14"/>
  <c r="J341" i="14"/>
  <c r="J340" i="14"/>
  <c r="J339" i="14"/>
  <c r="K339" i="14" s="1"/>
  <c r="J338" i="14"/>
  <c r="K338" i="14" s="1"/>
  <c r="J337" i="14"/>
  <c r="K337" i="14" s="1"/>
  <c r="J336" i="14"/>
  <c r="J335" i="14"/>
  <c r="K335" i="14" s="1"/>
  <c r="I347" i="14"/>
  <c r="I346" i="14"/>
  <c r="P346" i="14" s="1"/>
  <c r="I345" i="14"/>
  <c r="I344" i="14"/>
  <c r="P344" i="14" s="1"/>
  <c r="I343" i="14"/>
  <c r="P343" i="14" s="1"/>
  <c r="I342" i="14"/>
  <c r="I341" i="14"/>
  <c r="P341" i="14" s="1"/>
  <c r="I340" i="14"/>
  <c r="K340" i="14" s="1"/>
  <c r="I339" i="14"/>
  <c r="I338" i="14"/>
  <c r="I337" i="14"/>
  <c r="I336" i="14"/>
  <c r="I335" i="14"/>
  <c r="K341" i="14"/>
  <c r="K336" i="14"/>
  <c r="K347" i="14"/>
  <c r="N335" i="14"/>
  <c r="N338" i="14"/>
  <c r="N339" i="14"/>
  <c r="N345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L65" i="14" s="1"/>
  <c r="M66" i="14"/>
  <c r="P66" i="14" s="1"/>
  <c r="M67" i="14"/>
  <c r="M68" i="14"/>
  <c r="M69" i="14"/>
  <c r="M70" i="14"/>
  <c r="M71" i="14"/>
  <c r="M72" i="14"/>
  <c r="M73" i="14"/>
  <c r="L73" i="14" s="1"/>
  <c r="M74" i="14"/>
  <c r="P74" i="14" s="1"/>
  <c r="M75" i="14"/>
  <c r="M76" i="14"/>
  <c r="M77" i="14"/>
  <c r="M78" i="14"/>
  <c r="M79" i="14"/>
  <c r="M80" i="14"/>
  <c r="M81" i="14"/>
  <c r="L81" i="14" s="1"/>
  <c r="M82" i="14"/>
  <c r="M83" i="14"/>
  <c r="M84" i="14"/>
  <c r="M85" i="14"/>
  <c r="M86" i="14"/>
  <c r="M87" i="14"/>
  <c r="M88" i="14"/>
  <c r="M89" i="14"/>
  <c r="L89" i="14" s="1"/>
  <c r="M90" i="14"/>
  <c r="M91" i="14"/>
  <c r="M92" i="14"/>
  <c r="M93" i="14"/>
  <c r="M94" i="14"/>
  <c r="M95" i="14"/>
  <c r="M96" i="14"/>
  <c r="M97" i="14"/>
  <c r="N97" i="14" s="1"/>
  <c r="M98" i="14"/>
  <c r="M99" i="14"/>
  <c r="M100" i="14"/>
  <c r="M101" i="14"/>
  <c r="M102" i="14"/>
  <c r="M103" i="14"/>
  <c r="M104" i="14"/>
  <c r="M105" i="14"/>
  <c r="N105" i="14" s="1"/>
  <c r="M106" i="14"/>
  <c r="M107" i="14"/>
  <c r="M108" i="14"/>
  <c r="M109" i="14"/>
  <c r="M110" i="14"/>
  <c r="M111" i="14"/>
  <c r="M112" i="14"/>
  <c r="M113" i="14"/>
  <c r="N113" i="14" s="1"/>
  <c r="M114" i="14"/>
  <c r="M115" i="14"/>
  <c r="M116" i="14"/>
  <c r="M117" i="14"/>
  <c r="M118" i="14"/>
  <c r="M119" i="14"/>
  <c r="M120" i="14"/>
  <c r="M121" i="14"/>
  <c r="L121" i="14" s="1"/>
  <c r="M122" i="14"/>
  <c r="P122" i="14" s="1"/>
  <c r="M123" i="14"/>
  <c r="M124" i="14"/>
  <c r="M125" i="14"/>
  <c r="M126" i="14"/>
  <c r="M127" i="14"/>
  <c r="M128" i="14"/>
  <c r="M129" i="14"/>
  <c r="N129" i="14" s="1"/>
  <c r="M130" i="14"/>
  <c r="M131" i="14"/>
  <c r="M132" i="14"/>
  <c r="M133" i="14"/>
  <c r="M134" i="14"/>
  <c r="M135" i="14"/>
  <c r="M136" i="14"/>
  <c r="M137" i="14"/>
  <c r="N137" i="14" s="1"/>
  <c r="M138" i="14"/>
  <c r="M139" i="14"/>
  <c r="M140" i="14"/>
  <c r="M141" i="14"/>
  <c r="M142" i="14"/>
  <c r="M143" i="14"/>
  <c r="M144" i="14"/>
  <c r="M145" i="14"/>
  <c r="N145" i="14" s="1"/>
  <c r="M146" i="14"/>
  <c r="M147" i="14"/>
  <c r="M148" i="14"/>
  <c r="M149" i="14"/>
  <c r="M150" i="14"/>
  <c r="M151" i="14"/>
  <c r="M152" i="14"/>
  <c r="M153" i="14"/>
  <c r="L153" i="14" s="1"/>
  <c r="M154" i="14"/>
  <c r="P154" i="14" s="1"/>
  <c r="M155" i="14"/>
  <c r="M156" i="14"/>
  <c r="M157" i="14"/>
  <c r="M158" i="14"/>
  <c r="M159" i="14"/>
  <c r="M160" i="14"/>
  <c r="M161" i="14"/>
  <c r="N161" i="14" s="1"/>
  <c r="M162" i="14"/>
  <c r="M163" i="14"/>
  <c r="M164" i="14"/>
  <c r="M165" i="14"/>
  <c r="M166" i="14"/>
  <c r="M167" i="14"/>
  <c r="M168" i="14"/>
  <c r="M169" i="14"/>
  <c r="N169" i="14" s="1"/>
  <c r="M170" i="14"/>
  <c r="P170" i="14" s="1"/>
  <c r="M171" i="14"/>
  <c r="M172" i="14"/>
  <c r="M173" i="14"/>
  <c r="M174" i="14"/>
  <c r="M175" i="14"/>
  <c r="M176" i="14"/>
  <c r="M177" i="14"/>
  <c r="L177" i="14" s="1"/>
  <c r="M178" i="14"/>
  <c r="M179" i="14"/>
  <c r="M180" i="14"/>
  <c r="M181" i="14"/>
  <c r="M182" i="14"/>
  <c r="M183" i="14"/>
  <c r="M184" i="14"/>
  <c r="M185" i="14"/>
  <c r="L185" i="14" s="1"/>
  <c r="M186" i="14"/>
  <c r="M187" i="14"/>
  <c r="M188" i="14"/>
  <c r="M189" i="14"/>
  <c r="M190" i="14"/>
  <c r="M191" i="14"/>
  <c r="M192" i="14"/>
  <c r="M193" i="14"/>
  <c r="N193" i="14" s="1"/>
  <c r="M194" i="14"/>
  <c r="M195" i="14"/>
  <c r="M196" i="14"/>
  <c r="M197" i="14"/>
  <c r="M198" i="14"/>
  <c r="M199" i="14"/>
  <c r="M200" i="14"/>
  <c r="M201" i="14"/>
  <c r="L201" i="14" s="1"/>
  <c r="M202" i="14"/>
  <c r="M203" i="14"/>
  <c r="M204" i="14"/>
  <c r="M205" i="14"/>
  <c r="M206" i="14"/>
  <c r="M207" i="14"/>
  <c r="M208" i="14"/>
  <c r="M209" i="14"/>
  <c r="N209" i="14" s="1"/>
  <c r="M210" i="14"/>
  <c r="M211" i="14"/>
  <c r="M212" i="14"/>
  <c r="M213" i="14"/>
  <c r="M214" i="14"/>
  <c r="M215" i="14"/>
  <c r="M216" i="14"/>
  <c r="M217" i="14"/>
  <c r="L217" i="14" s="1"/>
  <c r="M218" i="14"/>
  <c r="M219" i="14"/>
  <c r="M220" i="14"/>
  <c r="M221" i="14"/>
  <c r="M222" i="14"/>
  <c r="M223" i="14"/>
  <c r="M224" i="14"/>
  <c r="M225" i="14"/>
  <c r="N225" i="14" s="1"/>
  <c r="M226" i="14"/>
  <c r="M227" i="14"/>
  <c r="M228" i="14"/>
  <c r="M229" i="14"/>
  <c r="M230" i="14"/>
  <c r="M231" i="14"/>
  <c r="M232" i="14"/>
  <c r="M233" i="14"/>
  <c r="L233" i="14" s="1"/>
  <c r="M234" i="14"/>
  <c r="M235" i="14"/>
  <c r="M236" i="14"/>
  <c r="M237" i="14"/>
  <c r="M238" i="14"/>
  <c r="M239" i="14"/>
  <c r="M240" i="14"/>
  <c r="M241" i="14"/>
  <c r="L241" i="14" s="1"/>
  <c r="M242" i="14"/>
  <c r="M243" i="14"/>
  <c r="M244" i="14"/>
  <c r="M245" i="14"/>
  <c r="M246" i="14"/>
  <c r="M247" i="14"/>
  <c r="M248" i="14"/>
  <c r="M249" i="14"/>
  <c r="N249" i="14" s="1"/>
  <c r="M250" i="14"/>
  <c r="M251" i="14"/>
  <c r="M252" i="14"/>
  <c r="M253" i="14"/>
  <c r="M254" i="14"/>
  <c r="M255" i="14"/>
  <c r="M256" i="14"/>
  <c r="M257" i="14"/>
  <c r="L257" i="14" s="1"/>
  <c r="M258" i="14"/>
  <c r="P258" i="14" s="1"/>
  <c r="M259" i="14"/>
  <c r="M260" i="14"/>
  <c r="M261" i="14"/>
  <c r="M262" i="14"/>
  <c r="M263" i="14"/>
  <c r="M264" i="14"/>
  <c r="M265" i="14"/>
  <c r="L265" i="14" s="1"/>
  <c r="M266" i="14"/>
  <c r="M267" i="14"/>
  <c r="M268" i="14"/>
  <c r="M269" i="14"/>
  <c r="M270" i="14"/>
  <c r="M271" i="14"/>
  <c r="M272" i="14"/>
  <c r="M273" i="14"/>
  <c r="L273" i="14" s="1"/>
  <c r="M274" i="14"/>
  <c r="P274" i="14" s="1"/>
  <c r="M275" i="14"/>
  <c r="M276" i="14"/>
  <c r="M277" i="14"/>
  <c r="M278" i="14"/>
  <c r="M279" i="14"/>
  <c r="M280" i="14"/>
  <c r="M281" i="14"/>
  <c r="N281" i="14" s="1"/>
  <c r="M282" i="14"/>
  <c r="M283" i="14"/>
  <c r="M284" i="14"/>
  <c r="M285" i="14"/>
  <c r="M286" i="14"/>
  <c r="M287" i="14"/>
  <c r="M288" i="14"/>
  <c r="M289" i="14"/>
  <c r="L289" i="14" s="1"/>
  <c r="M290" i="14"/>
  <c r="M291" i="14"/>
  <c r="M292" i="14"/>
  <c r="M293" i="14"/>
  <c r="M294" i="14"/>
  <c r="M295" i="14"/>
  <c r="M296" i="14"/>
  <c r="M297" i="14"/>
  <c r="N297" i="14" s="1"/>
  <c r="M298" i="14"/>
  <c r="M299" i="14"/>
  <c r="M300" i="14"/>
  <c r="M301" i="14"/>
  <c r="M302" i="14"/>
  <c r="M303" i="14"/>
  <c r="M304" i="14"/>
  <c r="M305" i="14"/>
  <c r="L305" i="14" s="1"/>
  <c r="M306" i="14"/>
  <c r="M307" i="14"/>
  <c r="M308" i="14"/>
  <c r="M309" i="14"/>
  <c r="M310" i="14"/>
  <c r="M311" i="14"/>
  <c r="M312" i="14"/>
  <c r="M313" i="14"/>
  <c r="N313" i="14" s="1"/>
  <c r="M314" i="14"/>
  <c r="M315" i="14"/>
  <c r="M316" i="14"/>
  <c r="M317" i="14"/>
  <c r="M318" i="14"/>
  <c r="M319" i="14"/>
  <c r="M320" i="14"/>
  <c r="M321" i="14"/>
  <c r="N321" i="14" s="1"/>
  <c r="M322" i="14"/>
  <c r="M323" i="14"/>
  <c r="M324" i="14"/>
  <c r="M325" i="14"/>
  <c r="M326" i="14"/>
  <c r="M327" i="14"/>
  <c r="M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K118" i="14"/>
  <c r="K119" i="14"/>
  <c r="K120" i="14"/>
  <c r="K121" i="14"/>
  <c r="K122" i="14"/>
  <c r="K123" i="14"/>
  <c r="K124" i="14"/>
  <c r="K125" i="14"/>
  <c r="K126" i="14"/>
  <c r="K127" i="14"/>
  <c r="K128" i="14"/>
  <c r="K129" i="14"/>
  <c r="K130" i="14"/>
  <c r="K131" i="14"/>
  <c r="K132" i="14"/>
  <c r="K133" i="14"/>
  <c r="K134" i="14"/>
  <c r="K135" i="14"/>
  <c r="K136" i="14"/>
  <c r="K137" i="14"/>
  <c r="K138" i="14"/>
  <c r="K139" i="14"/>
  <c r="K140" i="14"/>
  <c r="K141" i="14"/>
  <c r="K142" i="14"/>
  <c r="K143" i="14"/>
  <c r="K144" i="14"/>
  <c r="K145" i="14"/>
  <c r="K146" i="14"/>
  <c r="K147" i="14"/>
  <c r="K148" i="14"/>
  <c r="K149" i="14"/>
  <c r="K150" i="14"/>
  <c r="K151" i="14"/>
  <c r="K152" i="14"/>
  <c r="K153" i="14"/>
  <c r="K154" i="14"/>
  <c r="K155" i="14"/>
  <c r="K156" i="14"/>
  <c r="K157" i="14"/>
  <c r="K158" i="14"/>
  <c r="K159" i="14"/>
  <c r="K160" i="14"/>
  <c r="K161" i="14"/>
  <c r="K162" i="14"/>
  <c r="K163" i="14"/>
  <c r="K164" i="14"/>
  <c r="K165" i="14"/>
  <c r="K166" i="14"/>
  <c r="K167" i="14"/>
  <c r="K168" i="14"/>
  <c r="K169" i="14"/>
  <c r="K170" i="14"/>
  <c r="K171" i="14"/>
  <c r="K172" i="14"/>
  <c r="K173" i="14"/>
  <c r="K174" i="14"/>
  <c r="K175" i="14"/>
  <c r="K176" i="14"/>
  <c r="K177" i="14"/>
  <c r="K178" i="14"/>
  <c r="K179" i="14"/>
  <c r="K180" i="14"/>
  <c r="K181" i="14"/>
  <c r="K182" i="14"/>
  <c r="K183" i="14"/>
  <c r="K184" i="14"/>
  <c r="K185" i="14"/>
  <c r="K186" i="14"/>
  <c r="K187" i="14"/>
  <c r="K188" i="14"/>
  <c r="K189" i="14"/>
  <c r="K190" i="14"/>
  <c r="K191" i="14"/>
  <c r="K192" i="14"/>
  <c r="K193" i="14"/>
  <c r="K194" i="14"/>
  <c r="K195" i="14"/>
  <c r="K196" i="14"/>
  <c r="K197" i="14"/>
  <c r="K198" i="14"/>
  <c r="K199" i="14"/>
  <c r="K200" i="14"/>
  <c r="K201" i="14"/>
  <c r="K202" i="14"/>
  <c r="K203" i="14"/>
  <c r="K204" i="14"/>
  <c r="K205" i="14"/>
  <c r="K206" i="14"/>
  <c r="K207" i="14"/>
  <c r="K208" i="14"/>
  <c r="K209" i="14"/>
  <c r="K210" i="14"/>
  <c r="K211" i="14"/>
  <c r="K212" i="14"/>
  <c r="K213" i="14"/>
  <c r="K214" i="14"/>
  <c r="K215" i="14"/>
  <c r="K216" i="14"/>
  <c r="K217" i="14"/>
  <c r="K218" i="14"/>
  <c r="K219" i="14"/>
  <c r="K220" i="14"/>
  <c r="K221" i="14"/>
  <c r="K222" i="14"/>
  <c r="K223" i="14"/>
  <c r="K224" i="14"/>
  <c r="K225" i="14"/>
  <c r="K226" i="14"/>
  <c r="K227" i="14"/>
  <c r="K228" i="14"/>
  <c r="K229" i="14"/>
  <c r="K230" i="14"/>
  <c r="K231" i="14"/>
  <c r="K232" i="14"/>
  <c r="K233" i="14"/>
  <c r="K234" i="14"/>
  <c r="K235" i="14"/>
  <c r="K236" i="14"/>
  <c r="K237" i="14"/>
  <c r="K238" i="14"/>
  <c r="K239" i="14"/>
  <c r="K240" i="14"/>
  <c r="K241" i="14"/>
  <c r="K242" i="14"/>
  <c r="K243" i="14"/>
  <c r="K244" i="14"/>
  <c r="K245" i="14"/>
  <c r="K246" i="14"/>
  <c r="K247" i="14"/>
  <c r="K248" i="14"/>
  <c r="K249" i="14"/>
  <c r="K250" i="14"/>
  <c r="K251" i="14"/>
  <c r="K252" i="14"/>
  <c r="K253" i="14"/>
  <c r="K254" i="14"/>
  <c r="K255" i="14"/>
  <c r="K256" i="14"/>
  <c r="K257" i="14"/>
  <c r="K258" i="14"/>
  <c r="K259" i="14"/>
  <c r="K260" i="14"/>
  <c r="K261" i="14"/>
  <c r="K262" i="14"/>
  <c r="K263" i="14"/>
  <c r="K264" i="14"/>
  <c r="K265" i="14"/>
  <c r="K266" i="14"/>
  <c r="K267" i="14"/>
  <c r="K268" i="14"/>
  <c r="K269" i="14"/>
  <c r="K270" i="14"/>
  <c r="K271" i="14"/>
  <c r="K272" i="14"/>
  <c r="K273" i="14"/>
  <c r="K274" i="14"/>
  <c r="K275" i="14"/>
  <c r="K276" i="14"/>
  <c r="K277" i="14"/>
  <c r="K278" i="14"/>
  <c r="K279" i="14"/>
  <c r="K280" i="14"/>
  <c r="K281" i="14"/>
  <c r="K282" i="14"/>
  <c r="K283" i="14"/>
  <c r="K284" i="14"/>
  <c r="K285" i="14"/>
  <c r="K286" i="14"/>
  <c r="K287" i="14"/>
  <c r="K288" i="14"/>
  <c r="K289" i="14"/>
  <c r="K290" i="14"/>
  <c r="K291" i="14"/>
  <c r="K292" i="14"/>
  <c r="K293" i="14"/>
  <c r="K294" i="14"/>
  <c r="K295" i="14"/>
  <c r="K296" i="14"/>
  <c r="K297" i="14"/>
  <c r="K298" i="14"/>
  <c r="K299" i="14"/>
  <c r="K300" i="14"/>
  <c r="K301" i="14"/>
  <c r="K302" i="14"/>
  <c r="K303" i="14"/>
  <c r="K304" i="14"/>
  <c r="K305" i="14"/>
  <c r="K306" i="14"/>
  <c r="K307" i="14"/>
  <c r="K308" i="14"/>
  <c r="K309" i="14"/>
  <c r="K310" i="14"/>
  <c r="K311" i="14"/>
  <c r="K312" i="14"/>
  <c r="K313" i="14"/>
  <c r="K314" i="14"/>
  <c r="K315" i="14"/>
  <c r="K316" i="14"/>
  <c r="K317" i="14"/>
  <c r="K318" i="14"/>
  <c r="K319" i="14"/>
  <c r="K320" i="14"/>
  <c r="K321" i="14"/>
  <c r="K322" i="14"/>
  <c r="K323" i="14"/>
  <c r="K324" i="14"/>
  <c r="K325" i="14"/>
  <c r="K326" i="14"/>
  <c r="K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N92" i="14" s="1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N164" i="14" s="1"/>
  <c r="J165" i="14"/>
  <c r="J166" i="14"/>
  <c r="J167" i="14"/>
  <c r="J168" i="14"/>
  <c r="J169" i="14"/>
  <c r="J170" i="14"/>
  <c r="J171" i="14"/>
  <c r="J172" i="14"/>
  <c r="N172" i="14" s="1"/>
  <c r="J173" i="14"/>
  <c r="J174" i="14"/>
  <c r="J175" i="14"/>
  <c r="J176" i="14"/>
  <c r="J177" i="14"/>
  <c r="J178" i="14"/>
  <c r="J179" i="14"/>
  <c r="J180" i="14"/>
  <c r="N180" i="14" s="1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N194" i="14" s="1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N236" i="14" s="1"/>
  <c r="J237" i="14"/>
  <c r="J238" i="14"/>
  <c r="J239" i="14"/>
  <c r="J240" i="14"/>
  <c r="J241" i="14"/>
  <c r="J242" i="14"/>
  <c r="J243" i="14"/>
  <c r="J244" i="14"/>
  <c r="Q244" i="14" s="1"/>
  <c r="J245" i="14"/>
  <c r="J246" i="14"/>
  <c r="J247" i="14"/>
  <c r="J248" i="14"/>
  <c r="J249" i="14"/>
  <c r="J250" i="14"/>
  <c r="J251" i="14"/>
  <c r="J252" i="14"/>
  <c r="N252" i="14" s="1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Q276" i="14" s="1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N308" i="14" s="1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L59" i="14" s="1"/>
  <c r="I60" i="14"/>
  <c r="I61" i="14"/>
  <c r="I62" i="14"/>
  <c r="I63" i="14"/>
  <c r="I64" i="14"/>
  <c r="N64" i="14" s="1"/>
  <c r="I65" i="14"/>
  <c r="I66" i="14"/>
  <c r="I67" i="14"/>
  <c r="L67" i="14" s="1"/>
  <c r="I68" i="14"/>
  <c r="L68" i="14" s="1"/>
  <c r="I69" i="14"/>
  <c r="I70" i="14"/>
  <c r="I71" i="14"/>
  <c r="I72" i="14"/>
  <c r="L72" i="14" s="1"/>
  <c r="I73" i="14"/>
  <c r="I74" i="14"/>
  <c r="L74" i="14" s="1"/>
  <c r="I75" i="14"/>
  <c r="N75" i="14" s="1"/>
  <c r="I76" i="14"/>
  <c r="I77" i="14"/>
  <c r="I78" i="14"/>
  <c r="I79" i="14"/>
  <c r="I80" i="14"/>
  <c r="N80" i="14" s="1"/>
  <c r="I81" i="14"/>
  <c r="I82" i="14"/>
  <c r="I83" i="14"/>
  <c r="L83" i="14" s="1"/>
  <c r="I84" i="14"/>
  <c r="I85" i="14"/>
  <c r="I86" i="14"/>
  <c r="I87" i="14"/>
  <c r="I88" i="14"/>
  <c r="N88" i="14" s="1"/>
  <c r="I89" i="14"/>
  <c r="I90" i="14"/>
  <c r="O90" i="14" s="1"/>
  <c r="I91" i="14"/>
  <c r="L91" i="14" s="1"/>
  <c r="I92" i="14"/>
  <c r="I93" i="14"/>
  <c r="I94" i="14"/>
  <c r="I95" i="14"/>
  <c r="I96" i="14"/>
  <c r="O96" i="14" s="1"/>
  <c r="I97" i="14"/>
  <c r="I98" i="14"/>
  <c r="O98" i="14" s="1"/>
  <c r="I99" i="14"/>
  <c r="I100" i="14"/>
  <c r="L100" i="14" s="1"/>
  <c r="I101" i="14"/>
  <c r="I102" i="14"/>
  <c r="I103" i="14"/>
  <c r="I104" i="14"/>
  <c r="N104" i="14" s="1"/>
  <c r="I105" i="14"/>
  <c r="I106" i="14"/>
  <c r="O106" i="14" s="1"/>
  <c r="I107" i="14"/>
  <c r="I108" i="14"/>
  <c r="L108" i="14" s="1"/>
  <c r="I109" i="14"/>
  <c r="I110" i="14"/>
  <c r="I111" i="14"/>
  <c r="I112" i="14"/>
  <c r="L112" i="14" s="1"/>
  <c r="I113" i="14"/>
  <c r="I114" i="14"/>
  <c r="O114" i="14" s="1"/>
  <c r="I115" i="14"/>
  <c r="L115" i="14" s="1"/>
  <c r="I116" i="14"/>
  <c r="I117" i="14"/>
  <c r="I118" i="14"/>
  <c r="I119" i="14"/>
  <c r="I120" i="14"/>
  <c r="L120" i="14" s="1"/>
  <c r="I121" i="14"/>
  <c r="I122" i="14"/>
  <c r="L122" i="14" s="1"/>
  <c r="I123" i="14"/>
  <c r="L123" i="14" s="1"/>
  <c r="I124" i="14"/>
  <c r="I125" i="14"/>
  <c r="I126" i="14"/>
  <c r="I127" i="14"/>
  <c r="I128" i="14"/>
  <c r="L128" i="14" s="1"/>
  <c r="I129" i="14"/>
  <c r="I130" i="14"/>
  <c r="N130" i="14" s="1"/>
  <c r="I131" i="14"/>
  <c r="I132" i="14"/>
  <c r="I133" i="14"/>
  <c r="I134" i="14"/>
  <c r="I135" i="14"/>
  <c r="I136" i="14"/>
  <c r="N136" i="14" s="1"/>
  <c r="I137" i="14"/>
  <c r="I138" i="14"/>
  <c r="L138" i="14" s="1"/>
  <c r="I139" i="14"/>
  <c r="O139" i="14" s="1"/>
  <c r="I140" i="14"/>
  <c r="L140" i="14" s="1"/>
  <c r="I141" i="14"/>
  <c r="I142" i="14"/>
  <c r="I143" i="14"/>
  <c r="I144" i="14"/>
  <c r="L144" i="14" s="1"/>
  <c r="I145" i="14"/>
  <c r="I146" i="14"/>
  <c r="N146" i="14" s="1"/>
  <c r="I147" i="14"/>
  <c r="L147" i="14" s="1"/>
  <c r="I148" i="14"/>
  <c r="L148" i="14" s="1"/>
  <c r="I149" i="14"/>
  <c r="I150" i="14"/>
  <c r="I151" i="14"/>
  <c r="I152" i="14"/>
  <c r="L152" i="14" s="1"/>
  <c r="I153" i="14"/>
  <c r="I154" i="14"/>
  <c r="N154" i="14" s="1"/>
  <c r="I155" i="14"/>
  <c r="L155" i="14" s="1"/>
  <c r="I156" i="14"/>
  <c r="L156" i="14" s="1"/>
  <c r="I157" i="14"/>
  <c r="I158" i="14"/>
  <c r="I159" i="14"/>
  <c r="I160" i="14"/>
  <c r="L160" i="14" s="1"/>
  <c r="I161" i="14"/>
  <c r="I162" i="14"/>
  <c r="O162" i="14" s="1"/>
  <c r="I163" i="14"/>
  <c r="L163" i="14" s="1"/>
  <c r="I164" i="14"/>
  <c r="O164" i="14" s="1"/>
  <c r="I165" i="14"/>
  <c r="I166" i="14"/>
  <c r="I167" i="14"/>
  <c r="I168" i="14"/>
  <c r="O168" i="14" s="1"/>
  <c r="I169" i="14"/>
  <c r="I170" i="14"/>
  <c r="N170" i="14" s="1"/>
  <c r="I171" i="14"/>
  <c r="I172" i="14"/>
  <c r="I173" i="14"/>
  <c r="I174" i="14"/>
  <c r="I175" i="14"/>
  <c r="I176" i="14"/>
  <c r="O176" i="14" s="1"/>
  <c r="I177" i="14"/>
  <c r="I178" i="14"/>
  <c r="L178" i="14" s="1"/>
  <c r="I179" i="14"/>
  <c r="N179" i="14" s="1"/>
  <c r="I180" i="14"/>
  <c r="I181" i="14"/>
  <c r="I182" i="14"/>
  <c r="I183" i="14"/>
  <c r="I184" i="14"/>
  <c r="O184" i="14" s="1"/>
  <c r="I185" i="14"/>
  <c r="I186" i="14"/>
  <c r="O186" i="14" s="1"/>
  <c r="I187" i="14"/>
  <c r="I188" i="14"/>
  <c r="L188" i="14" s="1"/>
  <c r="I189" i="14"/>
  <c r="I190" i="14"/>
  <c r="I191" i="14"/>
  <c r="I192" i="14"/>
  <c r="L192" i="14" s="1"/>
  <c r="I193" i="14"/>
  <c r="I194" i="14"/>
  <c r="O194" i="14" s="1"/>
  <c r="I195" i="14"/>
  <c r="I196" i="14"/>
  <c r="L196" i="14" s="1"/>
  <c r="I197" i="14"/>
  <c r="I198" i="14"/>
  <c r="I199" i="14"/>
  <c r="I200" i="14"/>
  <c r="L200" i="14" s="1"/>
  <c r="I201" i="14"/>
  <c r="I202" i="14"/>
  <c r="N202" i="14" s="1"/>
  <c r="I203" i="14"/>
  <c r="O203" i="14" s="1"/>
  <c r="I204" i="14"/>
  <c r="I205" i="14"/>
  <c r="I206" i="14"/>
  <c r="I207" i="14"/>
  <c r="I208" i="14"/>
  <c r="L208" i="14" s="1"/>
  <c r="I209" i="14"/>
  <c r="I210" i="14"/>
  <c r="L210" i="14" s="1"/>
  <c r="I211" i="14"/>
  <c r="N211" i="14" s="1"/>
  <c r="I212" i="14"/>
  <c r="I213" i="14"/>
  <c r="I214" i="14"/>
  <c r="I215" i="14"/>
  <c r="I216" i="14"/>
  <c r="N216" i="14" s="1"/>
  <c r="I217" i="14"/>
  <c r="I218" i="14"/>
  <c r="N218" i="14" s="1"/>
  <c r="I219" i="14"/>
  <c r="L219" i="14" s="1"/>
  <c r="I220" i="14"/>
  <c r="I221" i="14"/>
  <c r="I222" i="14"/>
  <c r="I223" i="14"/>
  <c r="I224" i="14"/>
  <c r="L224" i="14" s="1"/>
  <c r="I225" i="14"/>
  <c r="I226" i="14"/>
  <c r="O226" i="14" s="1"/>
  <c r="I227" i="14"/>
  <c r="L227" i="14" s="1"/>
  <c r="I228" i="14"/>
  <c r="I229" i="14"/>
  <c r="I230" i="14"/>
  <c r="I231" i="14"/>
  <c r="I232" i="14"/>
  <c r="N232" i="14" s="1"/>
  <c r="I233" i="14"/>
  <c r="I234" i="14"/>
  <c r="O234" i="14" s="1"/>
  <c r="I235" i="14"/>
  <c r="L235" i="14" s="1"/>
  <c r="I236" i="14"/>
  <c r="I237" i="14"/>
  <c r="I238" i="14"/>
  <c r="I239" i="14"/>
  <c r="I240" i="14"/>
  <c r="L240" i="14" s="1"/>
  <c r="I241" i="14"/>
  <c r="I242" i="14"/>
  <c r="L242" i="14" s="1"/>
  <c r="I243" i="14"/>
  <c r="O243" i="14" s="1"/>
  <c r="I244" i="14"/>
  <c r="I245" i="14"/>
  <c r="I246" i="14"/>
  <c r="I247" i="14"/>
  <c r="I248" i="14"/>
  <c r="L248" i="14" s="1"/>
  <c r="I249" i="14"/>
  <c r="I250" i="14"/>
  <c r="I251" i="14"/>
  <c r="L251" i="14" s="1"/>
  <c r="I252" i="14"/>
  <c r="I253" i="14"/>
  <c r="I254" i="14"/>
  <c r="I255" i="14"/>
  <c r="I256" i="14"/>
  <c r="N256" i="14" s="1"/>
  <c r="I257" i="14"/>
  <c r="I258" i="14"/>
  <c r="L258" i="14" s="1"/>
  <c r="I259" i="14"/>
  <c r="L259" i="14" s="1"/>
  <c r="I260" i="14"/>
  <c r="O260" i="14" s="1"/>
  <c r="I261" i="14"/>
  <c r="I262" i="14"/>
  <c r="I263" i="14"/>
  <c r="I264" i="14"/>
  <c r="L264" i="14" s="1"/>
  <c r="I265" i="14"/>
  <c r="I266" i="14"/>
  <c r="N266" i="14" s="1"/>
  <c r="I267" i="14"/>
  <c r="L267" i="14" s="1"/>
  <c r="I268" i="14"/>
  <c r="O268" i="14" s="1"/>
  <c r="I269" i="14"/>
  <c r="I270" i="14"/>
  <c r="I271" i="14"/>
  <c r="I272" i="14"/>
  <c r="N272" i="14" s="1"/>
  <c r="I273" i="14"/>
  <c r="I274" i="14"/>
  <c r="O274" i="14" s="1"/>
  <c r="I275" i="14"/>
  <c r="L275" i="14" s="1"/>
  <c r="I276" i="14"/>
  <c r="I277" i="14"/>
  <c r="I278" i="14"/>
  <c r="I279" i="14"/>
  <c r="I280" i="14"/>
  <c r="N280" i="14" s="1"/>
  <c r="I281" i="14"/>
  <c r="I282" i="14"/>
  <c r="N282" i="14" s="1"/>
  <c r="I283" i="14"/>
  <c r="O283" i="14" s="1"/>
  <c r="I284" i="14"/>
  <c r="I285" i="14"/>
  <c r="I286" i="14"/>
  <c r="I287" i="14"/>
  <c r="I288" i="14"/>
  <c r="L288" i="14" s="1"/>
  <c r="I289" i="14"/>
  <c r="I290" i="14"/>
  <c r="O290" i="14" s="1"/>
  <c r="I291" i="14"/>
  <c r="I292" i="14"/>
  <c r="O292" i="14" s="1"/>
  <c r="I293" i="14"/>
  <c r="I294" i="14"/>
  <c r="I295" i="14"/>
  <c r="I296" i="14"/>
  <c r="L296" i="14" s="1"/>
  <c r="I297" i="14"/>
  <c r="I298" i="14"/>
  <c r="N298" i="14" s="1"/>
  <c r="I299" i="14"/>
  <c r="I300" i="14"/>
  <c r="L300" i="14" s="1"/>
  <c r="I301" i="14"/>
  <c r="I302" i="14"/>
  <c r="I303" i="14"/>
  <c r="I304" i="14"/>
  <c r="L304" i="14" s="1"/>
  <c r="I305" i="14"/>
  <c r="I306" i="14"/>
  <c r="O306" i="14" s="1"/>
  <c r="I307" i="14"/>
  <c r="L307" i="14" s="1"/>
  <c r="I308" i="14"/>
  <c r="I309" i="14"/>
  <c r="I310" i="14"/>
  <c r="I311" i="14"/>
  <c r="I312" i="14"/>
  <c r="L312" i="14" s="1"/>
  <c r="I313" i="14"/>
  <c r="I314" i="14"/>
  <c r="O314" i="14" s="1"/>
  <c r="I315" i="14"/>
  <c r="L315" i="14" s="1"/>
  <c r="I316" i="14"/>
  <c r="O316" i="14" s="1"/>
  <c r="I317" i="14"/>
  <c r="I318" i="14"/>
  <c r="I319" i="14"/>
  <c r="I320" i="14"/>
  <c r="L320" i="14" s="1"/>
  <c r="I321" i="14"/>
  <c r="I322" i="14"/>
  <c r="L322" i="14" s="1"/>
  <c r="I323" i="14"/>
  <c r="L323" i="14" s="1"/>
  <c r="I324" i="14"/>
  <c r="L324" i="14" s="1"/>
  <c r="I325" i="14"/>
  <c r="I326" i="14"/>
  <c r="I327" i="14"/>
  <c r="I4" i="14"/>
  <c r="O59" i="14"/>
  <c r="P59" i="14"/>
  <c r="Q59" i="14" s="1"/>
  <c r="L60" i="14"/>
  <c r="P60" i="14"/>
  <c r="Q60" i="14" s="1"/>
  <c r="L61" i="14"/>
  <c r="N61" i="14"/>
  <c r="O61" i="14"/>
  <c r="P61" i="14"/>
  <c r="Q61" i="14" s="1"/>
  <c r="L62" i="14"/>
  <c r="N62" i="14"/>
  <c r="O62" i="14"/>
  <c r="P62" i="14"/>
  <c r="Q62" i="14" s="1"/>
  <c r="L63" i="14"/>
  <c r="N63" i="14"/>
  <c r="O63" i="14"/>
  <c r="P63" i="14"/>
  <c r="Q63" i="14" s="1"/>
  <c r="P64" i="14"/>
  <c r="Q64" i="14" s="1"/>
  <c r="O65" i="14"/>
  <c r="P67" i="14"/>
  <c r="Q67" i="14" s="1"/>
  <c r="O68" i="14"/>
  <c r="P68" i="14"/>
  <c r="L69" i="14"/>
  <c r="N69" i="14"/>
  <c r="O69" i="14"/>
  <c r="P69" i="14"/>
  <c r="Q69" i="14" s="1"/>
  <c r="L70" i="14"/>
  <c r="N70" i="14"/>
  <c r="O70" i="14"/>
  <c r="P70" i="14"/>
  <c r="Q70" i="14" s="1"/>
  <c r="L71" i="14"/>
  <c r="N71" i="14"/>
  <c r="O71" i="14"/>
  <c r="P71" i="14"/>
  <c r="Q71" i="14" s="1"/>
  <c r="P72" i="14"/>
  <c r="Q72" i="14" s="1"/>
  <c r="N73" i="14"/>
  <c r="O73" i="14"/>
  <c r="L75" i="14"/>
  <c r="P75" i="14"/>
  <c r="Q75" i="14" s="1"/>
  <c r="L76" i="14"/>
  <c r="P76" i="14"/>
  <c r="Q76" i="14" s="1"/>
  <c r="L77" i="14"/>
  <c r="N77" i="14"/>
  <c r="O77" i="14"/>
  <c r="P77" i="14"/>
  <c r="Q77" i="14" s="1"/>
  <c r="L78" i="14"/>
  <c r="N78" i="14"/>
  <c r="O78" i="14"/>
  <c r="P78" i="14"/>
  <c r="Q78" i="14" s="1"/>
  <c r="L79" i="14"/>
  <c r="N79" i="14"/>
  <c r="O79" i="14"/>
  <c r="P79" i="14"/>
  <c r="Q79" i="14" s="1"/>
  <c r="P80" i="14"/>
  <c r="Q80" i="14" s="1"/>
  <c r="N81" i="14"/>
  <c r="O81" i="14"/>
  <c r="O83" i="14"/>
  <c r="P83" i="14"/>
  <c r="Q83" i="14" s="1"/>
  <c r="L84" i="14"/>
  <c r="P84" i="14"/>
  <c r="Q84" i="14" s="1"/>
  <c r="L85" i="14"/>
  <c r="N85" i="14"/>
  <c r="O85" i="14"/>
  <c r="P85" i="14"/>
  <c r="Q85" i="14" s="1"/>
  <c r="L86" i="14"/>
  <c r="N86" i="14"/>
  <c r="O86" i="14"/>
  <c r="P86" i="14"/>
  <c r="Q86" i="14" s="1"/>
  <c r="L87" i="14"/>
  <c r="N87" i="14"/>
  <c r="O87" i="14"/>
  <c r="P87" i="14"/>
  <c r="Q87" i="14" s="1"/>
  <c r="P88" i="14"/>
  <c r="Q88" i="14" s="1"/>
  <c r="N89" i="14"/>
  <c r="O89" i="14"/>
  <c r="P89" i="14"/>
  <c r="Q89" i="14" s="1"/>
  <c r="N91" i="14"/>
  <c r="P91" i="14"/>
  <c r="Q91" i="14" s="1"/>
  <c r="L92" i="14"/>
  <c r="O92" i="14"/>
  <c r="P92" i="14"/>
  <c r="L93" i="14"/>
  <c r="N93" i="14"/>
  <c r="O93" i="14"/>
  <c r="P93" i="14"/>
  <c r="Q93" i="14" s="1"/>
  <c r="L94" i="14"/>
  <c r="N94" i="14"/>
  <c r="O94" i="14"/>
  <c r="P94" i="14"/>
  <c r="Q94" i="14" s="1"/>
  <c r="L95" i="14"/>
  <c r="N95" i="14"/>
  <c r="O95" i="14"/>
  <c r="P95" i="14"/>
  <c r="Q95" i="14" s="1"/>
  <c r="N96" i="14"/>
  <c r="P96" i="14"/>
  <c r="Q96" i="14" s="1"/>
  <c r="L97" i="14"/>
  <c r="O97" i="14"/>
  <c r="P99" i="14"/>
  <c r="Q99" i="14" s="1"/>
  <c r="O100" i="14"/>
  <c r="P100" i="14"/>
  <c r="L101" i="14"/>
  <c r="N101" i="14"/>
  <c r="O101" i="14"/>
  <c r="P101" i="14"/>
  <c r="Q101" i="14" s="1"/>
  <c r="L102" i="14"/>
  <c r="N102" i="14"/>
  <c r="O102" i="14"/>
  <c r="P102" i="14"/>
  <c r="Q102" i="14" s="1"/>
  <c r="L103" i="14"/>
  <c r="N103" i="14"/>
  <c r="O103" i="14"/>
  <c r="P103" i="14"/>
  <c r="Q103" i="14" s="1"/>
  <c r="O104" i="14"/>
  <c r="P104" i="14"/>
  <c r="Q104" i="14" s="1"/>
  <c r="L105" i="14"/>
  <c r="O105" i="14"/>
  <c r="P107" i="14"/>
  <c r="Q107" i="14" s="1"/>
  <c r="O108" i="14"/>
  <c r="P108" i="14"/>
  <c r="Q108" i="14" s="1"/>
  <c r="L109" i="14"/>
  <c r="N109" i="14"/>
  <c r="O109" i="14"/>
  <c r="P109" i="14"/>
  <c r="Q109" i="14" s="1"/>
  <c r="L110" i="14"/>
  <c r="N110" i="14"/>
  <c r="O110" i="14"/>
  <c r="P110" i="14"/>
  <c r="Q110" i="14" s="1"/>
  <c r="L111" i="14"/>
  <c r="N111" i="14"/>
  <c r="O111" i="14"/>
  <c r="P111" i="14"/>
  <c r="Q111" i="14" s="1"/>
  <c r="O112" i="14"/>
  <c r="P112" i="14"/>
  <c r="Q112" i="14" s="1"/>
  <c r="L113" i="14"/>
  <c r="O113" i="14"/>
  <c r="P115" i="14"/>
  <c r="Q115" i="14" s="1"/>
  <c r="L116" i="14"/>
  <c r="P116" i="14"/>
  <c r="Q116" i="14" s="1"/>
  <c r="L117" i="14"/>
  <c r="N117" i="14"/>
  <c r="O117" i="14"/>
  <c r="P117" i="14"/>
  <c r="Q117" i="14" s="1"/>
  <c r="L118" i="14"/>
  <c r="N118" i="14"/>
  <c r="O118" i="14"/>
  <c r="P118" i="14"/>
  <c r="Q118" i="14" s="1"/>
  <c r="L119" i="14"/>
  <c r="N119" i="14"/>
  <c r="O119" i="14"/>
  <c r="P119" i="14"/>
  <c r="Q119" i="14" s="1"/>
  <c r="P120" i="14"/>
  <c r="Q120" i="14" s="1"/>
  <c r="N121" i="14"/>
  <c r="O121" i="14"/>
  <c r="P123" i="14"/>
  <c r="Q123" i="14" s="1"/>
  <c r="L124" i="14"/>
  <c r="P124" i="14"/>
  <c r="L125" i="14"/>
  <c r="N125" i="14"/>
  <c r="O125" i="14"/>
  <c r="P125" i="14"/>
  <c r="Q125" i="14" s="1"/>
  <c r="L126" i="14"/>
  <c r="N126" i="14"/>
  <c r="O126" i="14"/>
  <c r="P126" i="14"/>
  <c r="Q126" i="14" s="1"/>
  <c r="L127" i="14"/>
  <c r="N127" i="14"/>
  <c r="O127" i="14"/>
  <c r="P127" i="14"/>
  <c r="Q127" i="14" s="1"/>
  <c r="P128" i="14"/>
  <c r="Q128" i="14" s="1"/>
  <c r="L129" i="14"/>
  <c r="O129" i="14"/>
  <c r="L131" i="14"/>
  <c r="P131" i="14"/>
  <c r="Q131" i="14" s="1"/>
  <c r="L132" i="14"/>
  <c r="P132" i="14"/>
  <c r="L133" i="14"/>
  <c r="N133" i="14"/>
  <c r="O133" i="14"/>
  <c r="P133" i="14"/>
  <c r="Q133" i="14" s="1"/>
  <c r="L134" i="14"/>
  <c r="N134" i="14"/>
  <c r="O134" i="14"/>
  <c r="P134" i="14"/>
  <c r="Q134" i="14" s="1"/>
  <c r="L135" i="14"/>
  <c r="N135" i="14"/>
  <c r="O135" i="14"/>
  <c r="P135" i="14"/>
  <c r="Q135" i="14" s="1"/>
  <c r="P136" i="14"/>
  <c r="Q136" i="14" s="1"/>
  <c r="L137" i="14"/>
  <c r="O137" i="14"/>
  <c r="L139" i="14"/>
  <c r="P139" i="14"/>
  <c r="Q139" i="14" s="1"/>
  <c r="N140" i="14"/>
  <c r="P140" i="14"/>
  <c r="L141" i="14"/>
  <c r="N141" i="14"/>
  <c r="O141" i="14"/>
  <c r="P141" i="14"/>
  <c r="Q141" i="14" s="1"/>
  <c r="L142" i="14"/>
  <c r="N142" i="14"/>
  <c r="O142" i="14"/>
  <c r="P142" i="14"/>
  <c r="Q142" i="14" s="1"/>
  <c r="L143" i="14"/>
  <c r="N143" i="14"/>
  <c r="O143" i="14"/>
  <c r="P143" i="14"/>
  <c r="Q143" i="14" s="1"/>
  <c r="P144" i="14"/>
  <c r="Q144" i="14" s="1"/>
  <c r="L145" i="14"/>
  <c r="O145" i="14"/>
  <c r="P146" i="14"/>
  <c r="P147" i="14"/>
  <c r="Q147" i="14" s="1"/>
  <c r="N148" i="14"/>
  <c r="P148" i="14"/>
  <c r="L149" i="14"/>
  <c r="N149" i="14"/>
  <c r="O149" i="14"/>
  <c r="P149" i="14"/>
  <c r="Q149" i="14" s="1"/>
  <c r="L150" i="14"/>
  <c r="N150" i="14"/>
  <c r="O150" i="14"/>
  <c r="P150" i="14"/>
  <c r="Q150" i="14" s="1"/>
  <c r="L151" i="14"/>
  <c r="N151" i="14"/>
  <c r="O151" i="14"/>
  <c r="P151" i="14"/>
  <c r="Q151" i="14" s="1"/>
  <c r="P152" i="14"/>
  <c r="Q152" i="14"/>
  <c r="N153" i="14"/>
  <c r="O153" i="14"/>
  <c r="P155" i="14"/>
  <c r="Q155" i="14" s="1"/>
  <c r="O156" i="14"/>
  <c r="P156" i="14"/>
  <c r="L157" i="14"/>
  <c r="N157" i="14"/>
  <c r="O157" i="14"/>
  <c r="P157" i="14"/>
  <c r="Q157" i="14" s="1"/>
  <c r="L158" i="14"/>
  <c r="N158" i="14"/>
  <c r="O158" i="14"/>
  <c r="P158" i="14"/>
  <c r="Q158" i="14" s="1"/>
  <c r="L159" i="14"/>
  <c r="N159" i="14"/>
  <c r="O159" i="14"/>
  <c r="P159" i="14"/>
  <c r="Q159" i="14" s="1"/>
  <c r="P160" i="14"/>
  <c r="Q160" i="14" s="1"/>
  <c r="L161" i="14"/>
  <c r="O161" i="14"/>
  <c r="P163" i="14"/>
  <c r="Q163" i="14" s="1"/>
  <c r="L164" i="14"/>
  <c r="P164" i="14"/>
  <c r="Q164" i="14" s="1"/>
  <c r="L165" i="14"/>
  <c r="N165" i="14"/>
  <c r="O165" i="14"/>
  <c r="P165" i="14"/>
  <c r="Q165" i="14" s="1"/>
  <c r="L166" i="14"/>
  <c r="N166" i="14"/>
  <c r="O166" i="14"/>
  <c r="P166" i="14"/>
  <c r="Q166" i="14" s="1"/>
  <c r="L167" i="14"/>
  <c r="N167" i="14"/>
  <c r="O167" i="14"/>
  <c r="P167" i="14"/>
  <c r="Q167" i="14" s="1"/>
  <c r="P168" i="14"/>
  <c r="Q168" i="14" s="1"/>
  <c r="L169" i="14"/>
  <c r="O169" i="14"/>
  <c r="N171" i="14"/>
  <c r="P171" i="14"/>
  <c r="Q171" i="14" s="1"/>
  <c r="L172" i="14"/>
  <c r="O172" i="14"/>
  <c r="P172" i="14"/>
  <c r="Q172" i="14" s="1"/>
  <c r="L173" i="14"/>
  <c r="N173" i="14"/>
  <c r="O173" i="14"/>
  <c r="P173" i="14"/>
  <c r="Q173" i="14"/>
  <c r="L174" i="14"/>
  <c r="N174" i="14"/>
  <c r="O174" i="14"/>
  <c r="P174" i="14"/>
  <c r="Q174" i="14" s="1"/>
  <c r="L175" i="14"/>
  <c r="N175" i="14"/>
  <c r="O175" i="14"/>
  <c r="P175" i="14"/>
  <c r="Q175" i="14" s="1"/>
  <c r="P176" i="14"/>
  <c r="Q176" i="14" s="1"/>
  <c r="O177" i="14"/>
  <c r="P177" i="14"/>
  <c r="Q177" i="14" s="1"/>
  <c r="O178" i="14"/>
  <c r="P179" i="14"/>
  <c r="Q179" i="14" s="1"/>
  <c r="L180" i="14"/>
  <c r="O180" i="14"/>
  <c r="P180" i="14"/>
  <c r="L181" i="14"/>
  <c r="N181" i="14"/>
  <c r="O181" i="14"/>
  <c r="P181" i="14"/>
  <c r="Q181" i="14" s="1"/>
  <c r="L182" i="14"/>
  <c r="N182" i="14"/>
  <c r="O182" i="14"/>
  <c r="P182" i="14"/>
  <c r="Q182" i="14" s="1"/>
  <c r="L183" i="14"/>
  <c r="N183" i="14"/>
  <c r="O183" i="14"/>
  <c r="P183" i="14"/>
  <c r="Q183" i="14" s="1"/>
  <c r="P184" i="14"/>
  <c r="Q184" i="14" s="1"/>
  <c r="N185" i="14"/>
  <c r="O185" i="14"/>
  <c r="P185" i="14"/>
  <c r="Q185" i="14" s="1"/>
  <c r="L187" i="14"/>
  <c r="P187" i="14"/>
  <c r="Q187" i="14" s="1"/>
  <c r="O188" i="14"/>
  <c r="P188" i="14"/>
  <c r="L189" i="14"/>
  <c r="N189" i="14"/>
  <c r="O189" i="14"/>
  <c r="P189" i="14"/>
  <c r="Q189" i="14" s="1"/>
  <c r="L190" i="14"/>
  <c r="N190" i="14"/>
  <c r="O190" i="14"/>
  <c r="P190" i="14"/>
  <c r="Q190" i="14" s="1"/>
  <c r="L191" i="14"/>
  <c r="N191" i="14"/>
  <c r="O191" i="14"/>
  <c r="P191" i="14"/>
  <c r="Q191" i="14" s="1"/>
  <c r="P192" i="14"/>
  <c r="Q192" i="14" s="1"/>
  <c r="O193" i="14"/>
  <c r="P194" i="14"/>
  <c r="L195" i="14"/>
  <c r="P195" i="14"/>
  <c r="Q195" i="14" s="1"/>
  <c r="O196" i="14"/>
  <c r="P196" i="14"/>
  <c r="Q196" i="14" s="1"/>
  <c r="L197" i="14"/>
  <c r="N197" i="14"/>
  <c r="O197" i="14"/>
  <c r="P197" i="14"/>
  <c r="Q197" i="14" s="1"/>
  <c r="L198" i="14"/>
  <c r="N198" i="14"/>
  <c r="O198" i="14"/>
  <c r="P198" i="14"/>
  <c r="Q198" i="14" s="1"/>
  <c r="L199" i="14"/>
  <c r="N199" i="14"/>
  <c r="O199" i="14"/>
  <c r="P199" i="14"/>
  <c r="Q199" i="14" s="1"/>
  <c r="P200" i="14"/>
  <c r="Q200" i="14" s="1"/>
  <c r="N201" i="14"/>
  <c r="O201" i="14"/>
  <c r="P201" i="14"/>
  <c r="Q201" i="14" s="1"/>
  <c r="P202" i="14"/>
  <c r="P203" i="14"/>
  <c r="Q203" i="14" s="1"/>
  <c r="L204" i="14"/>
  <c r="P204" i="14"/>
  <c r="Q204" i="14" s="1"/>
  <c r="L205" i="14"/>
  <c r="N205" i="14"/>
  <c r="O205" i="14"/>
  <c r="P205" i="14"/>
  <c r="Q205" i="14"/>
  <c r="L206" i="14"/>
  <c r="N206" i="14"/>
  <c r="O206" i="14"/>
  <c r="P206" i="14"/>
  <c r="Q206" i="14" s="1"/>
  <c r="L207" i="14"/>
  <c r="N207" i="14"/>
  <c r="O207" i="14"/>
  <c r="P207" i="14"/>
  <c r="Q207" i="14" s="1"/>
  <c r="P208" i="14"/>
  <c r="Q208" i="14" s="1"/>
  <c r="L209" i="14"/>
  <c r="O209" i="14"/>
  <c r="P211" i="14"/>
  <c r="Q211" i="14" s="1"/>
  <c r="L212" i="14"/>
  <c r="P212" i="14"/>
  <c r="Q212" i="14" s="1"/>
  <c r="L213" i="14"/>
  <c r="N213" i="14"/>
  <c r="O213" i="14"/>
  <c r="P213" i="14"/>
  <c r="L214" i="14"/>
  <c r="N214" i="14"/>
  <c r="O214" i="14"/>
  <c r="P214" i="14"/>
  <c r="Q214" i="14" s="1"/>
  <c r="L215" i="14"/>
  <c r="N215" i="14"/>
  <c r="O215" i="14"/>
  <c r="P215" i="14"/>
  <c r="Q215" i="14" s="1"/>
  <c r="P216" i="14"/>
  <c r="Q216" i="14" s="1"/>
  <c r="N217" i="14"/>
  <c r="O217" i="14"/>
  <c r="P217" i="14"/>
  <c r="Q217" i="14" s="1"/>
  <c r="P218" i="14"/>
  <c r="N219" i="14"/>
  <c r="O219" i="14"/>
  <c r="P219" i="14"/>
  <c r="Q219" i="14" s="1"/>
  <c r="L220" i="14"/>
  <c r="P220" i="14"/>
  <c r="Q220" i="14" s="1"/>
  <c r="L221" i="14"/>
  <c r="N221" i="14"/>
  <c r="O221" i="14"/>
  <c r="P221" i="14"/>
  <c r="Q221" i="14" s="1"/>
  <c r="L222" i="14"/>
  <c r="N222" i="14"/>
  <c r="O222" i="14"/>
  <c r="P222" i="14"/>
  <c r="Q222" i="14" s="1"/>
  <c r="L223" i="14"/>
  <c r="N223" i="14"/>
  <c r="O223" i="14"/>
  <c r="P223" i="14"/>
  <c r="Q223" i="14" s="1"/>
  <c r="O224" i="14"/>
  <c r="P224" i="14"/>
  <c r="Q224" i="14" s="1"/>
  <c r="L225" i="14"/>
  <c r="O225" i="14"/>
  <c r="P227" i="14"/>
  <c r="Q227" i="14" s="1"/>
  <c r="L228" i="14"/>
  <c r="P228" i="14"/>
  <c r="Q228" i="14" s="1"/>
  <c r="L229" i="14"/>
  <c r="N229" i="14"/>
  <c r="O229" i="14"/>
  <c r="P229" i="14"/>
  <c r="L230" i="14"/>
  <c r="N230" i="14"/>
  <c r="O230" i="14"/>
  <c r="P230" i="14"/>
  <c r="Q230" i="14" s="1"/>
  <c r="L231" i="14"/>
  <c r="N231" i="14"/>
  <c r="O231" i="14"/>
  <c r="P231" i="14"/>
  <c r="Q231" i="14" s="1"/>
  <c r="P232" i="14"/>
  <c r="Q232" i="14" s="1"/>
  <c r="N233" i="14"/>
  <c r="O233" i="14"/>
  <c r="P234" i="14"/>
  <c r="P235" i="14"/>
  <c r="Q235" i="14" s="1"/>
  <c r="P236" i="14"/>
  <c r="Q236" i="14" s="1"/>
  <c r="L237" i="14"/>
  <c r="N237" i="14"/>
  <c r="O237" i="14"/>
  <c r="P237" i="14"/>
  <c r="Q237" i="14"/>
  <c r="L238" i="14"/>
  <c r="N238" i="14"/>
  <c r="O238" i="14"/>
  <c r="P238" i="14"/>
  <c r="Q238" i="14"/>
  <c r="L239" i="14"/>
  <c r="N239" i="14"/>
  <c r="O239" i="14"/>
  <c r="P239" i="14"/>
  <c r="Q239" i="14" s="1"/>
  <c r="P240" i="14"/>
  <c r="Q240" i="14" s="1"/>
  <c r="O241" i="14"/>
  <c r="P241" i="14"/>
  <c r="Q241" i="14" s="1"/>
  <c r="O242" i="14"/>
  <c r="P243" i="14"/>
  <c r="Q243" i="14" s="1"/>
  <c r="L244" i="14"/>
  <c r="P244" i="14"/>
  <c r="L245" i="14"/>
  <c r="O245" i="14"/>
  <c r="P245" i="14"/>
  <c r="Q245" i="14" s="1"/>
  <c r="L246" i="14"/>
  <c r="N246" i="14"/>
  <c r="O246" i="14"/>
  <c r="P246" i="14"/>
  <c r="Q246" i="14" s="1"/>
  <c r="L247" i="14"/>
  <c r="N247" i="14"/>
  <c r="O247" i="14"/>
  <c r="P247" i="14"/>
  <c r="Q247" i="14" s="1"/>
  <c r="P248" i="14"/>
  <c r="Q248" i="14" s="1"/>
  <c r="O249" i="14"/>
  <c r="O250" i="14"/>
  <c r="P251" i="14"/>
  <c r="Q251" i="14" s="1"/>
  <c r="P252" i="14"/>
  <c r="L253" i="14"/>
  <c r="N253" i="14"/>
  <c r="O253" i="14"/>
  <c r="P253" i="14"/>
  <c r="L254" i="14"/>
  <c r="N254" i="14"/>
  <c r="O254" i="14"/>
  <c r="P254" i="14"/>
  <c r="Q254" i="14" s="1"/>
  <c r="L255" i="14"/>
  <c r="N255" i="14"/>
  <c r="O255" i="14"/>
  <c r="P255" i="14"/>
  <c r="Q255" i="14" s="1"/>
  <c r="P256" i="14"/>
  <c r="Q256" i="14" s="1"/>
  <c r="O257" i="14"/>
  <c r="P257" i="14"/>
  <c r="Q257" i="14" s="1"/>
  <c r="O258" i="14"/>
  <c r="N259" i="14"/>
  <c r="O259" i="14"/>
  <c r="P259" i="14"/>
  <c r="Q259" i="14" s="1"/>
  <c r="P260" i="14"/>
  <c r="L261" i="14"/>
  <c r="N261" i="14"/>
  <c r="O261" i="14"/>
  <c r="P261" i="14"/>
  <c r="L262" i="14"/>
  <c r="N262" i="14"/>
  <c r="O262" i="14"/>
  <c r="P262" i="14"/>
  <c r="Q262" i="14" s="1"/>
  <c r="L263" i="14"/>
  <c r="N263" i="14"/>
  <c r="O263" i="14"/>
  <c r="P263" i="14"/>
  <c r="Q263" i="14" s="1"/>
  <c r="P264" i="14"/>
  <c r="Q264" i="14" s="1"/>
  <c r="O265" i="14"/>
  <c r="P265" i="14"/>
  <c r="Q265" i="14" s="1"/>
  <c r="O266" i="14"/>
  <c r="N267" i="14"/>
  <c r="P267" i="14"/>
  <c r="Q267" i="14" s="1"/>
  <c r="P268" i="14"/>
  <c r="L269" i="14"/>
  <c r="N269" i="14"/>
  <c r="O269" i="14"/>
  <c r="P269" i="14"/>
  <c r="L270" i="14"/>
  <c r="N270" i="14"/>
  <c r="O270" i="14"/>
  <c r="P270" i="14"/>
  <c r="Q270" i="14" s="1"/>
  <c r="L271" i="14"/>
  <c r="N271" i="14"/>
  <c r="O271" i="14"/>
  <c r="P271" i="14"/>
  <c r="Q271" i="14" s="1"/>
  <c r="P272" i="14"/>
  <c r="Q272" i="14" s="1"/>
  <c r="O273" i="14"/>
  <c r="P273" i="14"/>
  <c r="Q273" i="14" s="1"/>
  <c r="L274" i="14"/>
  <c r="P275" i="14"/>
  <c r="Q275" i="14" s="1"/>
  <c r="P276" i="14"/>
  <c r="L277" i="14"/>
  <c r="N277" i="14"/>
  <c r="O277" i="14"/>
  <c r="P277" i="14"/>
  <c r="L278" i="14"/>
  <c r="N278" i="14"/>
  <c r="O278" i="14"/>
  <c r="P278" i="14"/>
  <c r="Q278" i="14" s="1"/>
  <c r="L279" i="14"/>
  <c r="N279" i="14"/>
  <c r="O279" i="14"/>
  <c r="P279" i="14"/>
  <c r="Q279" i="14" s="1"/>
  <c r="P280" i="14"/>
  <c r="Q280" i="14" s="1"/>
  <c r="O281" i="14"/>
  <c r="L283" i="14"/>
  <c r="N283" i="14"/>
  <c r="P283" i="14"/>
  <c r="Q283" i="14" s="1"/>
  <c r="L285" i="14"/>
  <c r="O285" i="14"/>
  <c r="P285" i="14"/>
  <c r="Q285" i="14" s="1"/>
  <c r="L286" i="14"/>
  <c r="N286" i="14"/>
  <c r="O286" i="14"/>
  <c r="P286" i="14"/>
  <c r="Q286" i="14" s="1"/>
  <c r="L287" i="14"/>
  <c r="N287" i="14"/>
  <c r="O287" i="14"/>
  <c r="P287" i="14"/>
  <c r="Q287" i="14" s="1"/>
  <c r="P288" i="14"/>
  <c r="Q288" i="14" s="1"/>
  <c r="O289" i="14"/>
  <c r="P289" i="14"/>
  <c r="Q289" i="14" s="1"/>
  <c r="P290" i="14"/>
  <c r="O291" i="14"/>
  <c r="P291" i="14"/>
  <c r="Q291" i="14" s="1"/>
  <c r="P292" i="14"/>
  <c r="L293" i="14"/>
  <c r="N293" i="14"/>
  <c r="O293" i="14"/>
  <c r="P293" i="14"/>
  <c r="L294" i="14"/>
  <c r="N294" i="14"/>
  <c r="O294" i="14"/>
  <c r="P294" i="14"/>
  <c r="Q294" i="14" s="1"/>
  <c r="L295" i="14"/>
  <c r="N295" i="14"/>
  <c r="O295" i="14"/>
  <c r="P295" i="14"/>
  <c r="Q295" i="14" s="1"/>
  <c r="P296" i="14"/>
  <c r="Q296" i="14" s="1"/>
  <c r="O297" i="14"/>
  <c r="P298" i="14"/>
  <c r="P299" i="14"/>
  <c r="Q299" i="14" s="1"/>
  <c r="L301" i="14"/>
  <c r="N301" i="14"/>
  <c r="O301" i="14"/>
  <c r="P301" i="14"/>
  <c r="Q301" i="14" s="1"/>
  <c r="L302" i="14"/>
  <c r="N302" i="14"/>
  <c r="O302" i="14"/>
  <c r="P302" i="14"/>
  <c r="Q302" i="14"/>
  <c r="L303" i="14"/>
  <c r="N303" i="14"/>
  <c r="O303" i="14"/>
  <c r="P303" i="14"/>
  <c r="Q303" i="14" s="1"/>
  <c r="P304" i="14"/>
  <c r="Q304" i="14" s="1"/>
  <c r="N305" i="14"/>
  <c r="O305" i="14"/>
  <c r="P305" i="14"/>
  <c r="Q305" i="14" s="1"/>
  <c r="P307" i="14"/>
  <c r="Q307" i="14" s="1"/>
  <c r="P308" i="14"/>
  <c r="L309" i="14"/>
  <c r="N309" i="14"/>
  <c r="O309" i="14"/>
  <c r="P309" i="14"/>
  <c r="Q309" i="14" s="1"/>
  <c r="L310" i="14"/>
  <c r="N310" i="14"/>
  <c r="O310" i="14"/>
  <c r="P310" i="14"/>
  <c r="Q310" i="14"/>
  <c r="L311" i="14"/>
  <c r="N311" i="14"/>
  <c r="O311" i="14"/>
  <c r="P311" i="14"/>
  <c r="Q311" i="14" s="1"/>
  <c r="P312" i="14"/>
  <c r="Q312" i="14" s="1"/>
  <c r="O313" i="14"/>
  <c r="L314" i="14"/>
  <c r="N315" i="14"/>
  <c r="O315" i="14"/>
  <c r="P315" i="14"/>
  <c r="Q315" i="14" s="1"/>
  <c r="L317" i="14"/>
  <c r="N317" i="14"/>
  <c r="O317" i="14"/>
  <c r="P317" i="14"/>
  <c r="Q317" i="14" s="1"/>
  <c r="L318" i="14"/>
  <c r="N318" i="14"/>
  <c r="O318" i="14"/>
  <c r="P318" i="14"/>
  <c r="Q318" i="14" s="1"/>
  <c r="L319" i="14"/>
  <c r="N319" i="14"/>
  <c r="O319" i="14"/>
  <c r="P319" i="14"/>
  <c r="Q319" i="14" s="1"/>
  <c r="P320" i="14"/>
  <c r="Q320" i="14" s="1"/>
  <c r="L321" i="14"/>
  <c r="O321" i="14"/>
  <c r="P323" i="14"/>
  <c r="Q323" i="14" s="1"/>
  <c r="L325" i="14"/>
  <c r="N325" i="14"/>
  <c r="O325" i="14"/>
  <c r="P325" i="14"/>
  <c r="Q325" i="14" s="1"/>
  <c r="L326" i="14"/>
  <c r="N326" i="14"/>
  <c r="O326" i="14"/>
  <c r="P326" i="14"/>
  <c r="Q326" i="14" s="1"/>
  <c r="J269" i="61" l="1"/>
  <c r="L269" i="61" s="1"/>
  <c r="M269" i="61"/>
  <c r="O269" i="61" s="1"/>
  <c r="G269" i="61"/>
  <c r="I269" i="61" s="1"/>
  <c r="P269" i="61"/>
  <c r="R269" i="61" s="1"/>
  <c r="G62" i="61"/>
  <c r="I62" i="61" s="1"/>
  <c r="J62" i="61"/>
  <c r="L62" i="61" s="1"/>
  <c r="M62" i="61"/>
  <c r="O62" i="61" s="1"/>
  <c r="P62" i="61"/>
  <c r="R62" i="61" s="1"/>
  <c r="G59" i="61"/>
  <c r="I59" i="61" s="1"/>
  <c r="P59" i="61"/>
  <c r="R59" i="61" s="1"/>
  <c r="J59" i="61"/>
  <c r="L59" i="61" s="1"/>
  <c r="M59" i="61"/>
  <c r="O59" i="61" s="1"/>
  <c r="G209" i="61"/>
  <c r="I209" i="61" s="1"/>
  <c r="P209" i="61"/>
  <c r="R209" i="61" s="1"/>
  <c r="J209" i="61"/>
  <c r="L209" i="61" s="1"/>
  <c r="M209" i="61"/>
  <c r="O209" i="61" s="1"/>
  <c r="J132" i="61"/>
  <c r="L132" i="61" s="1"/>
  <c r="M132" i="61"/>
  <c r="O132" i="61" s="1"/>
  <c r="G132" i="61"/>
  <c r="I132" i="61" s="1"/>
  <c r="P132" i="61"/>
  <c r="R132" i="61" s="1"/>
  <c r="L313" i="14"/>
  <c r="Q308" i="14"/>
  <c r="L297" i="14"/>
  <c r="N289" i="14"/>
  <c r="L281" i="14"/>
  <c r="N273" i="14"/>
  <c r="N265" i="14"/>
  <c r="Q260" i="14"/>
  <c r="N257" i="14"/>
  <c r="L249" i="14"/>
  <c r="N241" i="14"/>
  <c r="L226" i="14"/>
  <c r="O208" i="14"/>
  <c r="L193" i="14"/>
  <c r="N177" i="14"/>
  <c r="N168" i="14"/>
  <c r="N160" i="14"/>
  <c r="O154" i="14"/>
  <c r="N152" i="14"/>
  <c r="Q146" i="14"/>
  <c r="N144" i="14"/>
  <c r="L136" i="14"/>
  <c r="O128" i="14"/>
  <c r="O122" i="14"/>
  <c r="L114" i="14"/>
  <c r="L106" i="14"/>
  <c r="L104" i="14"/>
  <c r="O74" i="14"/>
  <c r="N72" i="14"/>
  <c r="P65" i="14"/>
  <c r="Q65" i="14" s="1"/>
  <c r="N336" i="14"/>
  <c r="P336" i="14"/>
  <c r="P340" i="14"/>
  <c r="O322" i="14"/>
  <c r="O320" i="14"/>
  <c r="O304" i="14"/>
  <c r="Q298" i="14"/>
  <c r="Q292" i="14"/>
  <c r="N276" i="14"/>
  <c r="Q268" i="14"/>
  <c r="Q252" i="14"/>
  <c r="P225" i="14"/>
  <c r="Q225" i="14" s="1"/>
  <c r="Q218" i="14"/>
  <c r="L216" i="14"/>
  <c r="O210" i="14"/>
  <c r="Q202" i="14"/>
  <c r="O200" i="14"/>
  <c r="N184" i="14"/>
  <c r="O170" i="14"/>
  <c r="L168" i="14"/>
  <c r="O146" i="14"/>
  <c r="O138" i="14"/>
  <c r="O130" i="14"/>
  <c r="P113" i="14"/>
  <c r="Q113" i="14" s="1"/>
  <c r="P105" i="14"/>
  <c r="Q105" i="14" s="1"/>
  <c r="P97" i="14"/>
  <c r="Q97" i="14" s="1"/>
  <c r="L88" i="14"/>
  <c r="N320" i="14"/>
  <c r="N304" i="14"/>
  <c r="O298" i="14"/>
  <c r="O296" i="14"/>
  <c r="O282" i="14"/>
  <c r="L280" i="14"/>
  <c r="O248" i="14"/>
  <c r="P233" i="14"/>
  <c r="Q233" i="14" s="1"/>
  <c r="O218" i="14"/>
  <c r="O202" i="14"/>
  <c r="Q194" i="14"/>
  <c r="O192" i="14"/>
  <c r="L184" i="14"/>
  <c r="P153" i="14"/>
  <c r="Q153" i="14" s="1"/>
  <c r="P121" i="14"/>
  <c r="Q121" i="14" s="1"/>
  <c r="P81" i="14"/>
  <c r="Q81" i="14" s="1"/>
  <c r="P73" i="14"/>
  <c r="Q73" i="14" s="1"/>
  <c r="N65" i="14"/>
  <c r="N284" i="14"/>
  <c r="N228" i="14"/>
  <c r="N220" i="14"/>
  <c r="N212" i="14"/>
  <c r="N204" i="14"/>
  <c r="N132" i="14"/>
  <c r="N124" i="14"/>
  <c r="N116" i="14"/>
  <c r="N84" i="14"/>
  <c r="N76" i="14"/>
  <c r="N60" i="14"/>
  <c r="P321" i="14"/>
  <c r="Q321" i="14" s="1"/>
  <c r="N296" i="14"/>
  <c r="O288" i="14"/>
  <c r="L272" i="14"/>
  <c r="N264" i="14"/>
  <c r="L256" i="14"/>
  <c r="N248" i="14"/>
  <c r="O240" i="14"/>
  <c r="P209" i="14"/>
  <c r="Q209" i="14" s="1"/>
  <c r="P169" i="14"/>
  <c r="Q169" i="14" s="1"/>
  <c r="P161" i="14"/>
  <c r="Q161" i="14" s="1"/>
  <c r="P145" i="14"/>
  <c r="Q145" i="14" s="1"/>
  <c r="P137" i="14"/>
  <c r="Q137" i="14" s="1"/>
  <c r="P129" i="14"/>
  <c r="Q129" i="14" s="1"/>
  <c r="N285" i="14"/>
  <c r="N245" i="14"/>
  <c r="N340" i="14"/>
  <c r="P335" i="14"/>
  <c r="Q290" i="14"/>
  <c r="N240" i="14"/>
  <c r="N176" i="14"/>
  <c r="P313" i="14"/>
  <c r="Q313" i="14" s="1"/>
  <c r="P297" i="14"/>
  <c r="Q297" i="14" s="1"/>
  <c r="P281" i="14"/>
  <c r="Q281" i="14" s="1"/>
  <c r="P249" i="14"/>
  <c r="Q249" i="14" s="1"/>
  <c r="P193" i="14"/>
  <c r="Q193" i="14" s="1"/>
  <c r="L176" i="14"/>
  <c r="Q156" i="14"/>
  <c r="Q148" i="14"/>
  <c r="Q140" i="14"/>
  <c r="Q132" i="14"/>
  <c r="Q124" i="14"/>
  <c r="Q100" i="14"/>
  <c r="Q92" i="14"/>
  <c r="Q68" i="14"/>
  <c r="L64" i="14"/>
  <c r="P345" i="14"/>
  <c r="Q234" i="14"/>
  <c r="L232" i="14"/>
  <c r="Q188" i="14"/>
  <c r="Q180" i="14"/>
  <c r="O120" i="14"/>
  <c r="N112" i="14"/>
  <c r="L96" i="14"/>
  <c r="L80" i="14"/>
  <c r="O72" i="14"/>
  <c r="K343" i="14"/>
  <c r="P347" i="14"/>
  <c r="K342" i="14"/>
  <c r="K346" i="14"/>
  <c r="N346" i="14"/>
  <c r="N343" i="14"/>
  <c r="N341" i="14"/>
  <c r="N342" i="14"/>
  <c r="L291" i="14"/>
  <c r="N291" i="14"/>
  <c r="N195" i="14"/>
  <c r="O195" i="14"/>
  <c r="L99" i="14"/>
  <c r="N99" i="14"/>
  <c r="O99" i="14"/>
  <c r="O324" i="14"/>
  <c r="O307" i="14"/>
  <c r="O300" i="14"/>
  <c r="O251" i="14"/>
  <c r="O235" i="14"/>
  <c r="O155" i="14"/>
  <c r="L299" i="14"/>
  <c r="O299" i="14"/>
  <c r="L107" i="14"/>
  <c r="N107" i="14"/>
  <c r="O107" i="14"/>
  <c r="N307" i="14"/>
  <c r="O275" i="14"/>
  <c r="N251" i="14"/>
  <c r="N235" i="14"/>
  <c r="O211" i="14"/>
  <c r="N155" i="14"/>
  <c r="N163" i="14"/>
  <c r="O163" i="14"/>
  <c r="N131" i="14"/>
  <c r="O131" i="14"/>
  <c r="O147" i="14"/>
  <c r="N312" i="14"/>
  <c r="O312" i="14"/>
  <c r="L171" i="14"/>
  <c r="O171" i="14"/>
  <c r="N115" i="14"/>
  <c r="O115" i="14"/>
  <c r="N275" i="14"/>
  <c r="O323" i="14"/>
  <c r="N299" i="14"/>
  <c r="O284" i="14"/>
  <c r="N243" i="14"/>
  <c r="O227" i="14"/>
  <c r="L211" i="14"/>
  <c r="N147" i="14"/>
  <c r="L179" i="14"/>
  <c r="O179" i="14"/>
  <c r="N123" i="14"/>
  <c r="O123" i="14"/>
  <c r="L243" i="14"/>
  <c r="N227" i="14"/>
  <c r="N203" i="14"/>
  <c r="N187" i="14"/>
  <c r="O187" i="14"/>
  <c r="N323" i="14"/>
  <c r="L316" i="14"/>
  <c r="O267" i="14"/>
  <c r="L203" i="14"/>
  <c r="N139" i="14"/>
  <c r="L308" i="14"/>
  <c r="O308" i="14"/>
  <c r="L276" i="14"/>
  <c r="O276" i="14"/>
  <c r="L268" i="14"/>
  <c r="N268" i="14"/>
  <c r="L260" i="14"/>
  <c r="N260" i="14"/>
  <c r="L252" i="14"/>
  <c r="O252" i="14"/>
  <c r="N244" i="14"/>
  <c r="O244" i="14"/>
  <c r="L236" i="14"/>
  <c r="O236" i="14"/>
  <c r="N324" i="14"/>
  <c r="N316" i="14"/>
  <c r="N300" i="14"/>
  <c r="L292" i="14"/>
  <c r="L284" i="14"/>
  <c r="Q293" i="14"/>
  <c r="O280" i="14"/>
  <c r="O272" i="14"/>
  <c r="O256" i="14"/>
  <c r="O232" i="14"/>
  <c r="O228" i="14"/>
  <c r="N224" i="14"/>
  <c r="O220" i="14"/>
  <c r="O216" i="14"/>
  <c r="O212" i="14"/>
  <c r="N208" i="14"/>
  <c r="O204" i="14"/>
  <c r="N200" i="14"/>
  <c r="N196" i="14"/>
  <c r="N192" i="14"/>
  <c r="N188" i="14"/>
  <c r="O136" i="14"/>
  <c r="O132" i="14"/>
  <c r="N128" i="14"/>
  <c r="O124" i="14"/>
  <c r="N120" i="14"/>
  <c r="O116" i="14"/>
  <c r="N108" i="14"/>
  <c r="N100" i="14"/>
  <c r="N83" i="14"/>
  <c r="O80" i="14"/>
  <c r="O76" i="14"/>
  <c r="N68" i="14"/>
  <c r="N59" i="14"/>
  <c r="O264" i="14"/>
  <c r="O160" i="14"/>
  <c r="O152" i="14"/>
  <c r="O148" i="14"/>
  <c r="O144" i="14"/>
  <c r="O140" i="14"/>
  <c r="O91" i="14"/>
  <c r="N322" i="14"/>
  <c r="N314" i="14"/>
  <c r="L306" i="14"/>
  <c r="L298" i="14"/>
  <c r="L290" i="14"/>
  <c r="L282" i="14"/>
  <c r="Q274" i="14"/>
  <c r="L266" i="14"/>
  <c r="Q258" i="14"/>
  <c r="L250" i="14"/>
  <c r="N242" i="14"/>
  <c r="L234" i="14"/>
  <c r="N226" i="14"/>
  <c r="L218" i="14"/>
  <c r="N210" i="14"/>
  <c r="L202" i="14"/>
  <c r="L194" i="14"/>
  <c r="L186" i="14"/>
  <c r="N178" i="14"/>
  <c r="Q170" i="14"/>
  <c r="L162" i="14"/>
  <c r="Q154" i="14"/>
  <c r="L146" i="14"/>
  <c r="N138" i="14"/>
  <c r="L130" i="14"/>
  <c r="Q122" i="14"/>
  <c r="N114" i="14"/>
  <c r="N106" i="14"/>
  <c r="L98" i="14"/>
  <c r="L90" i="14"/>
  <c r="L82" i="14"/>
  <c r="Q74" i="14"/>
  <c r="Q66" i="14"/>
  <c r="N288" i="14"/>
  <c r="Q277" i="14"/>
  <c r="Q229" i="14"/>
  <c r="Q213" i="14"/>
  <c r="N156" i="14"/>
  <c r="O88" i="14"/>
  <c r="O84" i="14"/>
  <c r="O67" i="14"/>
  <c r="O64" i="14"/>
  <c r="O60" i="14"/>
  <c r="Q269" i="14"/>
  <c r="Q261" i="14"/>
  <c r="Q253" i="14"/>
  <c r="O75" i="14"/>
  <c r="N67" i="14"/>
  <c r="P306" i="14"/>
  <c r="Q306" i="14" s="1"/>
  <c r="N274" i="14"/>
  <c r="N258" i="14"/>
  <c r="P250" i="14"/>
  <c r="Q250" i="14" s="1"/>
  <c r="P186" i="14"/>
  <c r="Q186" i="14" s="1"/>
  <c r="L170" i="14"/>
  <c r="L154" i="14"/>
  <c r="N122" i="14"/>
  <c r="P98" i="14"/>
  <c r="Q98" i="14" s="1"/>
  <c r="N90" i="14"/>
  <c r="N82" i="14"/>
  <c r="N74" i="14"/>
  <c r="L66" i="14"/>
  <c r="P322" i="14"/>
  <c r="Q322" i="14" s="1"/>
  <c r="N306" i="14"/>
  <c r="N250" i="14"/>
  <c r="P210" i="14"/>
  <c r="Q210" i="14" s="1"/>
  <c r="N186" i="14"/>
  <c r="P178" i="14"/>
  <c r="Q178" i="14" s="1"/>
  <c r="P162" i="14"/>
  <c r="Q162" i="14" s="1"/>
  <c r="P138" i="14"/>
  <c r="Q138" i="14" s="1"/>
  <c r="P114" i="14"/>
  <c r="Q114" i="14" s="1"/>
  <c r="N98" i="14"/>
  <c r="P90" i="14"/>
  <c r="Q90" i="14" s="1"/>
  <c r="P324" i="14"/>
  <c r="Q324" i="14" s="1"/>
  <c r="N292" i="14"/>
  <c r="N290" i="14"/>
  <c r="P284" i="14"/>
  <c r="Q284" i="14" s="1"/>
  <c r="P282" i="14"/>
  <c r="Q282" i="14" s="1"/>
  <c r="P266" i="14"/>
  <c r="Q266" i="14" s="1"/>
  <c r="N234" i="14"/>
  <c r="P130" i="14"/>
  <c r="Q130" i="14" s="1"/>
  <c r="P82" i="14"/>
  <c r="Q82" i="14" s="1"/>
  <c r="P316" i="14"/>
  <c r="Q316" i="14" s="1"/>
  <c r="P314" i="14"/>
  <c r="Q314" i="14" s="1"/>
  <c r="P300" i="14"/>
  <c r="Q300" i="14" s="1"/>
  <c r="P242" i="14"/>
  <c r="Q242" i="14" s="1"/>
  <c r="P226" i="14"/>
  <c r="Q226" i="14" s="1"/>
  <c r="N162" i="14"/>
  <c r="P106" i="14"/>
  <c r="Q106" i="14" s="1"/>
  <c r="O82" i="14"/>
  <c r="O66" i="14"/>
  <c r="N66" i="14"/>
  <c r="Q329" i="74" l="1"/>
  <c r="P329" i="74"/>
  <c r="O329" i="74"/>
  <c r="M329" i="74"/>
  <c r="J329" i="74"/>
  <c r="AY328" i="74"/>
  <c r="AX328" i="74"/>
  <c r="AW328" i="74"/>
  <c r="AV328" i="74"/>
  <c r="AU328" i="74"/>
  <c r="AT328" i="74"/>
  <c r="AS328" i="74"/>
  <c r="AR328" i="74"/>
  <c r="AQ328" i="74"/>
  <c r="AP328" i="74"/>
  <c r="AO328" i="74"/>
  <c r="AN328" i="74"/>
  <c r="AM328" i="74"/>
  <c r="AL328" i="74"/>
  <c r="AK328" i="74"/>
  <c r="AJ328" i="74"/>
  <c r="AI328" i="74"/>
  <c r="AH328" i="74"/>
  <c r="AG328" i="74"/>
  <c r="AF328" i="74"/>
  <c r="AE328" i="74"/>
  <c r="AD328" i="74"/>
  <c r="AC328" i="74"/>
  <c r="AB328" i="74"/>
  <c r="AA328" i="74"/>
  <c r="Z328" i="74"/>
  <c r="Y328" i="74"/>
  <c r="X328" i="74"/>
  <c r="W328" i="74"/>
  <c r="V328" i="74"/>
  <c r="U328" i="74"/>
  <c r="T328" i="74"/>
  <c r="Q328" i="74"/>
  <c r="P328" i="74"/>
  <c r="O328" i="74"/>
  <c r="M328" i="74"/>
  <c r="J328" i="74"/>
  <c r="R327" i="74"/>
  <c r="S327" i="74" s="1"/>
  <c r="N327" i="74"/>
  <c r="L327" i="74"/>
  <c r="K327" i="14" s="1"/>
  <c r="K327" i="74"/>
  <c r="J327" i="14" s="1"/>
  <c r="R326" i="74"/>
  <c r="S326" i="74" s="1"/>
  <c r="N326" i="74"/>
  <c r="L326" i="74"/>
  <c r="K326" i="74"/>
  <c r="R325" i="74"/>
  <c r="S325" i="74" s="1"/>
  <c r="N325" i="74"/>
  <c r="L325" i="74"/>
  <c r="K325" i="74"/>
  <c r="R324" i="74"/>
  <c r="S324" i="74" s="1"/>
  <c r="N324" i="74"/>
  <c r="L324" i="74"/>
  <c r="K324" i="74"/>
  <c r="R323" i="74"/>
  <c r="S323" i="74" s="1"/>
  <c r="N323" i="74"/>
  <c r="L323" i="74"/>
  <c r="K323" i="74"/>
  <c r="R322" i="74"/>
  <c r="S322" i="74" s="1"/>
  <c r="N322" i="74"/>
  <c r="L322" i="74"/>
  <c r="K322" i="74"/>
  <c r="R321" i="74"/>
  <c r="S321" i="74" s="1"/>
  <c r="N321" i="74"/>
  <c r="L321" i="74"/>
  <c r="K321" i="74"/>
  <c r="R320" i="74"/>
  <c r="S320" i="74" s="1"/>
  <c r="N320" i="74"/>
  <c r="L320" i="74"/>
  <c r="K320" i="74"/>
  <c r="R319" i="74"/>
  <c r="S319" i="74" s="1"/>
  <c r="N319" i="74"/>
  <c r="L319" i="74"/>
  <c r="K319" i="74"/>
  <c r="R318" i="74"/>
  <c r="S318" i="74" s="1"/>
  <c r="N318" i="74"/>
  <c r="L318" i="74"/>
  <c r="K318" i="74"/>
  <c r="R317" i="74"/>
  <c r="S317" i="74" s="1"/>
  <c r="N317" i="74"/>
  <c r="L317" i="74"/>
  <c r="K317" i="74"/>
  <c r="R316" i="74"/>
  <c r="S316" i="74" s="1"/>
  <c r="N316" i="74"/>
  <c r="L316" i="74"/>
  <c r="K316" i="74"/>
  <c r="R315" i="74"/>
  <c r="S315" i="74" s="1"/>
  <c r="N315" i="74"/>
  <c r="L315" i="74"/>
  <c r="K315" i="74"/>
  <c r="R314" i="74"/>
  <c r="S314" i="74" s="1"/>
  <c r="N314" i="74"/>
  <c r="L314" i="74"/>
  <c r="K314" i="74"/>
  <c r="S313" i="74"/>
  <c r="R313" i="74"/>
  <c r="N313" i="74"/>
  <c r="L313" i="74"/>
  <c r="K313" i="74"/>
  <c r="R312" i="74"/>
  <c r="S312" i="74" s="1"/>
  <c r="N312" i="74"/>
  <c r="L312" i="74"/>
  <c r="K312" i="74"/>
  <c r="R311" i="74"/>
  <c r="S311" i="74" s="1"/>
  <c r="N311" i="74"/>
  <c r="L311" i="74"/>
  <c r="K311" i="74"/>
  <c r="R310" i="74"/>
  <c r="S310" i="74" s="1"/>
  <c r="N310" i="74"/>
  <c r="L310" i="74"/>
  <c r="K310" i="74"/>
  <c r="R309" i="74"/>
  <c r="S309" i="74" s="1"/>
  <c r="N309" i="74"/>
  <c r="L309" i="74"/>
  <c r="K309" i="74"/>
  <c r="S308" i="74"/>
  <c r="R308" i="74"/>
  <c r="N308" i="74"/>
  <c r="L308" i="74"/>
  <c r="K308" i="74"/>
  <c r="R307" i="74"/>
  <c r="S307" i="74" s="1"/>
  <c r="N307" i="74"/>
  <c r="L307" i="74"/>
  <c r="K307" i="74"/>
  <c r="R306" i="74"/>
  <c r="S306" i="74" s="1"/>
  <c r="N306" i="74"/>
  <c r="L306" i="74"/>
  <c r="K306" i="74"/>
  <c r="S305" i="74"/>
  <c r="R305" i="74"/>
  <c r="N305" i="74"/>
  <c r="L305" i="74"/>
  <c r="K305" i="74"/>
  <c r="R304" i="74"/>
  <c r="S304" i="74" s="1"/>
  <c r="N304" i="74"/>
  <c r="L304" i="74"/>
  <c r="K304" i="74"/>
  <c r="R303" i="74"/>
  <c r="S303" i="74" s="1"/>
  <c r="N303" i="74"/>
  <c r="L303" i="74"/>
  <c r="K303" i="74"/>
  <c r="R302" i="74"/>
  <c r="S302" i="74" s="1"/>
  <c r="N302" i="74"/>
  <c r="L302" i="74"/>
  <c r="K302" i="74"/>
  <c r="R301" i="74"/>
  <c r="S301" i="74" s="1"/>
  <c r="N301" i="74"/>
  <c r="L301" i="74"/>
  <c r="K301" i="74"/>
  <c r="R300" i="74"/>
  <c r="S300" i="74" s="1"/>
  <c r="N300" i="74"/>
  <c r="L300" i="74"/>
  <c r="K300" i="74"/>
  <c r="R299" i="74"/>
  <c r="S299" i="74" s="1"/>
  <c r="N299" i="74"/>
  <c r="L299" i="74"/>
  <c r="K299" i="74"/>
  <c r="R298" i="74"/>
  <c r="S298" i="74" s="1"/>
  <c r="N298" i="74"/>
  <c r="L298" i="74"/>
  <c r="K298" i="74"/>
  <c r="R297" i="74"/>
  <c r="S297" i="74" s="1"/>
  <c r="N297" i="74"/>
  <c r="L297" i="74"/>
  <c r="K297" i="74"/>
  <c r="R296" i="74"/>
  <c r="S296" i="74" s="1"/>
  <c r="N296" i="74"/>
  <c r="L296" i="74"/>
  <c r="K296" i="74"/>
  <c r="R295" i="74"/>
  <c r="S295" i="74" s="1"/>
  <c r="N295" i="74"/>
  <c r="L295" i="74"/>
  <c r="K295" i="74"/>
  <c r="R294" i="74"/>
  <c r="S294" i="74" s="1"/>
  <c r="N294" i="74"/>
  <c r="L294" i="74"/>
  <c r="K294" i="74"/>
  <c r="R293" i="74"/>
  <c r="S293" i="74" s="1"/>
  <c r="N293" i="74"/>
  <c r="L293" i="74"/>
  <c r="K293" i="74"/>
  <c r="S292" i="74"/>
  <c r="R292" i="74"/>
  <c r="N292" i="74"/>
  <c r="L292" i="74"/>
  <c r="K292" i="74"/>
  <c r="R291" i="74"/>
  <c r="S291" i="74" s="1"/>
  <c r="N291" i="74"/>
  <c r="L291" i="74"/>
  <c r="K291" i="74"/>
  <c r="R290" i="74"/>
  <c r="S290" i="74" s="1"/>
  <c r="N290" i="74"/>
  <c r="L290" i="74"/>
  <c r="K290" i="74"/>
  <c r="R289" i="74"/>
  <c r="S289" i="74" s="1"/>
  <c r="N289" i="74"/>
  <c r="L289" i="74"/>
  <c r="K289" i="74"/>
  <c r="R288" i="74"/>
  <c r="S288" i="74" s="1"/>
  <c r="N288" i="74"/>
  <c r="L288" i="74"/>
  <c r="K288" i="74"/>
  <c r="R287" i="74"/>
  <c r="S287" i="74" s="1"/>
  <c r="N287" i="74"/>
  <c r="L287" i="74"/>
  <c r="K287" i="74"/>
  <c r="R286" i="74"/>
  <c r="S286" i="74" s="1"/>
  <c r="N286" i="74"/>
  <c r="L286" i="74"/>
  <c r="K286" i="74"/>
  <c r="R285" i="74"/>
  <c r="S285" i="74" s="1"/>
  <c r="N285" i="74"/>
  <c r="L285" i="74"/>
  <c r="K285" i="74"/>
  <c r="R284" i="74"/>
  <c r="S284" i="74" s="1"/>
  <c r="N284" i="74"/>
  <c r="L284" i="74"/>
  <c r="K284" i="74"/>
  <c r="R283" i="74"/>
  <c r="S283" i="74" s="1"/>
  <c r="N283" i="74"/>
  <c r="L283" i="74"/>
  <c r="K283" i="74"/>
  <c r="R282" i="74"/>
  <c r="S282" i="74" s="1"/>
  <c r="N282" i="74"/>
  <c r="L282" i="74"/>
  <c r="K282" i="74"/>
  <c r="S281" i="74"/>
  <c r="R281" i="74"/>
  <c r="N281" i="74"/>
  <c r="L281" i="74"/>
  <c r="K281" i="74"/>
  <c r="R280" i="74"/>
  <c r="S280" i="74" s="1"/>
  <c r="N280" i="74"/>
  <c r="L280" i="74"/>
  <c r="K280" i="74"/>
  <c r="R279" i="74"/>
  <c r="S279" i="74" s="1"/>
  <c r="N279" i="74"/>
  <c r="L279" i="74"/>
  <c r="K279" i="74"/>
  <c r="R278" i="74"/>
  <c r="S278" i="74" s="1"/>
  <c r="N278" i="74"/>
  <c r="L278" i="74"/>
  <c r="K278" i="74"/>
  <c r="R277" i="74"/>
  <c r="S277" i="74" s="1"/>
  <c r="N277" i="74"/>
  <c r="L277" i="74"/>
  <c r="K277" i="74"/>
  <c r="S276" i="74"/>
  <c r="R276" i="74"/>
  <c r="N276" i="74"/>
  <c r="L276" i="74"/>
  <c r="K276" i="74"/>
  <c r="R275" i="74"/>
  <c r="S275" i="74" s="1"/>
  <c r="N275" i="74"/>
  <c r="L275" i="74"/>
  <c r="K275" i="74"/>
  <c r="R274" i="74"/>
  <c r="S274" i="74" s="1"/>
  <c r="N274" i="74"/>
  <c r="L274" i="74"/>
  <c r="K274" i="74"/>
  <c r="S273" i="74"/>
  <c r="R273" i="74"/>
  <c r="N273" i="74"/>
  <c r="L273" i="74"/>
  <c r="K273" i="74"/>
  <c r="R272" i="74"/>
  <c r="S272" i="74" s="1"/>
  <c r="N272" i="74"/>
  <c r="L272" i="74"/>
  <c r="K272" i="74"/>
  <c r="R271" i="74"/>
  <c r="S271" i="74" s="1"/>
  <c r="N271" i="74"/>
  <c r="L271" i="74"/>
  <c r="K271" i="74"/>
  <c r="R270" i="74"/>
  <c r="S270" i="74" s="1"/>
  <c r="N270" i="74"/>
  <c r="L270" i="74"/>
  <c r="K270" i="74"/>
  <c r="R269" i="74"/>
  <c r="S269" i="74" s="1"/>
  <c r="N269" i="74"/>
  <c r="L269" i="74"/>
  <c r="K269" i="74"/>
  <c r="R268" i="74"/>
  <c r="S268" i="74" s="1"/>
  <c r="N268" i="74"/>
  <c r="L268" i="74"/>
  <c r="K268" i="74"/>
  <c r="R267" i="74"/>
  <c r="S267" i="74" s="1"/>
  <c r="N267" i="74"/>
  <c r="L267" i="74"/>
  <c r="K267" i="74"/>
  <c r="R266" i="74"/>
  <c r="S266" i="74" s="1"/>
  <c r="N266" i="74"/>
  <c r="L266" i="74"/>
  <c r="K266" i="74"/>
  <c r="R265" i="74"/>
  <c r="S265" i="74" s="1"/>
  <c r="N265" i="74"/>
  <c r="L265" i="74"/>
  <c r="K265" i="74"/>
  <c r="R264" i="74"/>
  <c r="S264" i="74" s="1"/>
  <c r="N264" i="74"/>
  <c r="L264" i="74"/>
  <c r="K264" i="74"/>
  <c r="R263" i="74"/>
  <c r="S263" i="74" s="1"/>
  <c r="N263" i="74"/>
  <c r="L263" i="74"/>
  <c r="K263" i="74"/>
  <c r="R262" i="74"/>
  <c r="S262" i="74" s="1"/>
  <c r="N262" i="74"/>
  <c r="L262" i="74"/>
  <c r="K262" i="74"/>
  <c r="R261" i="74"/>
  <c r="S261" i="74" s="1"/>
  <c r="N261" i="74"/>
  <c r="L261" i="74"/>
  <c r="K261" i="74"/>
  <c r="S260" i="74"/>
  <c r="R260" i="74"/>
  <c r="N260" i="74"/>
  <c r="L260" i="74"/>
  <c r="K260" i="74"/>
  <c r="R259" i="74"/>
  <c r="S259" i="74" s="1"/>
  <c r="N259" i="74"/>
  <c r="L259" i="74"/>
  <c r="K259" i="74"/>
  <c r="R258" i="74"/>
  <c r="S258" i="74" s="1"/>
  <c r="N258" i="74"/>
  <c r="L258" i="74"/>
  <c r="K258" i="74"/>
  <c r="R257" i="74"/>
  <c r="S257" i="74" s="1"/>
  <c r="N257" i="74"/>
  <c r="L257" i="74"/>
  <c r="K257" i="74"/>
  <c r="R256" i="74"/>
  <c r="S256" i="74" s="1"/>
  <c r="N256" i="74"/>
  <c r="L256" i="74"/>
  <c r="K256" i="74"/>
  <c r="R255" i="74"/>
  <c r="S255" i="74" s="1"/>
  <c r="N255" i="74"/>
  <c r="L255" i="74"/>
  <c r="K255" i="74"/>
  <c r="R254" i="74"/>
  <c r="S254" i="74" s="1"/>
  <c r="N254" i="74"/>
  <c r="L254" i="74"/>
  <c r="K254" i="74"/>
  <c r="R253" i="74"/>
  <c r="S253" i="74" s="1"/>
  <c r="N253" i="74"/>
  <c r="L253" i="74"/>
  <c r="K253" i="74"/>
  <c r="R252" i="74"/>
  <c r="S252" i="74" s="1"/>
  <c r="N252" i="74"/>
  <c r="L252" i="74"/>
  <c r="K252" i="74"/>
  <c r="R251" i="74"/>
  <c r="S251" i="74" s="1"/>
  <c r="N251" i="74"/>
  <c r="L251" i="74"/>
  <c r="K251" i="74"/>
  <c r="R250" i="74"/>
  <c r="S250" i="74" s="1"/>
  <c r="N250" i="74"/>
  <c r="L250" i="74"/>
  <c r="K250" i="74"/>
  <c r="S249" i="74"/>
  <c r="R249" i="74"/>
  <c r="N249" i="74"/>
  <c r="L249" i="74"/>
  <c r="K249" i="74"/>
  <c r="R248" i="74"/>
  <c r="S248" i="74" s="1"/>
  <c r="N248" i="74"/>
  <c r="L248" i="74"/>
  <c r="K248" i="74"/>
  <c r="R247" i="74"/>
  <c r="S247" i="74" s="1"/>
  <c r="N247" i="74"/>
  <c r="L247" i="74"/>
  <c r="K247" i="74"/>
  <c r="R246" i="74"/>
  <c r="S246" i="74" s="1"/>
  <c r="N246" i="74"/>
  <c r="L246" i="74"/>
  <c r="K246" i="74"/>
  <c r="R245" i="74"/>
  <c r="S245" i="74" s="1"/>
  <c r="N245" i="74"/>
  <c r="L245" i="74"/>
  <c r="K245" i="74"/>
  <c r="S244" i="74"/>
  <c r="R244" i="74"/>
  <c r="N244" i="74"/>
  <c r="L244" i="74"/>
  <c r="K244" i="74"/>
  <c r="R243" i="74"/>
  <c r="S243" i="74" s="1"/>
  <c r="N243" i="74"/>
  <c r="L243" i="74"/>
  <c r="K243" i="74"/>
  <c r="R242" i="74"/>
  <c r="S242" i="74" s="1"/>
  <c r="N242" i="74"/>
  <c r="L242" i="74"/>
  <c r="K242" i="74"/>
  <c r="S241" i="74"/>
  <c r="R241" i="74"/>
  <c r="N241" i="74"/>
  <c r="L241" i="74"/>
  <c r="K241" i="74"/>
  <c r="R240" i="74"/>
  <c r="S240" i="74" s="1"/>
  <c r="N240" i="74"/>
  <c r="L240" i="74"/>
  <c r="K240" i="74"/>
  <c r="R239" i="74"/>
  <c r="S239" i="74" s="1"/>
  <c r="N239" i="74"/>
  <c r="L239" i="74"/>
  <c r="K239" i="74"/>
  <c r="R238" i="74"/>
  <c r="S238" i="74" s="1"/>
  <c r="N238" i="74"/>
  <c r="L238" i="74"/>
  <c r="K238" i="74"/>
  <c r="R237" i="74"/>
  <c r="S237" i="74" s="1"/>
  <c r="N237" i="74"/>
  <c r="L237" i="74"/>
  <c r="K237" i="74"/>
  <c r="R236" i="74"/>
  <c r="S236" i="74" s="1"/>
  <c r="N236" i="74"/>
  <c r="L236" i="74"/>
  <c r="K236" i="74"/>
  <c r="R235" i="74"/>
  <c r="S235" i="74" s="1"/>
  <c r="N235" i="74"/>
  <c r="L235" i="74"/>
  <c r="K235" i="74"/>
  <c r="R234" i="74"/>
  <c r="S234" i="74" s="1"/>
  <c r="N234" i="74"/>
  <c r="L234" i="74"/>
  <c r="K234" i="74"/>
  <c r="R233" i="74"/>
  <c r="S233" i="74" s="1"/>
  <c r="N233" i="74"/>
  <c r="L233" i="74"/>
  <c r="K233" i="74"/>
  <c r="R232" i="74"/>
  <c r="S232" i="74" s="1"/>
  <c r="N232" i="74"/>
  <c r="L232" i="74"/>
  <c r="K232" i="74"/>
  <c r="R231" i="74"/>
  <c r="S231" i="74" s="1"/>
  <c r="N231" i="74"/>
  <c r="L231" i="74"/>
  <c r="K231" i="74"/>
  <c r="R230" i="74"/>
  <c r="S230" i="74" s="1"/>
  <c r="N230" i="74"/>
  <c r="L230" i="74"/>
  <c r="K230" i="74"/>
  <c r="R229" i="74"/>
  <c r="S229" i="74" s="1"/>
  <c r="N229" i="74"/>
  <c r="L229" i="74"/>
  <c r="K229" i="74"/>
  <c r="S228" i="74"/>
  <c r="R228" i="74"/>
  <c r="N228" i="74"/>
  <c r="L228" i="74"/>
  <c r="K228" i="74"/>
  <c r="R227" i="74"/>
  <c r="S227" i="74" s="1"/>
  <c r="N227" i="74"/>
  <c r="L227" i="74"/>
  <c r="K227" i="74"/>
  <c r="R226" i="74"/>
  <c r="S226" i="74" s="1"/>
  <c r="N226" i="74"/>
  <c r="L226" i="74"/>
  <c r="K226" i="74"/>
  <c r="R225" i="74"/>
  <c r="S225" i="74" s="1"/>
  <c r="N225" i="74"/>
  <c r="L225" i="74"/>
  <c r="K225" i="74"/>
  <c r="R224" i="74"/>
  <c r="S224" i="74" s="1"/>
  <c r="N224" i="74"/>
  <c r="L224" i="74"/>
  <c r="K224" i="74"/>
  <c r="R223" i="74"/>
  <c r="S223" i="74" s="1"/>
  <c r="N223" i="74"/>
  <c r="L223" i="74"/>
  <c r="K223" i="74"/>
  <c r="R222" i="74"/>
  <c r="S222" i="74" s="1"/>
  <c r="N222" i="74"/>
  <c r="L222" i="74"/>
  <c r="K222" i="74"/>
  <c r="R221" i="74"/>
  <c r="S221" i="74" s="1"/>
  <c r="N221" i="74"/>
  <c r="L221" i="74"/>
  <c r="K221" i="74"/>
  <c r="R220" i="74"/>
  <c r="S220" i="74" s="1"/>
  <c r="N220" i="74"/>
  <c r="L220" i="74"/>
  <c r="K220" i="74"/>
  <c r="R219" i="74"/>
  <c r="S219" i="74" s="1"/>
  <c r="N219" i="74"/>
  <c r="L219" i="74"/>
  <c r="K219" i="74"/>
  <c r="R218" i="74"/>
  <c r="S218" i="74" s="1"/>
  <c r="N218" i="74"/>
  <c r="L218" i="74"/>
  <c r="K218" i="74"/>
  <c r="S217" i="74"/>
  <c r="R217" i="74"/>
  <c r="N217" i="74"/>
  <c r="L217" i="74"/>
  <c r="K217" i="74"/>
  <c r="R216" i="74"/>
  <c r="S216" i="74" s="1"/>
  <c r="N216" i="74"/>
  <c r="L216" i="74"/>
  <c r="K216" i="74"/>
  <c r="R215" i="74"/>
  <c r="S215" i="74" s="1"/>
  <c r="N215" i="74"/>
  <c r="L215" i="74"/>
  <c r="K215" i="74"/>
  <c r="R214" i="74"/>
  <c r="S214" i="74" s="1"/>
  <c r="N214" i="74"/>
  <c r="L214" i="74"/>
  <c r="K214" i="74"/>
  <c r="R213" i="74"/>
  <c r="S213" i="74" s="1"/>
  <c r="N213" i="74"/>
  <c r="L213" i="74"/>
  <c r="K213" i="74"/>
  <c r="S212" i="74"/>
  <c r="R212" i="74"/>
  <c r="N212" i="74"/>
  <c r="L212" i="74"/>
  <c r="K212" i="74"/>
  <c r="R211" i="74"/>
  <c r="S211" i="74" s="1"/>
  <c r="N211" i="74"/>
  <c r="L211" i="74"/>
  <c r="K211" i="74"/>
  <c r="R210" i="74"/>
  <c r="S210" i="74" s="1"/>
  <c r="N210" i="74"/>
  <c r="L210" i="74"/>
  <c r="K210" i="74"/>
  <c r="R209" i="74"/>
  <c r="S209" i="74" s="1"/>
  <c r="N209" i="74"/>
  <c r="L209" i="74"/>
  <c r="K209" i="74"/>
  <c r="R208" i="74"/>
  <c r="S208" i="74" s="1"/>
  <c r="N208" i="74"/>
  <c r="L208" i="74"/>
  <c r="K208" i="74"/>
  <c r="R207" i="74"/>
  <c r="S207" i="74" s="1"/>
  <c r="N207" i="74"/>
  <c r="L207" i="74"/>
  <c r="K207" i="74"/>
  <c r="R206" i="74"/>
  <c r="S206" i="74" s="1"/>
  <c r="N206" i="74"/>
  <c r="L206" i="74"/>
  <c r="K206" i="74"/>
  <c r="R205" i="74"/>
  <c r="S205" i="74" s="1"/>
  <c r="N205" i="74"/>
  <c r="L205" i="74"/>
  <c r="K205" i="74"/>
  <c r="R204" i="74"/>
  <c r="S204" i="74" s="1"/>
  <c r="N204" i="74"/>
  <c r="L204" i="74"/>
  <c r="K204" i="74"/>
  <c r="R203" i="74"/>
  <c r="S203" i="74" s="1"/>
  <c r="N203" i="74"/>
  <c r="L203" i="74"/>
  <c r="K203" i="74"/>
  <c r="R202" i="74"/>
  <c r="S202" i="74" s="1"/>
  <c r="N202" i="74"/>
  <c r="L202" i="74"/>
  <c r="K202" i="74"/>
  <c r="S201" i="74"/>
  <c r="R201" i="74"/>
  <c r="N201" i="74"/>
  <c r="L201" i="74"/>
  <c r="K201" i="74"/>
  <c r="R200" i="74"/>
  <c r="S200" i="74" s="1"/>
  <c r="N200" i="74"/>
  <c r="L200" i="74"/>
  <c r="K200" i="74"/>
  <c r="R199" i="74"/>
  <c r="S199" i="74" s="1"/>
  <c r="N199" i="74"/>
  <c r="L199" i="74"/>
  <c r="K199" i="74"/>
  <c r="R198" i="74"/>
  <c r="S198" i="74" s="1"/>
  <c r="N198" i="74"/>
  <c r="L198" i="74"/>
  <c r="K198" i="74"/>
  <c r="R197" i="74"/>
  <c r="S197" i="74" s="1"/>
  <c r="N197" i="74"/>
  <c r="L197" i="74"/>
  <c r="K197" i="74"/>
  <c r="S196" i="74"/>
  <c r="R196" i="74"/>
  <c r="N196" i="74"/>
  <c r="L196" i="74"/>
  <c r="K196" i="74"/>
  <c r="S195" i="74"/>
  <c r="R195" i="74"/>
  <c r="N195" i="74"/>
  <c r="L195" i="74"/>
  <c r="K195" i="74"/>
  <c r="R194" i="74"/>
  <c r="S194" i="74" s="1"/>
  <c r="N194" i="74"/>
  <c r="L194" i="74"/>
  <c r="K194" i="74"/>
  <c r="R193" i="74"/>
  <c r="S193" i="74" s="1"/>
  <c r="N193" i="74"/>
  <c r="L193" i="74"/>
  <c r="K193" i="74"/>
  <c r="R192" i="74"/>
  <c r="S192" i="74" s="1"/>
  <c r="N192" i="74"/>
  <c r="L192" i="74"/>
  <c r="K192" i="74"/>
  <c r="R191" i="74"/>
  <c r="S191" i="74" s="1"/>
  <c r="N191" i="74"/>
  <c r="L191" i="74"/>
  <c r="K191" i="74"/>
  <c r="R190" i="74"/>
  <c r="S190" i="74" s="1"/>
  <c r="N190" i="74"/>
  <c r="L190" i="74"/>
  <c r="K190" i="74"/>
  <c r="R189" i="74"/>
  <c r="S189" i="74" s="1"/>
  <c r="N189" i="74"/>
  <c r="L189" i="74"/>
  <c r="K189" i="74"/>
  <c r="R188" i="74"/>
  <c r="S188" i="74" s="1"/>
  <c r="N188" i="74"/>
  <c r="L188" i="74"/>
  <c r="K188" i="74"/>
  <c r="R187" i="74"/>
  <c r="S187" i="74" s="1"/>
  <c r="N187" i="74"/>
  <c r="L187" i="74"/>
  <c r="K187" i="74"/>
  <c r="R186" i="74"/>
  <c r="S186" i="74" s="1"/>
  <c r="N186" i="74"/>
  <c r="L186" i="74"/>
  <c r="K186" i="74"/>
  <c r="S185" i="74"/>
  <c r="R185" i="74"/>
  <c r="N185" i="74"/>
  <c r="L185" i="74"/>
  <c r="K185" i="74"/>
  <c r="R184" i="74"/>
  <c r="S184" i="74" s="1"/>
  <c r="N184" i="74"/>
  <c r="L184" i="74"/>
  <c r="K184" i="74"/>
  <c r="R183" i="74"/>
  <c r="S183" i="74" s="1"/>
  <c r="N183" i="74"/>
  <c r="L183" i="74"/>
  <c r="K183" i="74"/>
  <c r="R182" i="74"/>
  <c r="S182" i="74" s="1"/>
  <c r="N182" i="74"/>
  <c r="L182" i="74"/>
  <c r="K182" i="74"/>
  <c r="R181" i="74"/>
  <c r="S181" i="74" s="1"/>
  <c r="N181" i="74"/>
  <c r="L181" i="74"/>
  <c r="K181" i="74"/>
  <c r="S180" i="74"/>
  <c r="R180" i="74"/>
  <c r="N180" i="74"/>
  <c r="L180" i="74"/>
  <c r="K180" i="74"/>
  <c r="S179" i="74"/>
  <c r="R179" i="74"/>
  <c r="N179" i="74"/>
  <c r="L179" i="74"/>
  <c r="K179" i="74"/>
  <c r="R178" i="74"/>
  <c r="S178" i="74" s="1"/>
  <c r="N178" i="74"/>
  <c r="L178" i="74"/>
  <c r="K178" i="74"/>
  <c r="R177" i="74"/>
  <c r="S177" i="74" s="1"/>
  <c r="N177" i="74"/>
  <c r="L177" i="74"/>
  <c r="K177" i="74"/>
  <c r="R176" i="74"/>
  <c r="S176" i="74" s="1"/>
  <c r="N176" i="74"/>
  <c r="L176" i="74"/>
  <c r="K176" i="74"/>
  <c r="R175" i="74"/>
  <c r="S175" i="74" s="1"/>
  <c r="N175" i="74"/>
  <c r="L175" i="74"/>
  <c r="K175" i="74"/>
  <c r="R174" i="74"/>
  <c r="S174" i="74" s="1"/>
  <c r="N174" i="74"/>
  <c r="L174" i="74"/>
  <c r="K174" i="74"/>
  <c r="R173" i="74"/>
  <c r="S173" i="74" s="1"/>
  <c r="N173" i="74"/>
  <c r="L173" i="74"/>
  <c r="K173" i="74"/>
  <c r="R172" i="74"/>
  <c r="S172" i="74" s="1"/>
  <c r="N172" i="74"/>
  <c r="L172" i="74"/>
  <c r="K172" i="74"/>
  <c r="R171" i="74"/>
  <c r="S171" i="74" s="1"/>
  <c r="N171" i="74"/>
  <c r="L171" i="74"/>
  <c r="K171" i="74"/>
  <c r="R170" i="74"/>
  <c r="S170" i="74" s="1"/>
  <c r="N170" i="74"/>
  <c r="L170" i="74"/>
  <c r="K170" i="74"/>
  <c r="S169" i="74"/>
  <c r="R169" i="74"/>
  <c r="N169" i="74"/>
  <c r="L169" i="74"/>
  <c r="K169" i="74"/>
  <c r="R168" i="74"/>
  <c r="S168" i="74" s="1"/>
  <c r="N168" i="74"/>
  <c r="L168" i="74"/>
  <c r="K168" i="74"/>
  <c r="R167" i="74"/>
  <c r="S167" i="74" s="1"/>
  <c r="N167" i="74"/>
  <c r="L167" i="74"/>
  <c r="K167" i="74"/>
  <c r="R166" i="74"/>
  <c r="S166" i="74" s="1"/>
  <c r="N166" i="74"/>
  <c r="L166" i="74"/>
  <c r="K166" i="74"/>
  <c r="R165" i="74"/>
  <c r="S165" i="74" s="1"/>
  <c r="N165" i="74"/>
  <c r="L165" i="74"/>
  <c r="K165" i="74"/>
  <c r="S164" i="74"/>
  <c r="R164" i="74"/>
  <c r="N164" i="74"/>
  <c r="L164" i="74"/>
  <c r="K164" i="74"/>
  <c r="S163" i="74"/>
  <c r="R163" i="74"/>
  <c r="N163" i="74"/>
  <c r="L163" i="74"/>
  <c r="K163" i="74"/>
  <c r="R162" i="74"/>
  <c r="S162" i="74" s="1"/>
  <c r="N162" i="74"/>
  <c r="L162" i="74"/>
  <c r="K162" i="74"/>
  <c r="R161" i="74"/>
  <c r="S161" i="74" s="1"/>
  <c r="N161" i="74"/>
  <c r="L161" i="74"/>
  <c r="K161" i="74"/>
  <c r="R160" i="74"/>
  <c r="S160" i="74" s="1"/>
  <c r="N160" i="74"/>
  <c r="L160" i="74"/>
  <c r="K160" i="74"/>
  <c r="R159" i="74"/>
  <c r="S159" i="74" s="1"/>
  <c r="N159" i="74"/>
  <c r="L159" i="74"/>
  <c r="K159" i="74"/>
  <c r="R158" i="74"/>
  <c r="S158" i="74" s="1"/>
  <c r="N158" i="74"/>
  <c r="L158" i="74"/>
  <c r="K158" i="74"/>
  <c r="R157" i="74"/>
  <c r="S157" i="74" s="1"/>
  <c r="N157" i="74"/>
  <c r="L157" i="74"/>
  <c r="K157" i="74"/>
  <c r="R156" i="74"/>
  <c r="S156" i="74" s="1"/>
  <c r="N156" i="74"/>
  <c r="L156" i="74"/>
  <c r="K156" i="74"/>
  <c r="R155" i="74"/>
  <c r="S155" i="74" s="1"/>
  <c r="N155" i="74"/>
  <c r="L155" i="74"/>
  <c r="K155" i="74"/>
  <c r="R154" i="74"/>
  <c r="S154" i="74" s="1"/>
  <c r="N154" i="74"/>
  <c r="L154" i="74"/>
  <c r="K154" i="74"/>
  <c r="R153" i="74"/>
  <c r="S153" i="74" s="1"/>
  <c r="N153" i="74"/>
  <c r="L153" i="74"/>
  <c r="K153" i="74"/>
  <c r="R152" i="74"/>
  <c r="S152" i="74" s="1"/>
  <c r="N152" i="74"/>
  <c r="L152" i="74"/>
  <c r="K152" i="74"/>
  <c r="R151" i="74"/>
  <c r="S151" i="74" s="1"/>
  <c r="N151" i="74"/>
  <c r="L151" i="74"/>
  <c r="K151" i="74"/>
  <c r="R150" i="74"/>
  <c r="S150" i="74" s="1"/>
  <c r="N150" i="74"/>
  <c r="L150" i="74"/>
  <c r="K150" i="74"/>
  <c r="R149" i="74"/>
  <c r="S149" i="74" s="1"/>
  <c r="N149" i="74"/>
  <c r="L149" i="74"/>
  <c r="K149" i="74"/>
  <c r="S148" i="74"/>
  <c r="R148" i="74"/>
  <c r="N148" i="74"/>
  <c r="L148" i="74"/>
  <c r="K148" i="74"/>
  <c r="R147" i="74"/>
  <c r="S147" i="74" s="1"/>
  <c r="N147" i="74"/>
  <c r="L147" i="74"/>
  <c r="K147" i="74"/>
  <c r="R146" i="74"/>
  <c r="S146" i="74" s="1"/>
  <c r="N146" i="74"/>
  <c r="L146" i="74"/>
  <c r="K146" i="74"/>
  <c r="R145" i="74"/>
  <c r="S145" i="74" s="1"/>
  <c r="N145" i="74"/>
  <c r="L145" i="74"/>
  <c r="K145" i="74"/>
  <c r="R144" i="74"/>
  <c r="S144" i="74" s="1"/>
  <c r="N144" i="74"/>
  <c r="L144" i="74"/>
  <c r="K144" i="74"/>
  <c r="R143" i="74"/>
  <c r="S143" i="74" s="1"/>
  <c r="N143" i="74"/>
  <c r="L143" i="74"/>
  <c r="K143" i="74"/>
  <c r="R142" i="74"/>
  <c r="S142" i="74" s="1"/>
  <c r="N142" i="74"/>
  <c r="L142" i="74"/>
  <c r="K142" i="74"/>
  <c r="R141" i="74"/>
  <c r="S141" i="74" s="1"/>
  <c r="N141" i="74"/>
  <c r="L141" i="74"/>
  <c r="K141" i="74"/>
  <c r="R140" i="74"/>
  <c r="S140" i="74" s="1"/>
  <c r="N140" i="74"/>
  <c r="L140" i="74"/>
  <c r="K140" i="74"/>
  <c r="R139" i="74"/>
  <c r="S139" i="74" s="1"/>
  <c r="N139" i="74"/>
  <c r="L139" i="74"/>
  <c r="K139" i="74"/>
  <c r="R138" i="74"/>
  <c r="S138" i="74" s="1"/>
  <c r="N138" i="74"/>
  <c r="L138" i="74"/>
  <c r="K138" i="74"/>
  <c r="R137" i="74"/>
  <c r="S137" i="74" s="1"/>
  <c r="N137" i="74"/>
  <c r="L137" i="74"/>
  <c r="K137" i="74"/>
  <c r="R136" i="74"/>
  <c r="S136" i="74" s="1"/>
  <c r="N136" i="74"/>
  <c r="L136" i="74"/>
  <c r="K136" i="74"/>
  <c r="R135" i="74"/>
  <c r="S135" i="74" s="1"/>
  <c r="N135" i="74"/>
  <c r="L135" i="74"/>
  <c r="K135" i="74"/>
  <c r="R134" i="74"/>
  <c r="S134" i="74" s="1"/>
  <c r="N134" i="74"/>
  <c r="L134" i="74"/>
  <c r="K134" i="74"/>
  <c r="R133" i="74"/>
  <c r="S133" i="74" s="1"/>
  <c r="N133" i="74"/>
  <c r="L133" i="74"/>
  <c r="K133" i="74"/>
  <c r="R132" i="74"/>
  <c r="S132" i="74" s="1"/>
  <c r="N132" i="74"/>
  <c r="L132" i="74"/>
  <c r="K132" i="74"/>
  <c r="S131" i="74"/>
  <c r="R131" i="74"/>
  <c r="N131" i="74"/>
  <c r="L131" i="74"/>
  <c r="K131" i="74"/>
  <c r="R130" i="74"/>
  <c r="S130" i="74" s="1"/>
  <c r="N130" i="74"/>
  <c r="L130" i="74"/>
  <c r="K130" i="74"/>
  <c r="R129" i="74"/>
  <c r="S129" i="74" s="1"/>
  <c r="N129" i="74"/>
  <c r="L129" i="74"/>
  <c r="K129" i="74"/>
  <c r="R128" i="74"/>
  <c r="S128" i="74" s="1"/>
  <c r="N128" i="74"/>
  <c r="L128" i="74"/>
  <c r="K128" i="74"/>
  <c r="R127" i="74"/>
  <c r="S127" i="74" s="1"/>
  <c r="N127" i="74"/>
  <c r="L127" i="74"/>
  <c r="K127" i="74"/>
  <c r="R126" i="74"/>
  <c r="S126" i="74" s="1"/>
  <c r="N126" i="74"/>
  <c r="L126" i="74"/>
  <c r="K126" i="74"/>
  <c r="R125" i="74"/>
  <c r="S125" i="74" s="1"/>
  <c r="N125" i="74"/>
  <c r="L125" i="74"/>
  <c r="K125" i="74"/>
  <c r="R124" i="74"/>
  <c r="S124" i="74" s="1"/>
  <c r="N124" i="74"/>
  <c r="L124" i="74"/>
  <c r="K124" i="74"/>
  <c r="R123" i="74"/>
  <c r="S123" i="74" s="1"/>
  <c r="N123" i="74"/>
  <c r="L123" i="74"/>
  <c r="K123" i="74"/>
  <c r="R122" i="74"/>
  <c r="S122" i="74" s="1"/>
  <c r="N122" i="74"/>
  <c r="L122" i="74"/>
  <c r="K122" i="74"/>
  <c r="R121" i="74"/>
  <c r="S121" i="74" s="1"/>
  <c r="N121" i="74"/>
  <c r="L121" i="74"/>
  <c r="K121" i="74"/>
  <c r="R120" i="74"/>
  <c r="S120" i="74" s="1"/>
  <c r="N120" i="74"/>
  <c r="L120" i="74"/>
  <c r="K120" i="74"/>
  <c r="R119" i="74"/>
  <c r="S119" i="74" s="1"/>
  <c r="N119" i="74"/>
  <c r="L119" i="74"/>
  <c r="K119" i="74"/>
  <c r="R118" i="74"/>
  <c r="S118" i="74" s="1"/>
  <c r="N118" i="74"/>
  <c r="L118" i="74"/>
  <c r="K118" i="74"/>
  <c r="R117" i="74"/>
  <c r="S117" i="74" s="1"/>
  <c r="N117" i="74"/>
  <c r="L117" i="74"/>
  <c r="K117" i="74"/>
  <c r="R116" i="74"/>
  <c r="S116" i="74" s="1"/>
  <c r="N116" i="74"/>
  <c r="L116" i="74"/>
  <c r="K116" i="74"/>
  <c r="R115" i="74"/>
  <c r="S115" i="74" s="1"/>
  <c r="N115" i="74"/>
  <c r="L115" i="74"/>
  <c r="K115" i="74"/>
  <c r="R114" i="74"/>
  <c r="S114" i="74" s="1"/>
  <c r="N114" i="74"/>
  <c r="L114" i="74"/>
  <c r="K114" i="74"/>
  <c r="R113" i="74"/>
  <c r="S113" i="74" s="1"/>
  <c r="N113" i="74"/>
  <c r="L113" i="74"/>
  <c r="K113" i="74"/>
  <c r="R112" i="74"/>
  <c r="S112" i="74" s="1"/>
  <c r="N112" i="74"/>
  <c r="L112" i="74"/>
  <c r="K112" i="74"/>
  <c r="R111" i="74"/>
  <c r="S111" i="74" s="1"/>
  <c r="N111" i="74"/>
  <c r="L111" i="74"/>
  <c r="K111" i="74"/>
  <c r="R110" i="74"/>
  <c r="S110" i="74" s="1"/>
  <c r="N110" i="74"/>
  <c r="L110" i="74"/>
  <c r="K110" i="74"/>
  <c r="R109" i="74"/>
  <c r="S109" i="74" s="1"/>
  <c r="N109" i="74"/>
  <c r="L109" i="74"/>
  <c r="K109" i="74"/>
  <c r="R108" i="74"/>
  <c r="S108" i="74" s="1"/>
  <c r="N108" i="74"/>
  <c r="L108" i="74"/>
  <c r="K108" i="74"/>
  <c r="R107" i="74"/>
  <c r="S107" i="74" s="1"/>
  <c r="N107" i="74"/>
  <c r="L107" i="74"/>
  <c r="K107" i="74"/>
  <c r="R106" i="74"/>
  <c r="S106" i="74" s="1"/>
  <c r="N106" i="74"/>
  <c r="L106" i="74"/>
  <c r="K106" i="74"/>
  <c r="R105" i="74"/>
  <c r="S105" i="74" s="1"/>
  <c r="N105" i="74"/>
  <c r="L105" i="74"/>
  <c r="K105" i="74"/>
  <c r="R104" i="74"/>
  <c r="S104" i="74" s="1"/>
  <c r="N104" i="74"/>
  <c r="L104" i="74"/>
  <c r="K104" i="74"/>
  <c r="R103" i="74"/>
  <c r="S103" i="74" s="1"/>
  <c r="N103" i="74"/>
  <c r="L103" i="74"/>
  <c r="K103" i="74"/>
  <c r="R102" i="74"/>
  <c r="S102" i="74" s="1"/>
  <c r="N102" i="74"/>
  <c r="L102" i="74"/>
  <c r="K102" i="74"/>
  <c r="R101" i="74"/>
  <c r="S101" i="74" s="1"/>
  <c r="N101" i="74"/>
  <c r="L101" i="74"/>
  <c r="K101" i="74"/>
  <c r="R100" i="74"/>
  <c r="S100" i="74" s="1"/>
  <c r="N100" i="74"/>
  <c r="L100" i="74"/>
  <c r="K100" i="74"/>
  <c r="R99" i="74"/>
  <c r="S99" i="74" s="1"/>
  <c r="N99" i="74"/>
  <c r="L99" i="74"/>
  <c r="K99" i="74"/>
  <c r="R98" i="74"/>
  <c r="S98" i="74" s="1"/>
  <c r="N98" i="74"/>
  <c r="L98" i="74"/>
  <c r="K98" i="74"/>
  <c r="R97" i="74"/>
  <c r="S97" i="74" s="1"/>
  <c r="N97" i="74"/>
  <c r="L97" i="74"/>
  <c r="K97" i="74"/>
  <c r="R96" i="74"/>
  <c r="S96" i="74" s="1"/>
  <c r="N96" i="74"/>
  <c r="L96" i="74"/>
  <c r="K96" i="74"/>
  <c r="R95" i="74"/>
  <c r="S95" i="74" s="1"/>
  <c r="N95" i="74"/>
  <c r="L95" i="74"/>
  <c r="K95" i="74"/>
  <c r="R94" i="74"/>
  <c r="S94" i="74" s="1"/>
  <c r="N94" i="74"/>
  <c r="L94" i="74"/>
  <c r="K94" i="74"/>
  <c r="R93" i="74"/>
  <c r="S93" i="74" s="1"/>
  <c r="N93" i="74"/>
  <c r="L93" i="74"/>
  <c r="K93" i="74"/>
  <c r="R92" i="74"/>
  <c r="S92" i="74" s="1"/>
  <c r="N92" i="74"/>
  <c r="L92" i="74"/>
  <c r="K92" i="74"/>
  <c r="R91" i="74"/>
  <c r="S91" i="74" s="1"/>
  <c r="N91" i="74"/>
  <c r="L91" i="74"/>
  <c r="K91" i="74"/>
  <c r="S90" i="74"/>
  <c r="R90" i="74"/>
  <c r="N90" i="74"/>
  <c r="L90" i="74"/>
  <c r="K90" i="74"/>
  <c r="S89" i="74"/>
  <c r="R89" i="74"/>
  <c r="N89" i="74"/>
  <c r="L89" i="74"/>
  <c r="K89" i="74"/>
  <c r="R88" i="74"/>
  <c r="S88" i="74" s="1"/>
  <c r="N88" i="74"/>
  <c r="L88" i="74"/>
  <c r="K88" i="74"/>
  <c r="R87" i="74"/>
  <c r="S87" i="74" s="1"/>
  <c r="N87" i="74"/>
  <c r="L87" i="74"/>
  <c r="K87" i="74"/>
  <c r="R86" i="74"/>
  <c r="S86" i="74" s="1"/>
  <c r="N86" i="74"/>
  <c r="L86" i="74"/>
  <c r="K86" i="74"/>
  <c r="R85" i="74"/>
  <c r="S85" i="74" s="1"/>
  <c r="N85" i="74"/>
  <c r="L85" i="74"/>
  <c r="K85" i="74"/>
  <c r="S84" i="74"/>
  <c r="R84" i="74"/>
  <c r="N84" i="74"/>
  <c r="L84" i="74"/>
  <c r="K84" i="74"/>
  <c r="R83" i="74"/>
  <c r="S83" i="74" s="1"/>
  <c r="N83" i="74"/>
  <c r="L83" i="74"/>
  <c r="K83" i="74"/>
  <c r="R82" i="74"/>
  <c r="S82" i="74" s="1"/>
  <c r="N82" i="74"/>
  <c r="L82" i="74"/>
  <c r="K82" i="74"/>
  <c r="R81" i="74"/>
  <c r="S81" i="74" s="1"/>
  <c r="N81" i="74"/>
  <c r="L81" i="74"/>
  <c r="K81" i="74"/>
  <c r="R80" i="74"/>
  <c r="S80" i="74" s="1"/>
  <c r="N80" i="74"/>
  <c r="L80" i="74"/>
  <c r="K80" i="74"/>
  <c r="R79" i="74"/>
  <c r="S79" i="74" s="1"/>
  <c r="N79" i="74"/>
  <c r="L79" i="74"/>
  <c r="K79" i="74"/>
  <c r="R78" i="74"/>
  <c r="S78" i="74" s="1"/>
  <c r="N78" i="74"/>
  <c r="L78" i="74"/>
  <c r="K78" i="74"/>
  <c r="R77" i="74"/>
  <c r="S77" i="74" s="1"/>
  <c r="N77" i="74"/>
  <c r="L77" i="74"/>
  <c r="K77" i="74"/>
  <c r="S76" i="74"/>
  <c r="R76" i="74"/>
  <c r="N76" i="74"/>
  <c r="L76" i="74"/>
  <c r="K76" i="74"/>
  <c r="R75" i="74"/>
  <c r="S75" i="74" s="1"/>
  <c r="N75" i="74"/>
  <c r="L75" i="74"/>
  <c r="K75" i="74"/>
  <c r="R74" i="74"/>
  <c r="S74" i="74" s="1"/>
  <c r="N74" i="74"/>
  <c r="L74" i="74"/>
  <c r="K74" i="74"/>
  <c r="R73" i="74"/>
  <c r="S73" i="74" s="1"/>
  <c r="N73" i="74"/>
  <c r="L73" i="74"/>
  <c r="K73" i="74"/>
  <c r="R72" i="74"/>
  <c r="S72" i="74" s="1"/>
  <c r="N72" i="74"/>
  <c r="L72" i="74"/>
  <c r="K72" i="74"/>
  <c r="R71" i="74"/>
  <c r="S71" i="74" s="1"/>
  <c r="N71" i="74"/>
  <c r="L71" i="74"/>
  <c r="K71" i="74"/>
  <c r="R70" i="74"/>
  <c r="S70" i="74" s="1"/>
  <c r="N70" i="74"/>
  <c r="L70" i="74"/>
  <c r="K70" i="74"/>
  <c r="R69" i="74"/>
  <c r="S69" i="74" s="1"/>
  <c r="N69" i="74"/>
  <c r="L69" i="74"/>
  <c r="K69" i="74"/>
  <c r="R68" i="74"/>
  <c r="S68" i="74" s="1"/>
  <c r="N68" i="74"/>
  <c r="L68" i="74"/>
  <c r="K68" i="74"/>
  <c r="R67" i="74"/>
  <c r="S67" i="74" s="1"/>
  <c r="N67" i="74"/>
  <c r="L67" i="74"/>
  <c r="K67" i="74"/>
  <c r="R66" i="74"/>
  <c r="S66" i="74" s="1"/>
  <c r="N66" i="74"/>
  <c r="L66" i="74"/>
  <c r="K66" i="74"/>
  <c r="R65" i="74"/>
  <c r="S65" i="74" s="1"/>
  <c r="N65" i="74"/>
  <c r="L65" i="74"/>
  <c r="K65" i="74"/>
  <c r="R64" i="74"/>
  <c r="S64" i="74" s="1"/>
  <c r="N64" i="74"/>
  <c r="L64" i="74"/>
  <c r="K64" i="74"/>
  <c r="R63" i="74"/>
  <c r="S63" i="74" s="1"/>
  <c r="N63" i="74"/>
  <c r="L63" i="74"/>
  <c r="K63" i="74"/>
  <c r="R62" i="74"/>
  <c r="S62" i="74" s="1"/>
  <c r="N62" i="74"/>
  <c r="L62" i="74"/>
  <c r="K62" i="74"/>
  <c r="R61" i="74"/>
  <c r="S61" i="74" s="1"/>
  <c r="N61" i="74"/>
  <c r="L61" i="74"/>
  <c r="K61" i="74"/>
  <c r="R60" i="74"/>
  <c r="S60" i="74" s="1"/>
  <c r="N60" i="74"/>
  <c r="L60" i="74"/>
  <c r="K60" i="74"/>
  <c r="R59" i="74"/>
  <c r="S59" i="74" s="1"/>
  <c r="N59" i="74"/>
  <c r="L59" i="74"/>
  <c r="K59" i="74"/>
  <c r="S58" i="74"/>
  <c r="R58" i="74"/>
  <c r="N58" i="74"/>
  <c r="L58" i="74"/>
  <c r="K58" i="74"/>
  <c r="S57" i="74"/>
  <c r="R57" i="74"/>
  <c r="N57" i="74"/>
  <c r="L57" i="74"/>
  <c r="K57" i="74"/>
  <c r="R56" i="74"/>
  <c r="S56" i="74" s="1"/>
  <c r="N56" i="74"/>
  <c r="L56" i="74"/>
  <c r="K56" i="74"/>
  <c r="R55" i="74"/>
  <c r="S55" i="74" s="1"/>
  <c r="N55" i="74"/>
  <c r="L55" i="74"/>
  <c r="K55" i="74"/>
  <c r="R54" i="74"/>
  <c r="S54" i="74" s="1"/>
  <c r="N54" i="74"/>
  <c r="L54" i="74"/>
  <c r="K54" i="74"/>
  <c r="R53" i="74"/>
  <c r="S53" i="74" s="1"/>
  <c r="N53" i="74"/>
  <c r="L53" i="74"/>
  <c r="K53" i="74"/>
  <c r="S52" i="74"/>
  <c r="R52" i="74"/>
  <c r="N52" i="74"/>
  <c r="L52" i="74"/>
  <c r="K52" i="74"/>
  <c r="R51" i="74"/>
  <c r="S51" i="74" s="1"/>
  <c r="N51" i="74"/>
  <c r="L51" i="74"/>
  <c r="K51" i="74"/>
  <c r="R50" i="74"/>
  <c r="S50" i="74" s="1"/>
  <c r="N50" i="74"/>
  <c r="L50" i="74"/>
  <c r="K50" i="74"/>
  <c r="R49" i="74"/>
  <c r="S49" i="74" s="1"/>
  <c r="N49" i="74"/>
  <c r="L49" i="74"/>
  <c r="K49" i="74"/>
  <c r="R48" i="74"/>
  <c r="S48" i="74" s="1"/>
  <c r="N48" i="74"/>
  <c r="L48" i="74"/>
  <c r="K48" i="74"/>
  <c r="R47" i="74"/>
  <c r="S47" i="74" s="1"/>
  <c r="N47" i="74"/>
  <c r="L47" i="74"/>
  <c r="K47" i="74"/>
  <c r="R46" i="74"/>
  <c r="S46" i="74" s="1"/>
  <c r="N46" i="74"/>
  <c r="L46" i="74"/>
  <c r="K46" i="74"/>
  <c r="R45" i="74"/>
  <c r="S45" i="74" s="1"/>
  <c r="N45" i="74"/>
  <c r="L45" i="74"/>
  <c r="K45" i="74"/>
  <c r="S44" i="74"/>
  <c r="R44" i="74"/>
  <c r="N44" i="74"/>
  <c r="L44" i="74"/>
  <c r="K44" i="74"/>
  <c r="R43" i="74"/>
  <c r="S43" i="74" s="1"/>
  <c r="N43" i="74"/>
  <c r="L43" i="74"/>
  <c r="K43" i="74"/>
  <c r="R42" i="74"/>
  <c r="S42" i="74" s="1"/>
  <c r="N42" i="74"/>
  <c r="L42" i="74"/>
  <c r="K42" i="74"/>
  <c r="R41" i="74"/>
  <c r="S41" i="74" s="1"/>
  <c r="N41" i="74"/>
  <c r="L41" i="74"/>
  <c r="K41" i="74"/>
  <c r="R40" i="74"/>
  <c r="S40" i="74" s="1"/>
  <c r="N40" i="74"/>
  <c r="L40" i="74"/>
  <c r="K40" i="74"/>
  <c r="R39" i="74"/>
  <c r="S39" i="74" s="1"/>
  <c r="N39" i="74"/>
  <c r="L39" i="74"/>
  <c r="K39" i="74"/>
  <c r="R38" i="74"/>
  <c r="S38" i="74" s="1"/>
  <c r="N38" i="74"/>
  <c r="L38" i="74"/>
  <c r="K38" i="74"/>
  <c r="R37" i="74"/>
  <c r="S37" i="74" s="1"/>
  <c r="N37" i="74"/>
  <c r="L37" i="74"/>
  <c r="K37" i="74"/>
  <c r="R36" i="74"/>
  <c r="S36" i="74" s="1"/>
  <c r="N36" i="74"/>
  <c r="L36" i="74"/>
  <c r="K36" i="74"/>
  <c r="R35" i="74"/>
  <c r="S35" i="74" s="1"/>
  <c r="N35" i="74"/>
  <c r="L35" i="74"/>
  <c r="K35" i="74"/>
  <c r="R34" i="74"/>
  <c r="S34" i="74" s="1"/>
  <c r="N34" i="74"/>
  <c r="L34" i="74"/>
  <c r="K34" i="74"/>
  <c r="R33" i="74"/>
  <c r="S33" i="74" s="1"/>
  <c r="N33" i="74"/>
  <c r="L33" i="74"/>
  <c r="K33" i="74"/>
  <c r="R32" i="74"/>
  <c r="S32" i="74" s="1"/>
  <c r="N32" i="74"/>
  <c r="L32" i="74"/>
  <c r="K32" i="74"/>
  <c r="R31" i="74"/>
  <c r="S31" i="74" s="1"/>
  <c r="N31" i="74"/>
  <c r="L31" i="74"/>
  <c r="K31" i="74"/>
  <c r="R30" i="74"/>
  <c r="S30" i="74" s="1"/>
  <c r="N30" i="74"/>
  <c r="L30" i="74"/>
  <c r="K30" i="74"/>
  <c r="R29" i="74"/>
  <c r="S29" i="74" s="1"/>
  <c r="N29" i="74"/>
  <c r="L29" i="74"/>
  <c r="K29" i="74"/>
  <c r="R28" i="74"/>
  <c r="S28" i="74" s="1"/>
  <c r="N28" i="74"/>
  <c r="L28" i="74"/>
  <c r="K28" i="74"/>
  <c r="R27" i="74"/>
  <c r="S27" i="74" s="1"/>
  <c r="N27" i="74"/>
  <c r="L27" i="74"/>
  <c r="K27" i="74"/>
  <c r="S26" i="74"/>
  <c r="R26" i="74"/>
  <c r="N26" i="74"/>
  <c r="L26" i="74"/>
  <c r="K26" i="74"/>
  <c r="S25" i="74"/>
  <c r="R25" i="74"/>
  <c r="N25" i="74"/>
  <c r="L25" i="74"/>
  <c r="K25" i="74"/>
  <c r="R24" i="74"/>
  <c r="S24" i="74" s="1"/>
  <c r="N24" i="74"/>
  <c r="L24" i="74"/>
  <c r="K24" i="74"/>
  <c r="R23" i="74"/>
  <c r="S23" i="74" s="1"/>
  <c r="N23" i="74"/>
  <c r="L23" i="74"/>
  <c r="K23" i="74"/>
  <c r="R22" i="74"/>
  <c r="S22" i="74" s="1"/>
  <c r="N22" i="74"/>
  <c r="L22" i="74"/>
  <c r="K22" i="74"/>
  <c r="R21" i="74"/>
  <c r="S21" i="74" s="1"/>
  <c r="N21" i="74"/>
  <c r="L21" i="74"/>
  <c r="K21" i="74"/>
  <c r="S20" i="74"/>
  <c r="R20" i="74"/>
  <c r="N20" i="74"/>
  <c r="L20" i="74"/>
  <c r="K20" i="74"/>
  <c r="R19" i="74"/>
  <c r="S19" i="74" s="1"/>
  <c r="N19" i="74"/>
  <c r="L19" i="74"/>
  <c r="K19" i="74"/>
  <c r="R18" i="74"/>
  <c r="S18" i="74" s="1"/>
  <c r="N18" i="74"/>
  <c r="L18" i="74"/>
  <c r="K18" i="74"/>
  <c r="R17" i="74"/>
  <c r="S17" i="74" s="1"/>
  <c r="N17" i="74"/>
  <c r="L17" i="74"/>
  <c r="K17" i="74"/>
  <c r="R16" i="74"/>
  <c r="S16" i="74" s="1"/>
  <c r="N16" i="74"/>
  <c r="L16" i="74"/>
  <c r="K16" i="74"/>
  <c r="R15" i="74"/>
  <c r="S15" i="74" s="1"/>
  <c r="N15" i="74"/>
  <c r="L15" i="74"/>
  <c r="K15" i="74"/>
  <c r="R14" i="74"/>
  <c r="S14" i="74" s="1"/>
  <c r="N14" i="74"/>
  <c r="L14" i="74"/>
  <c r="K14" i="74"/>
  <c r="R13" i="74"/>
  <c r="S13" i="74" s="1"/>
  <c r="N13" i="74"/>
  <c r="L13" i="74"/>
  <c r="K13" i="74"/>
  <c r="R12" i="74"/>
  <c r="S12" i="74" s="1"/>
  <c r="N12" i="74"/>
  <c r="L12" i="74"/>
  <c r="K12" i="74"/>
  <c r="R11" i="74"/>
  <c r="S11" i="74" s="1"/>
  <c r="N11" i="74"/>
  <c r="L11" i="74"/>
  <c r="K11" i="74"/>
  <c r="S10" i="74"/>
  <c r="R10" i="74"/>
  <c r="N10" i="74"/>
  <c r="L10" i="74"/>
  <c r="K10" i="74"/>
  <c r="S9" i="74"/>
  <c r="R9" i="74"/>
  <c r="N9" i="74"/>
  <c r="L9" i="74"/>
  <c r="K9" i="74"/>
  <c r="R8" i="74"/>
  <c r="S8" i="74" s="1"/>
  <c r="N8" i="74"/>
  <c r="L8" i="74"/>
  <c r="K8" i="74"/>
  <c r="R7" i="74"/>
  <c r="S7" i="74" s="1"/>
  <c r="N7" i="74"/>
  <c r="L7" i="74"/>
  <c r="K7" i="74"/>
  <c r="R6" i="74"/>
  <c r="S6" i="74" s="1"/>
  <c r="N6" i="74"/>
  <c r="L6" i="74"/>
  <c r="K6" i="74"/>
  <c r="R5" i="74"/>
  <c r="S5" i="74" s="1"/>
  <c r="N5" i="74"/>
  <c r="L5" i="74"/>
  <c r="K5" i="74"/>
  <c r="S4" i="74"/>
  <c r="R4" i="74"/>
  <c r="N4" i="74"/>
  <c r="L4" i="74"/>
  <c r="K4" i="74"/>
  <c r="J4" i="14" s="1"/>
  <c r="Q329" i="73"/>
  <c r="P329" i="73"/>
  <c r="O329" i="73"/>
  <c r="M329" i="73"/>
  <c r="J329" i="73"/>
  <c r="AY328" i="73"/>
  <c r="AX328" i="73"/>
  <c r="AW328" i="73"/>
  <c r="AV328" i="73"/>
  <c r="AU328" i="73"/>
  <c r="AT328" i="73"/>
  <c r="AS328" i="73"/>
  <c r="AR328" i="73"/>
  <c r="AQ328" i="73"/>
  <c r="AP328" i="73"/>
  <c r="AO328" i="73"/>
  <c r="AN328" i="73"/>
  <c r="AM328" i="73"/>
  <c r="AL328" i="73"/>
  <c r="AK328" i="73"/>
  <c r="AJ328" i="73"/>
  <c r="AI328" i="73"/>
  <c r="AH328" i="73"/>
  <c r="AG328" i="73"/>
  <c r="AF328" i="73"/>
  <c r="AE328" i="73"/>
  <c r="AD328" i="73"/>
  <c r="AC328" i="73"/>
  <c r="AB328" i="73"/>
  <c r="AA328" i="73"/>
  <c r="Z328" i="73"/>
  <c r="Y328" i="73"/>
  <c r="X328" i="73"/>
  <c r="W328" i="73"/>
  <c r="V328" i="73"/>
  <c r="U328" i="73"/>
  <c r="T328" i="73"/>
  <c r="Q328" i="73"/>
  <c r="P328" i="73"/>
  <c r="O328" i="73"/>
  <c r="M328" i="73"/>
  <c r="J328" i="73"/>
  <c r="R327" i="73"/>
  <c r="S327" i="73" s="1"/>
  <c r="N327" i="73"/>
  <c r="L327" i="73"/>
  <c r="K327" i="73"/>
  <c r="R326" i="73"/>
  <c r="S326" i="73" s="1"/>
  <c r="N326" i="73"/>
  <c r="L326" i="73"/>
  <c r="K326" i="73"/>
  <c r="R325" i="73"/>
  <c r="S325" i="73" s="1"/>
  <c r="N325" i="73"/>
  <c r="L325" i="73"/>
  <c r="K325" i="73"/>
  <c r="R324" i="73"/>
  <c r="S324" i="73" s="1"/>
  <c r="N324" i="73"/>
  <c r="L324" i="73"/>
  <c r="K324" i="73"/>
  <c r="R323" i="73"/>
  <c r="S323" i="73" s="1"/>
  <c r="N323" i="73"/>
  <c r="L323" i="73"/>
  <c r="K323" i="73"/>
  <c r="R322" i="73"/>
  <c r="S322" i="73" s="1"/>
  <c r="N322" i="73"/>
  <c r="L322" i="73"/>
  <c r="K322" i="73"/>
  <c r="R321" i="73"/>
  <c r="S321" i="73" s="1"/>
  <c r="N321" i="73"/>
  <c r="L321" i="73"/>
  <c r="K321" i="73"/>
  <c r="S320" i="73"/>
  <c r="R320" i="73"/>
  <c r="N320" i="73"/>
  <c r="L320" i="73"/>
  <c r="K320" i="73"/>
  <c r="R319" i="73"/>
  <c r="S319" i="73" s="1"/>
  <c r="N319" i="73"/>
  <c r="L319" i="73"/>
  <c r="K319" i="73"/>
  <c r="R318" i="73"/>
  <c r="S318" i="73" s="1"/>
  <c r="N318" i="73"/>
  <c r="L318" i="73"/>
  <c r="K318" i="73"/>
  <c r="R317" i="73"/>
  <c r="S317" i="73" s="1"/>
  <c r="N317" i="73"/>
  <c r="L317" i="73"/>
  <c r="K317" i="73"/>
  <c r="R316" i="73"/>
  <c r="S316" i="73" s="1"/>
  <c r="N316" i="73"/>
  <c r="L316" i="73"/>
  <c r="K316" i="73"/>
  <c r="R315" i="73"/>
  <c r="S315" i="73" s="1"/>
  <c r="N315" i="73"/>
  <c r="L315" i="73"/>
  <c r="K315" i="73"/>
  <c r="R314" i="73"/>
  <c r="S314" i="73" s="1"/>
  <c r="N314" i="73"/>
  <c r="L314" i="73"/>
  <c r="K314" i="73"/>
  <c r="R313" i="73"/>
  <c r="S313" i="73" s="1"/>
  <c r="N313" i="73"/>
  <c r="L313" i="73"/>
  <c r="K313" i="73"/>
  <c r="R312" i="73"/>
  <c r="S312" i="73" s="1"/>
  <c r="N312" i="73"/>
  <c r="L312" i="73"/>
  <c r="K312" i="73"/>
  <c r="R311" i="73"/>
  <c r="S311" i="73" s="1"/>
  <c r="N311" i="73"/>
  <c r="L311" i="73"/>
  <c r="K311" i="73"/>
  <c r="R310" i="73"/>
  <c r="S310" i="73" s="1"/>
  <c r="N310" i="73"/>
  <c r="L310" i="73"/>
  <c r="K310" i="73"/>
  <c r="R309" i="73"/>
  <c r="S309" i="73" s="1"/>
  <c r="N309" i="73"/>
  <c r="L309" i="73"/>
  <c r="K309" i="73"/>
  <c r="R308" i="73"/>
  <c r="S308" i="73" s="1"/>
  <c r="N308" i="73"/>
  <c r="L308" i="73"/>
  <c r="K308" i="73"/>
  <c r="R307" i="73"/>
  <c r="S307" i="73" s="1"/>
  <c r="N307" i="73"/>
  <c r="L307" i="73"/>
  <c r="K307" i="73"/>
  <c r="S306" i="73"/>
  <c r="R306" i="73"/>
  <c r="N306" i="73"/>
  <c r="L306" i="73"/>
  <c r="K306" i="73"/>
  <c r="S305" i="73"/>
  <c r="R305" i="73"/>
  <c r="N305" i="73"/>
  <c r="L305" i="73"/>
  <c r="K305" i="73"/>
  <c r="R304" i="73"/>
  <c r="S304" i="73" s="1"/>
  <c r="N304" i="73"/>
  <c r="L304" i="73"/>
  <c r="K304" i="73"/>
  <c r="R303" i="73"/>
  <c r="S303" i="73" s="1"/>
  <c r="N303" i="73"/>
  <c r="L303" i="73"/>
  <c r="K303" i="73"/>
  <c r="R302" i="73"/>
  <c r="S302" i="73" s="1"/>
  <c r="N302" i="73"/>
  <c r="L302" i="73"/>
  <c r="K302" i="73"/>
  <c r="R301" i="73"/>
  <c r="S301" i="73" s="1"/>
  <c r="N301" i="73"/>
  <c r="L301" i="73"/>
  <c r="K301" i="73"/>
  <c r="R300" i="73"/>
  <c r="S300" i="73" s="1"/>
  <c r="N300" i="73"/>
  <c r="L300" i="73"/>
  <c r="K300" i="73"/>
  <c r="R299" i="73"/>
  <c r="S299" i="73" s="1"/>
  <c r="N299" i="73"/>
  <c r="L299" i="73"/>
  <c r="K299" i="73"/>
  <c r="S298" i="73"/>
  <c r="R298" i="73"/>
  <c r="N298" i="73"/>
  <c r="L298" i="73"/>
  <c r="K298" i="73"/>
  <c r="R297" i="73"/>
  <c r="S297" i="73" s="1"/>
  <c r="N297" i="73"/>
  <c r="L297" i="73"/>
  <c r="K297" i="73"/>
  <c r="R296" i="73"/>
  <c r="S296" i="73" s="1"/>
  <c r="N296" i="73"/>
  <c r="L296" i="73"/>
  <c r="K296" i="73"/>
  <c r="R295" i="73"/>
  <c r="S295" i="73" s="1"/>
  <c r="N295" i="73"/>
  <c r="L295" i="73"/>
  <c r="K295" i="73"/>
  <c r="R294" i="73"/>
  <c r="S294" i="73" s="1"/>
  <c r="N294" i="73"/>
  <c r="L294" i="73"/>
  <c r="K294" i="73"/>
  <c r="R293" i="73"/>
  <c r="S293" i="73" s="1"/>
  <c r="N293" i="73"/>
  <c r="L293" i="73"/>
  <c r="K293" i="73"/>
  <c r="R292" i="73"/>
  <c r="S292" i="73" s="1"/>
  <c r="N292" i="73"/>
  <c r="L292" i="73"/>
  <c r="K292" i="73"/>
  <c r="S291" i="73"/>
  <c r="R291" i="73"/>
  <c r="N291" i="73"/>
  <c r="L291" i="73"/>
  <c r="K291" i="73"/>
  <c r="R290" i="73"/>
  <c r="S290" i="73" s="1"/>
  <c r="N290" i="73"/>
  <c r="L290" i="73"/>
  <c r="K290" i="73"/>
  <c r="S289" i="73"/>
  <c r="R289" i="73"/>
  <c r="N289" i="73"/>
  <c r="L289" i="73"/>
  <c r="K289" i="73"/>
  <c r="R288" i="73"/>
  <c r="S288" i="73" s="1"/>
  <c r="N288" i="73"/>
  <c r="L288" i="73"/>
  <c r="K288" i="73"/>
  <c r="R287" i="73"/>
  <c r="S287" i="73" s="1"/>
  <c r="N287" i="73"/>
  <c r="L287" i="73"/>
  <c r="K287" i="73"/>
  <c r="R286" i="73"/>
  <c r="S286" i="73" s="1"/>
  <c r="N286" i="73"/>
  <c r="L286" i="73"/>
  <c r="K286" i="73"/>
  <c r="R285" i="73"/>
  <c r="S285" i="73" s="1"/>
  <c r="N285" i="73"/>
  <c r="L285" i="73"/>
  <c r="K285" i="73"/>
  <c r="R284" i="73"/>
  <c r="S284" i="73" s="1"/>
  <c r="N284" i="73"/>
  <c r="L284" i="73"/>
  <c r="K284" i="73"/>
  <c r="S283" i="73"/>
  <c r="R283" i="73"/>
  <c r="N283" i="73"/>
  <c r="L283" i="73"/>
  <c r="K283" i="73"/>
  <c r="R282" i="73"/>
  <c r="S282" i="73" s="1"/>
  <c r="N282" i="73"/>
  <c r="L282" i="73"/>
  <c r="K282" i="73"/>
  <c r="R281" i="73"/>
  <c r="S281" i="73" s="1"/>
  <c r="N281" i="73"/>
  <c r="L281" i="73"/>
  <c r="K281" i="73"/>
  <c r="R280" i="73"/>
  <c r="S280" i="73" s="1"/>
  <c r="N280" i="73"/>
  <c r="L280" i="73"/>
  <c r="K280" i="73"/>
  <c r="R279" i="73"/>
  <c r="S279" i="73" s="1"/>
  <c r="N279" i="73"/>
  <c r="L279" i="73"/>
  <c r="K279" i="73"/>
  <c r="R278" i="73"/>
  <c r="S278" i="73" s="1"/>
  <c r="N278" i="73"/>
  <c r="L278" i="73"/>
  <c r="K278" i="73"/>
  <c r="R277" i="73"/>
  <c r="S277" i="73" s="1"/>
  <c r="N277" i="73"/>
  <c r="L277" i="73"/>
  <c r="K277" i="73"/>
  <c r="R276" i="73"/>
  <c r="S276" i="73" s="1"/>
  <c r="N276" i="73"/>
  <c r="L276" i="73"/>
  <c r="K276" i="73"/>
  <c r="R275" i="73"/>
  <c r="S275" i="73" s="1"/>
  <c r="N275" i="73"/>
  <c r="L275" i="73"/>
  <c r="K275" i="73"/>
  <c r="R274" i="73"/>
  <c r="S274" i="73" s="1"/>
  <c r="N274" i="73"/>
  <c r="L274" i="73"/>
  <c r="K274" i="73"/>
  <c r="R273" i="73"/>
  <c r="S273" i="73" s="1"/>
  <c r="N273" i="73"/>
  <c r="L273" i="73"/>
  <c r="K273" i="73"/>
  <c r="R272" i="73"/>
  <c r="S272" i="73" s="1"/>
  <c r="N272" i="73"/>
  <c r="L272" i="73"/>
  <c r="K272" i="73"/>
  <c r="R271" i="73"/>
  <c r="S271" i="73" s="1"/>
  <c r="N271" i="73"/>
  <c r="L271" i="73"/>
  <c r="K271" i="73"/>
  <c r="R270" i="73"/>
  <c r="S270" i="73" s="1"/>
  <c r="N270" i="73"/>
  <c r="L270" i="73"/>
  <c r="K270" i="73"/>
  <c r="R269" i="73"/>
  <c r="S269" i="73" s="1"/>
  <c r="N269" i="73"/>
  <c r="L269" i="73"/>
  <c r="K269" i="73"/>
  <c r="S268" i="73"/>
  <c r="R268" i="73"/>
  <c r="N268" i="73"/>
  <c r="L268" i="73"/>
  <c r="K268" i="73"/>
  <c r="R267" i="73"/>
  <c r="S267" i="73" s="1"/>
  <c r="N267" i="73"/>
  <c r="L267" i="73"/>
  <c r="K267" i="73"/>
  <c r="R266" i="73"/>
  <c r="S266" i="73" s="1"/>
  <c r="N266" i="73"/>
  <c r="L266" i="73"/>
  <c r="K266" i="73"/>
  <c r="R265" i="73"/>
  <c r="S265" i="73" s="1"/>
  <c r="N265" i="73"/>
  <c r="L265" i="73"/>
  <c r="K265" i="73"/>
  <c r="R264" i="73"/>
  <c r="S264" i="73" s="1"/>
  <c r="N264" i="73"/>
  <c r="L264" i="73"/>
  <c r="K264" i="73"/>
  <c r="R263" i="73"/>
  <c r="S263" i="73" s="1"/>
  <c r="N263" i="73"/>
  <c r="L263" i="73"/>
  <c r="K263" i="73"/>
  <c r="R262" i="73"/>
  <c r="S262" i="73" s="1"/>
  <c r="N262" i="73"/>
  <c r="L262" i="73"/>
  <c r="K262" i="73"/>
  <c r="R261" i="73"/>
  <c r="S261" i="73" s="1"/>
  <c r="N261" i="73"/>
  <c r="L261" i="73"/>
  <c r="K261" i="73"/>
  <c r="R260" i="73"/>
  <c r="S260" i="73" s="1"/>
  <c r="N260" i="73"/>
  <c r="L260" i="73"/>
  <c r="K260" i="73"/>
  <c r="R259" i="73"/>
  <c r="S259" i="73" s="1"/>
  <c r="N259" i="73"/>
  <c r="L259" i="73"/>
  <c r="K259" i="73"/>
  <c r="R258" i="73"/>
  <c r="S258" i="73" s="1"/>
  <c r="N258" i="73"/>
  <c r="L258" i="73"/>
  <c r="K258" i="73"/>
  <c r="R257" i="73"/>
  <c r="S257" i="73" s="1"/>
  <c r="N257" i="73"/>
  <c r="L257" i="73"/>
  <c r="K257" i="73"/>
  <c r="S256" i="73"/>
  <c r="R256" i="73"/>
  <c r="N256" i="73"/>
  <c r="L256" i="73"/>
  <c r="K256" i="73"/>
  <c r="R255" i="73"/>
  <c r="S255" i="73" s="1"/>
  <c r="N255" i="73"/>
  <c r="L255" i="73"/>
  <c r="K255" i="73"/>
  <c r="R254" i="73"/>
  <c r="S254" i="73" s="1"/>
  <c r="N254" i="73"/>
  <c r="L254" i="73"/>
  <c r="K254" i="73"/>
  <c r="R253" i="73"/>
  <c r="S253" i="73" s="1"/>
  <c r="N253" i="73"/>
  <c r="L253" i="73"/>
  <c r="K253" i="73"/>
  <c r="R252" i="73"/>
  <c r="S252" i="73" s="1"/>
  <c r="N252" i="73"/>
  <c r="L252" i="73"/>
  <c r="K252" i="73"/>
  <c r="R251" i="73"/>
  <c r="S251" i="73" s="1"/>
  <c r="N251" i="73"/>
  <c r="L251" i="73"/>
  <c r="K251" i="73"/>
  <c r="R250" i="73"/>
  <c r="S250" i="73" s="1"/>
  <c r="N250" i="73"/>
  <c r="L250" i="73"/>
  <c r="K250" i="73"/>
  <c r="S249" i="73"/>
  <c r="R249" i="73"/>
  <c r="N249" i="73"/>
  <c r="L249" i="73"/>
  <c r="K249" i="73"/>
  <c r="R248" i="73"/>
  <c r="S248" i="73" s="1"/>
  <c r="N248" i="73"/>
  <c r="L248" i="73"/>
  <c r="K248" i="73"/>
  <c r="R247" i="73"/>
  <c r="S247" i="73" s="1"/>
  <c r="N247" i="73"/>
  <c r="L247" i="73"/>
  <c r="K247" i="73"/>
  <c r="R246" i="73"/>
  <c r="S246" i="73" s="1"/>
  <c r="N246" i="73"/>
  <c r="L246" i="73"/>
  <c r="K246" i="73"/>
  <c r="R245" i="73"/>
  <c r="S245" i="73" s="1"/>
  <c r="N245" i="73"/>
  <c r="L245" i="73"/>
  <c r="K245" i="73"/>
  <c r="R244" i="73"/>
  <c r="S244" i="73" s="1"/>
  <c r="N244" i="73"/>
  <c r="L244" i="73"/>
  <c r="K244" i="73"/>
  <c r="R243" i="73"/>
  <c r="S243" i="73" s="1"/>
  <c r="N243" i="73"/>
  <c r="L243" i="73"/>
  <c r="K243" i="73"/>
  <c r="S242" i="73"/>
  <c r="R242" i="73"/>
  <c r="N242" i="73"/>
  <c r="L242" i="73"/>
  <c r="K242" i="73"/>
  <c r="S241" i="73"/>
  <c r="R241" i="73"/>
  <c r="N241" i="73"/>
  <c r="L241" i="73"/>
  <c r="K241" i="73"/>
  <c r="S240" i="73"/>
  <c r="R240" i="73"/>
  <c r="N240" i="73"/>
  <c r="L240" i="73"/>
  <c r="K240" i="73"/>
  <c r="R239" i="73"/>
  <c r="S239" i="73" s="1"/>
  <c r="N239" i="73"/>
  <c r="L239" i="73"/>
  <c r="K239" i="73"/>
  <c r="R238" i="73"/>
  <c r="S238" i="73" s="1"/>
  <c r="N238" i="73"/>
  <c r="L238" i="73"/>
  <c r="K238" i="73"/>
  <c r="R237" i="73"/>
  <c r="S237" i="73" s="1"/>
  <c r="N237" i="73"/>
  <c r="L237" i="73"/>
  <c r="K237" i="73"/>
  <c r="R236" i="73"/>
  <c r="S236" i="73" s="1"/>
  <c r="N236" i="73"/>
  <c r="L236" i="73"/>
  <c r="K236" i="73"/>
  <c r="R235" i="73"/>
  <c r="S235" i="73" s="1"/>
  <c r="N235" i="73"/>
  <c r="L235" i="73"/>
  <c r="K235" i="73"/>
  <c r="S234" i="73"/>
  <c r="R234" i="73"/>
  <c r="N234" i="73"/>
  <c r="L234" i="73"/>
  <c r="K234" i="73"/>
  <c r="R233" i="73"/>
  <c r="S233" i="73" s="1"/>
  <c r="N233" i="73"/>
  <c r="L233" i="73"/>
  <c r="K233" i="73"/>
  <c r="R232" i="73"/>
  <c r="S232" i="73" s="1"/>
  <c r="N232" i="73"/>
  <c r="L232" i="73"/>
  <c r="K232" i="73"/>
  <c r="R231" i="73"/>
  <c r="S231" i="73" s="1"/>
  <c r="N231" i="73"/>
  <c r="L231" i="73"/>
  <c r="K231" i="73"/>
  <c r="R230" i="73"/>
  <c r="S230" i="73" s="1"/>
  <c r="N230" i="73"/>
  <c r="L230" i="73"/>
  <c r="K230" i="73"/>
  <c r="R229" i="73"/>
  <c r="S229" i="73" s="1"/>
  <c r="N229" i="73"/>
  <c r="L229" i="73"/>
  <c r="K229" i="73"/>
  <c r="R228" i="73"/>
  <c r="S228" i="73" s="1"/>
  <c r="N228" i="73"/>
  <c r="L228" i="73"/>
  <c r="K228" i="73"/>
  <c r="S227" i="73"/>
  <c r="R227" i="73"/>
  <c r="N227" i="73"/>
  <c r="L227" i="73"/>
  <c r="K227" i="73"/>
  <c r="R226" i="73"/>
  <c r="S226" i="73" s="1"/>
  <c r="N226" i="73"/>
  <c r="L226" i="73"/>
  <c r="K226" i="73"/>
  <c r="R225" i="73"/>
  <c r="S225" i="73" s="1"/>
  <c r="N225" i="73"/>
  <c r="L225" i="73"/>
  <c r="K225" i="73"/>
  <c r="R224" i="73"/>
  <c r="S224" i="73" s="1"/>
  <c r="N224" i="73"/>
  <c r="L224" i="73"/>
  <c r="K224" i="73"/>
  <c r="R223" i="73"/>
  <c r="S223" i="73" s="1"/>
  <c r="N223" i="73"/>
  <c r="L223" i="73"/>
  <c r="K223" i="73"/>
  <c r="R222" i="73"/>
  <c r="S222" i="73" s="1"/>
  <c r="N222" i="73"/>
  <c r="L222" i="73"/>
  <c r="K222" i="73"/>
  <c r="R221" i="73"/>
  <c r="S221" i="73" s="1"/>
  <c r="N221" i="73"/>
  <c r="L221" i="73"/>
  <c r="K221" i="73"/>
  <c r="R220" i="73"/>
  <c r="S220" i="73" s="1"/>
  <c r="N220" i="73"/>
  <c r="L220" i="73"/>
  <c r="K220" i="73"/>
  <c r="S219" i="73"/>
  <c r="R219" i="73"/>
  <c r="N219" i="73"/>
  <c r="L219" i="73"/>
  <c r="K219" i="73"/>
  <c r="S218" i="73"/>
  <c r="R218" i="73"/>
  <c r="N218" i="73"/>
  <c r="L218" i="73"/>
  <c r="K218" i="73"/>
  <c r="R217" i="73"/>
  <c r="S217" i="73" s="1"/>
  <c r="N217" i="73"/>
  <c r="L217" i="73"/>
  <c r="K217" i="73"/>
  <c r="R216" i="73"/>
  <c r="S216" i="73" s="1"/>
  <c r="N216" i="73"/>
  <c r="L216" i="73"/>
  <c r="K216" i="73"/>
  <c r="R215" i="73"/>
  <c r="S215" i="73" s="1"/>
  <c r="N215" i="73"/>
  <c r="L215" i="73"/>
  <c r="K215" i="73"/>
  <c r="R214" i="73"/>
  <c r="S214" i="73" s="1"/>
  <c r="N214" i="73"/>
  <c r="L214" i="73"/>
  <c r="K214" i="73"/>
  <c r="R213" i="73"/>
  <c r="S213" i="73" s="1"/>
  <c r="N213" i="73"/>
  <c r="L213" i="73"/>
  <c r="K213" i="73"/>
  <c r="R212" i="73"/>
  <c r="S212" i="73" s="1"/>
  <c r="N212" i="73"/>
  <c r="L212" i="73"/>
  <c r="K212" i="73"/>
  <c r="R211" i="73"/>
  <c r="S211" i="73" s="1"/>
  <c r="N211" i="73"/>
  <c r="L211" i="73"/>
  <c r="K211" i="73"/>
  <c r="R210" i="73"/>
  <c r="S210" i="73" s="1"/>
  <c r="N210" i="73"/>
  <c r="L210" i="73"/>
  <c r="K210" i="73"/>
  <c r="R209" i="73"/>
  <c r="S209" i="73" s="1"/>
  <c r="N209" i="73"/>
  <c r="L209" i="73"/>
  <c r="K209" i="73"/>
  <c r="R208" i="73"/>
  <c r="S208" i="73" s="1"/>
  <c r="N208" i="73"/>
  <c r="L208" i="73"/>
  <c r="K208" i="73"/>
  <c r="R207" i="73"/>
  <c r="S207" i="73" s="1"/>
  <c r="N207" i="73"/>
  <c r="L207" i="73"/>
  <c r="K207" i="73"/>
  <c r="R206" i="73"/>
  <c r="S206" i="73" s="1"/>
  <c r="N206" i="73"/>
  <c r="L206" i="73"/>
  <c r="K206" i="73"/>
  <c r="R205" i="73"/>
  <c r="S205" i="73" s="1"/>
  <c r="N205" i="73"/>
  <c r="L205" i="73"/>
  <c r="K205" i="73"/>
  <c r="S204" i="73"/>
  <c r="R204" i="73"/>
  <c r="N204" i="73"/>
  <c r="L204" i="73"/>
  <c r="K204" i="73"/>
  <c r="R203" i="73"/>
  <c r="S203" i="73" s="1"/>
  <c r="N203" i="73"/>
  <c r="L203" i="73"/>
  <c r="K203" i="73"/>
  <c r="R202" i="73"/>
  <c r="S202" i="73" s="1"/>
  <c r="N202" i="73"/>
  <c r="L202" i="73"/>
  <c r="K202" i="73"/>
  <c r="R201" i="73"/>
  <c r="S201" i="73" s="1"/>
  <c r="N201" i="73"/>
  <c r="L201" i="73"/>
  <c r="K201" i="73"/>
  <c r="R200" i="73"/>
  <c r="S200" i="73" s="1"/>
  <c r="N200" i="73"/>
  <c r="L200" i="73"/>
  <c r="K200" i="73"/>
  <c r="R199" i="73"/>
  <c r="S199" i="73" s="1"/>
  <c r="N199" i="73"/>
  <c r="L199" i="73"/>
  <c r="K199" i="73"/>
  <c r="R198" i="73"/>
  <c r="S198" i="73" s="1"/>
  <c r="N198" i="73"/>
  <c r="L198" i="73"/>
  <c r="K198" i="73"/>
  <c r="R197" i="73"/>
  <c r="S197" i="73" s="1"/>
  <c r="N197" i="73"/>
  <c r="L197" i="73"/>
  <c r="K197" i="73"/>
  <c r="R196" i="73"/>
  <c r="S196" i="73" s="1"/>
  <c r="N196" i="73"/>
  <c r="L196" i="73"/>
  <c r="K196" i="73"/>
  <c r="R195" i="73"/>
  <c r="S195" i="73" s="1"/>
  <c r="N195" i="73"/>
  <c r="L195" i="73"/>
  <c r="K195" i="73"/>
  <c r="R194" i="73"/>
  <c r="S194" i="73" s="1"/>
  <c r="N194" i="73"/>
  <c r="L194" i="73"/>
  <c r="K194" i="73"/>
  <c r="R193" i="73"/>
  <c r="S193" i="73" s="1"/>
  <c r="N193" i="73"/>
  <c r="L193" i="73"/>
  <c r="K193" i="73"/>
  <c r="R192" i="73"/>
  <c r="S192" i="73" s="1"/>
  <c r="N192" i="73"/>
  <c r="L192" i="73"/>
  <c r="K192" i="73"/>
  <c r="R191" i="73"/>
  <c r="S191" i="73" s="1"/>
  <c r="N191" i="73"/>
  <c r="L191" i="73"/>
  <c r="K191" i="73"/>
  <c r="R190" i="73"/>
  <c r="S190" i="73" s="1"/>
  <c r="N190" i="73"/>
  <c r="L190" i="73"/>
  <c r="K190" i="73"/>
  <c r="R189" i="73"/>
  <c r="S189" i="73" s="1"/>
  <c r="N189" i="73"/>
  <c r="L189" i="73"/>
  <c r="K189" i="73"/>
  <c r="R188" i="73"/>
  <c r="S188" i="73" s="1"/>
  <c r="N188" i="73"/>
  <c r="L188" i="73"/>
  <c r="K188" i="73"/>
  <c r="R187" i="73"/>
  <c r="S187" i="73" s="1"/>
  <c r="N187" i="73"/>
  <c r="L187" i="73"/>
  <c r="K187" i="73"/>
  <c r="R186" i="73"/>
  <c r="S186" i="73" s="1"/>
  <c r="N186" i="73"/>
  <c r="L186" i="73"/>
  <c r="K186" i="73"/>
  <c r="R185" i="73"/>
  <c r="S185" i="73" s="1"/>
  <c r="N185" i="73"/>
  <c r="L185" i="73"/>
  <c r="K185" i="73"/>
  <c r="R184" i="73"/>
  <c r="S184" i="73" s="1"/>
  <c r="N184" i="73"/>
  <c r="L184" i="73"/>
  <c r="K184" i="73"/>
  <c r="R183" i="73"/>
  <c r="S183" i="73" s="1"/>
  <c r="N183" i="73"/>
  <c r="L183" i="73"/>
  <c r="K183" i="73"/>
  <c r="R182" i="73"/>
  <c r="S182" i="73" s="1"/>
  <c r="N182" i="73"/>
  <c r="L182" i="73"/>
  <c r="K182" i="73"/>
  <c r="R181" i="73"/>
  <c r="S181" i="73" s="1"/>
  <c r="N181" i="73"/>
  <c r="L181" i="73"/>
  <c r="K181" i="73"/>
  <c r="R180" i="73"/>
  <c r="S180" i="73" s="1"/>
  <c r="N180" i="73"/>
  <c r="L180" i="73"/>
  <c r="K180" i="73"/>
  <c r="R179" i="73"/>
  <c r="S179" i="73" s="1"/>
  <c r="N179" i="73"/>
  <c r="L179" i="73"/>
  <c r="K179" i="73"/>
  <c r="R178" i="73"/>
  <c r="S178" i="73" s="1"/>
  <c r="N178" i="73"/>
  <c r="L178" i="73"/>
  <c r="K178" i="73"/>
  <c r="R177" i="73"/>
  <c r="S177" i="73" s="1"/>
  <c r="N177" i="73"/>
  <c r="L177" i="73"/>
  <c r="K177" i="73"/>
  <c r="R176" i="73"/>
  <c r="S176" i="73" s="1"/>
  <c r="N176" i="73"/>
  <c r="L176" i="73"/>
  <c r="K176" i="73"/>
  <c r="R175" i="73"/>
  <c r="S175" i="73" s="1"/>
  <c r="N175" i="73"/>
  <c r="L175" i="73"/>
  <c r="K175" i="73"/>
  <c r="R174" i="73"/>
  <c r="S174" i="73" s="1"/>
  <c r="N174" i="73"/>
  <c r="L174" i="73"/>
  <c r="K174" i="73"/>
  <c r="R173" i="73"/>
  <c r="S173" i="73" s="1"/>
  <c r="N173" i="73"/>
  <c r="L173" i="73"/>
  <c r="K173" i="73"/>
  <c r="R172" i="73"/>
  <c r="S172" i="73" s="1"/>
  <c r="N172" i="73"/>
  <c r="L172" i="73"/>
  <c r="K172" i="73"/>
  <c r="R171" i="73"/>
  <c r="S171" i="73" s="1"/>
  <c r="N171" i="73"/>
  <c r="L171" i="73"/>
  <c r="K171" i="73"/>
  <c r="S170" i="73"/>
  <c r="R170" i="73"/>
  <c r="N170" i="73"/>
  <c r="L170" i="73"/>
  <c r="K170" i="73"/>
  <c r="S169" i="73"/>
  <c r="R169" i="73"/>
  <c r="N169" i="73"/>
  <c r="L169" i="73"/>
  <c r="K169" i="73"/>
  <c r="S168" i="73"/>
  <c r="R168" i="73"/>
  <c r="N168" i="73"/>
  <c r="L168" i="73"/>
  <c r="K168" i="73"/>
  <c r="R167" i="73"/>
  <c r="S167" i="73" s="1"/>
  <c r="N167" i="73"/>
  <c r="L167" i="73"/>
  <c r="K167" i="73"/>
  <c r="R166" i="73"/>
  <c r="S166" i="73" s="1"/>
  <c r="N166" i="73"/>
  <c r="L166" i="73"/>
  <c r="K166" i="73"/>
  <c r="R165" i="73"/>
  <c r="S165" i="73" s="1"/>
  <c r="N165" i="73"/>
  <c r="L165" i="73"/>
  <c r="K165" i="73"/>
  <c r="R164" i="73"/>
  <c r="S164" i="73" s="1"/>
  <c r="N164" i="73"/>
  <c r="L164" i="73"/>
  <c r="K164" i="73"/>
  <c r="S163" i="73"/>
  <c r="R163" i="73"/>
  <c r="N163" i="73"/>
  <c r="L163" i="73"/>
  <c r="K163" i="73"/>
  <c r="S162" i="73"/>
  <c r="R162" i="73"/>
  <c r="N162" i="73"/>
  <c r="L162" i="73"/>
  <c r="K162" i="73"/>
  <c r="S161" i="73"/>
  <c r="R161" i="73"/>
  <c r="N161" i="73"/>
  <c r="L161" i="73"/>
  <c r="K161" i="73"/>
  <c r="R160" i="73"/>
  <c r="S160" i="73" s="1"/>
  <c r="N160" i="73"/>
  <c r="L160" i="73"/>
  <c r="K160" i="73"/>
  <c r="R159" i="73"/>
  <c r="S159" i="73" s="1"/>
  <c r="N159" i="73"/>
  <c r="L159" i="73"/>
  <c r="K159" i="73"/>
  <c r="R158" i="73"/>
  <c r="S158" i="73" s="1"/>
  <c r="N158" i="73"/>
  <c r="L158" i="73"/>
  <c r="K158" i="73"/>
  <c r="R157" i="73"/>
  <c r="S157" i="73" s="1"/>
  <c r="N157" i="73"/>
  <c r="L157" i="73"/>
  <c r="K157" i="73"/>
  <c r="R156" i="73"/>
  <c r="S156" i="73" s="1"/>
  <c r="N156" i="73"/>
  <c r="L156" i="73"/>
  <c r="K156" i="73"/>
  <c r="S155" i="73"/>
  <c r="R155" i="73"/>
  <c r="N155" i="73"/>
  <c r="L155" i="73"/>
  <c r="K155" i="73"/>
  <c r="R154" i="73"/>
  <c r="S154" i="73" s="1"/>
  <c r="N154" i="73"/>
  <c r="L154" i="73"/>
  <c r="K154" i="73"/>
  <c r="R153" i="73"/>
  <c r="S153" i="73" s="1"/>
  <c r="N153" i="73"/>
  <c r="L153" i="73"/>
  <c r="K153" i="73"/>
  <c r="R152" i="73"/>
  <c r="S152" i="73" s="1"/>
  <c r="N152" i="73"/>
  <c r="L152" i="73"/>
  <c r="K152" i="73"/>
  <c r="R151" i="73"/>
  <c r="S151" i="73" s="1"/>
  <c r="N151" i="73"/>
  <c r="L151" i="73"/>
  <c r="K151" i="73"/>
  <c r="R150" i="73"/>
  <c r="S150" i="73" s="1"/>
  <c r="N150" i="73"/>
  <c r="L150" i="73"/>
  <c r="K150" i="73"/>
  <c r="R149" i="73"/>
  <c r="S149" i="73" s="1"/>
  <c r="N149" i="73"/>
  <c r="L149" i="73"/>
  <c r="K149" i="73"/>
  <c r="S148" i="73"/>
  <c r="R148" i="73"/>
  <c r="N148" i="73"/>
  <c r="L148" i="73"/>
  <c r="K148" i="73"/>
  <c r="R147" i="73"/>
  <c r="S147" i="73" s="1"/>
  <c r="N147" i="73"/>
  <c r="L147" i="73"/>
  <c r="K147" i="73"/>
  <c r="R146" i="73"/>
  <c r="S146" i="73" s="1"/>
  <c r="N146" i="73"/>
  <c r="L146" i="73"/>
  <c r="K146" i="73"/>
  <c r="R145" i="73"/>
  <c r="S145" i="73" s="1"/>
  <c r="N145" i="73"/>
  <c r="L145" i="73"/>
  <c r="K145" i="73"/>
  <c r="R144" i="73"/>
  <c r="S144" i="73" s="1"/>
  <c r="N144" i="73"/>
  <c r="L144" i="73"/>
  <c r="K144" i="73"/>
  <c r="R143" i="73"/>
  <c r="S143" i="73" s="1"/>
  <c r="N143" i="73"/>
  <c r="L143" i="73"/>
  <c r="K143" i="73"/>
  <c r="R142" i="73"/>
  <c r="S142" i="73" s="1"/>
  <c r="N142" i="73"/>
  <c r="L142" i="73"/>
  <c r="K142" i="73"/>
  <c r="R141" i="73"/>
  <c r="S141" i="73" s="1"/>
  <c r="N141" i="73"/>
  <c r="L141" i="73"/>
  <c r="K141" i="73"/>
  <c r="S140" i="73"/>
  <c r="R140" i="73"/>
  <c r="N140" i="73"/>
  <c r="L140" i="73"/>
  <c r="K140" i="73"/>
  <c r="R139" i="73"/>
  <c r="S139" i="73" s="1"/>
  <c r="N139" i="73"/>
  <c r="L139" i="73"/>
  <c r="K139" i="73"/>
  <c r="R138" i="73"/>
  <c r="S138" i="73" s="1"/>
  <c r="N138" i="73"/>
  <c r="L138" i="73"/>
  <c r="K138" i="73"/>
  <c r="R137" i="73"/>
  <c r="S137" i="73" s="1"/>
  <c r="N137" i="73"/>
  <c r="L137" i="73"/>
  <c r="K137" i="73"/>
  <c r="R136" i="73"/>
  <c r="S136" i="73" s="1"/>
  <c r="N136" i="73"/>
  <c r="L136" i="73"/>
  <c r="K136" i="73"/>
  <c r="R135" i="73"/>
  <c r="S135" i="73" s="1"/>
  <c r="N135" i="73"/>
  <c r="L135" i="73"/>
  <c r="K135" i="73"/>
  <c r="R134" i="73"/>
  <c r="S134" i="73" s="1"/>
  <c r="N134" i="73"/>
  <c r="L134" i="73"/>
  <c r="K134" i="73"/>
  <c r="R133" i="73"/>
  <c r="S133" i="73" s="1"/>
  <c r="N133" i="73"/>
  <c r="L133" i="73"/>
  <c r="K133" i="73"/>
  <c r="R132" i="73"/>
  <c r="S132" i="73" s="1"/>
  <c r="N132" i="73"/>
  <c r="L132" i="73"/>
  <c r="K132" i="73"/>
  <c r="R131" i="73"/>
  <c r="S131" i="73" s="1"/>
  <c r="N131" i="73"/>
  <c r="L131" i="73"/>
  <c r="K131" i="73"/>
  <c r="R130" i="73"/>
  <c r="S130" i="73" s="1"/>
  <c r="N130" i="73"/>
  <c r="L130" i="73"/>
  <c r="K130" i="73"/>
  <c r="R129" i="73"/>
  <c r="S129" i="73" s="1"/>
  <c r="N129" i="73"/>
  <c r="L129" i="73"/>
  <c r="K129" i="73"/>
  <c r="S128" i="73"/>
  <c r="R128" i="73"/>
  <c r="N128" i="73"/>
  <c r="L128" i="73"/>
  <c r="K128" i="73"/>
  <c r="R127" i="73"/>
  <c r="S127" i="73" s="1"/>
  <c r="N127" i="73"/>
  <c r="L127" i="73"/>
  <c r="K127" i="73"/>
  <c r="R126" i="73"/>
  <c r="S126" i="73" s="1"/>
  <c r="N126" i="73"/>
  <c r="L126" i="73"/>
  <c r="K126" i="73"/>
  <c r="R125" i="73"/>
  <c r="S125" i="73" s="1"/>
  <c r="N125" i="73"/>
  <c r="L125" i="73"/>
  <c r="K125" i="73"/>
  <c r="R124" i="73"/>
  <c r="S124" i="73" s="1"/>
  <c r="N124" i="73"/>
  <c r="L124" i="73"/>
  <c r="K124" i="73"/>
  <c r="R123" i="73"/>
  <c r="S123" i="73" s="1"/>
  <c r="N123" i="73"/>
  <c r="L123" i="73"/>
  <c r="K123" i="73"/>
  <c r="R122" i="73"/>
  <c r="S122" i="73" s="1"/>
  <c r="N122" i="73"/>
  <c r="L122" i="73"/>
  <c r="K122" i="73"/>
  <c r="S121" i="73"/>
  <c r="R121" i="73"/>
  <c r="N121" i="73"/>
  <c r="L121" i="73"/>
  <c r="K121" i="73"/>
  <c r="R120" i="73"/>
  <c r="S120" i="73" s="1"/>
  <c r="N120" i="73"/>
  <c r="L120" i="73"/>
  <c r="K120" i="73"/>
  <c r="R119" i="73"/>
  <c r="S119" i="73" s="1"/>
  <c r="N119" i="73"/>
  <c r="L119" i="73"/>
  <c r="K119" i="73"/>
  <c r="R118" i="73"/>
  <c r="S118" i="73" s="1"/>
  <c r="N118" i="73"/>
  <c r="L118" i="73"/>
  <c r="K118" i="73"/>
  <c r="R117" i="73"/>
  <c r="S117" i="73" s="1"/>
  <c r="N117" i="73"/>
  <c r="L117" i="73"/>
  <c r="K117" i="73"/>
  <c r="R116" i="73"/>
  <c r="S116" i="73" s="1"/>
  <c r="N116" i="73"/>
  <c r="L116" i="73"/>
  <c r="K116" i="73"/>
  <c r="R115" i="73"/>
  <c r="S115" i="73" s="1"/>
  <c r="N115" i="73"/>
  <c r="L115" i="73"/>
  <c r="K115" i="73"/>
  <c r="S114" i="73"/>
  <c r="R114" i="73"/>
  <c r="N114" i="73"/>
  <c r="L114" i="73"/>
  <c r="K114" i="73"/>
  <c r="S113" i="73"/>
  <c r="R113" i="73"/>
  <c r="N113" i="73"/>
  <c r="L113" i="73"/>
  <c r="K113" i="73"/>
  <c r="S112" i="73"/>
  <c r="R112" i="73"/>
  <c r="N112" i="73"/>
  <c r="L112" i="73"/>
  <c r="K112" i="73"/>
  <c r="R111" i="73"/>
  <c r="S111" i="73" s="1"/>
  <c r="N111" i="73"/>
  <c r="L111" i="73"/>
  <c r="K111" i="73"/>
  <c r="R110" i="73"/>
  <c r="S110" i="73" s="1"/>
  <c r="N110" i="73"/>
  <c r="L110" i="73"/>
  <c r="K110" i="73"/>
  <c r="R109" i="73"/>
  <c r="S109" i="73" s="1"/>
  <c r="N109" i="73"/>
  <c r="L109" i="73"/>
  <c r="K109" i="73"/>
  <c r="R108" i="73"/>
  <c r="S108" i="73" s="1"/>
  <c r="N108" i="73"/>
  <c r="L108" i="73"/>
  <c r="K108" i="73"/>
  <c r="R107" i="73"/>
  <c r="S107" i="73" s="1"/>
  <c r="N107" i="73"/>
  <c r="L107" i="73"/>
  <c r="K107" i="73"/>
  <c r="S106" i="73"/>
  <c r="R106" i="73"/>
  <c r="N106" i="73"/>
  <c r="L106" i="73"/>
  <c r="K106" i="73"/>
  <c r="R105" i="73"/>
  <c r="S105" i="73" s="1"/>
  <c r="N105" i="73"/>
  <c r="L105" i="73"/>
  <c r="K105" i="73"/>
  <c r="R104" i="73"/>
  <c r="S104" i="73" s="1"/>
  <c r="N104" i="73"/>
  <c r="L104" i="73"/>
  <c r="K104" i="73"/>
  <c r="R103" i="73"/>
  <c r="S103" i="73" s="1"/>
  <c r="N103" i="73"/>
  <c r="L103" i="73"/>
  <c r="K103" i="73"/>
  <c r="R102" i="73"/>
  <c r="S102" i="73" s="1"/>
  <c r="N102" i="73"/>
  <c r="L102" i="73"/>
  <c r="K102" i="73"/>
  <c r="R101" i="73"/>
  <c r="S101" i="73" s="1"/>
  <c r="N101" i="73"/>
  <c r="L101" i="73"/>
  <c r="K101" i="73"/>
  <c r="R100" i="73"/>
  <c r="S100" i="73" s="1"/>
  <c r="N100" i="73"/>
  <c r="L100" i="73"/>
  <c r="K100" i="73"/>
  <c r="S99" i="73"/>
  <c r="R99" i="73"/>
  <c r="N99" i="73"/>
  <c r="L99" i="73"/>
  <c r="K99" i="73"/>
  <c r="R98" i="73"/>
  <c r="S98" i="73" s="1"/>
  <c r="N98" i="73"/>
  <c r="L98" i="73"/>
  <c r="K98" i="73"/>
  <c r="R97" i="73"/>
  <c r="S97" i="73" s="1"/>
  <c r="N97" i="73"/>
  <c r="L97" i="73"/>
  <c r="K97" i="73"/>
  <c r="R96" i="73"/>
  <c r="S96" i="73" s="1"/>
  <c r="N96" i="73"/>
  <c r="L96" i="73"/>
  <c r="K96" i="73"/>
  <c r="R95" i="73"/>
  <c r="S95" i="73" s="1"/>
  <c r="N95" i="73"/>
  <c r="L95" i="73"/>
  <c r="K95" i="73"/>
  <c r="R94" i="73"/>
  <c r="S94" i="73" s="1"/>
  <c r="N94" i="73"/>
  <c r="L94" i="73"/>
  <c r="K94" i="73"/>
  <c r="R93" i="73"/>
  <c r="S93" i="73" s="1"/>
  <c r="N93" i="73"/>
  <c r="L93" i="73"/>
  <c r="K93" i="73"/>
  <c r="S92" i="73"/>
  <c r="R92" i="73"/>
  <c r="N92" i="73"/>
  <c r="L92" i="73"/>
  <c r="K92" i="73"/>
  <c r="S91" i="73"/>
  <c r="R91" i="73"/>
  <c r="N91" i="73"/>
  <c r="L91" i="73"/>
  <c r="K91" i="73"/>
  <c r="R90" i="73"/>
  <c r="S90" i="73" s="1"/>
  <c r="N90" i="73"/>
  <c r="L90" i="73"/>
  <c r="K90" i="73"/>
  <c r="R89" i="73"/>
  <c r="S89" i="73" s="1"/>
  <c r="N89" i="73"/>
  <c r="L89" i="73"/>
  <c r="K89" i="73"/>
  <c r="R88" i="73"/>
  <c r="S88" i="73" s="1"/>
  <c r="N88" i="73"/>
  <c r="L88" i="73"/>
  <c r="K88" i="73"/>
  <c r="R87" i="73"/>
  <c r="S87" i="73" s="1"/>
  <c r="N87" i="73"/>
  <c r="L87" i="73"/>
  <c r="K87" i="73"/>
  <c r="R86" i="73"/>
  <c r="S86" i="73" s="1"/>
  <c r="N86" i="73"/>
  <c r="L86" i="73"/>
  <c r="K86" i="73"/>
  <c r="R85" i="73"/>
  <c r="S85" i="73" s="1"/>
  <c r="N85" i="73"/>
  <c r="L85" i="73"/>
  <c r="K85" i="73"/>
  <c r="R84" i="73"/>
  <c r="S84" i="73" s="1"/>
  <c r="N84" i="73"/>
  <c r="L84" i="73"/>
  <c r="K84" i="73"/>
  <c r="S83" i="73"/>
  <c r="R83" i="73"/>
  <c r="N83" i="73"/>
  <c r="L83" i="73"/>
  <c r="K83" i="73"/>
  <c r="R82" i="73"/>
  <c r="S82" i="73" s="1"/>
  <c r="N82" i="73"/>
  <c r="L82" i="73"/>
  <c r="K82" i="73"/>
  <c r="R81" i="73"/>
  <c r="S81" i="73" s="1"/>
  <c r="N81" i="73"/>
  <c r="L81" i="73"/>
  <c r="K81" i="73"/>
  <c r="R80" i="73"/>
  <c r="S80" i="73" s="1"/>
  <c r="N80" i="73"/>
  <c r="L80" i="73"/>
  <c r="K80" i="73"/>
  <c r="R79" i="73"/>
  <c r="S79" i="73" s="1"/>
  <c r="N79" i="73"/>
  <c r="L79" i="73"/>
  <c r="K79" i="73"/>
  <c r="R78" i="73"/>
  <c r="S78" i="73" s="1"/>
  <c r="N78" i="73"/>
  <c r="L78" i="73"/>
  <c r="K78" i="73"/>
  <c r="R77" i="73"/>
  <c r="S77" i="73" s="1"/>
  <c r="N77" i="73"/>
  <c r="L77" i="73"/>
  <c r="K77" i="73"/>
  <c r="S76" i="73"/>
  <c r="R76" i="73"/>
  <c r="N76" i="73"/>
  <c r="L76" i="73"/>
  <c r="K76" i="73"/>
  <c r="R75" i="73"/>
  <c r="S75" i="73" s="1"/>
  <c r="N75" i="73"/>
  <c r="L75" i="73"/>
  <c r="K75" i="73"/>
  <c r="R74" i="73"/>
  <c r="S74" i="73" s="1"/>
  <c r="N74" i="73"/>
  <c r="L74" i="73"/>
  <c r="K74" i="73"/>
  <c r="R73" i="73"/>
  <c r="S73" i="73" s="1"/>
  <c r="N73" i="73"/>
  <c r="L73" i="73"/>
  <c r="K73" i="73"/>
  <c r="R72" i="73"/>
  <c r="S72" i="73" s="1"/>
  <c r="N72" i="73"/>
  <c r="L72" i="73"/>
  <c r="K72" i="73"/>
  <c r="R71" i="73"/>
  <c r="S71" i="73" s="1"/>
  <c r="N71" i="73"/>
  <c r="L71" i="73"/>
  <c r="K71" i="73"/>
  <c r="R70" i="73"/>
  <c r="S70" i="73" s="1"/>
  <c r="N70" i="73"/>
  <c r="L70" i="73"/>
  <c r="K70" i="73"/>
  <c r="R69" i="73"/>
  <c r="S69" i="73" s="1"/>
  <c r="N69" i="73"/>
  <c r="L69" i="73"/>
  <c r="K69" i="73"/>
  <c r="R68" i="73"/>
  <c r="S68" i="73" s="1"/>
  <c r="N68" i="73"/>
  <c r="L68" i="73"/>
  <c r="K68" i="73"/>
  <c r="R67" i="73"/>
  <c r="S67" i="73" s="1"/>
  <c r="N67" i="73"/>
  <c r="L67" i="73"/>
  <c r="K67" i="73"/>
  <c r="R66" i="73"/>
  <c r="S66" i="73" s="1"/>
  <c r="N66" i="73"/>
  <c r="L66" i="73"/>
  <c r="K66" i="73"/>
  <c r="R65" i="73"/>
  <c r="S65" i="73" s="1"/>
  <c r="N65" i="73"/>
  <c r="L65" i="73"/>
  <c r="K65" i="73"/>
  <c r="R64" i="73"/>
  <c r="S64" i="73" s="1"/>
  <c r="N64" i="73"/>
  <c r="L64" i="73"/>
  <c r="K64" i="73"/>
  <c r="R63" i="73"/>
  <c r="S63" i="73" s="1"/>
  <c r="N63" i="73"/>
  <c r="L63" i="73"/>
  <c r="K63" i="73"/>
  <c r="R62" i="73"/>
  <c r="S62" i="73" s="1"/>
  <c r="N62" i="73"/>
  <c r="L62" i="73"/>
  <c r="K62" i="73"/>
  <c r="R61" i="73"/>
  <c r="S61" i="73" s="1"/>
  <c r="N61" i="73"/>
  <c r="L61" i="73"/>
  <c r="K61" i="73"/>
  <c r="R60" i="73"/>
  <c r="S60" i="73" s="1"/>
  <c r="N60" i="73"/>
  <c r="L60" i="73"/>
  <c r="K60" i="73"/>
  <c r="R59" i="73"/>
  <c r="S59" i="73" s="1"/>
  <c r="N59" i="73"/>
  <c r="L59" i="73"/>
  <c r="K59" i="73"/>
  <c r="R58" i="73"/>
  <c r="S58" i="73" s="1"/>
  <c r="N58" i="73"/>
  <c r="L58" i="73"/>
  <c r="K58" i="73"/>
  <c r="R57" i="73"/>
  <c r="S57" i="73" s="1"/>
  <c r="N57" i="73"/>
  <c r="L57" i="73"/>
  <c r="K57" i="73"/>
  <c r="R56" i="73"/>
  <c r="S56" i="73" s="1"/>
  <c r="N56" i="73"/>
  <c r="L56" i="73"/>
  <c r="K56" i="73"/>
  <c r="R55" i="73"/>
  <c r="S55" i="73" s="1"/>
  <c r="N55" i="73"/>
  <c r="L55" i="73"/>
  <c r="K55" i="73"/>
  <c r="R54" i="73"/>
  <c r="S54" i="73" s="1"/>
  <c r="N54" i="73"/>
  <c r="L54" i="73"/>
  <c r="K54" i="73"/>
  <c r="R53" i="73"/>
  <c r="S53" i="73" s="1"/>
  <c r="N53" i="73"/>
  <c r="L53" i="73"/>
  <c r="K53" i="73"/>
  <c r="S52" i="73"/>
  <c r="R52" i="73"/>
  <c r="N52" i="73"/>
  <c r="L52" i="73"/>
  <c r="K52" i="73"/>
  <c r="R51" i="73"/>
  <c r="S51" i="73" s="1"/>
  <c r="N51" i="73"/>
  <c r="L51" i="73"/>
  <c r="K51" i="73"/>
  <c r="R50" i="73"/>
  <c r="S50" i="73" s="1"/>
  <c r="N50" i="73"/>
  <c r="L50" i="73"/>
  <c r="K50" i="73"/>
  <c r="R49" i="73"/>
  <c r="S49" i="73" s="1"/>
  <c r="N49" i="73"/>
  <c r="L49" i="73"/>
  <c r="K49" i="73"/>
  <c r="R48" i="73"/>
  <c r="S48" i="73" s="1"/>
  <c r="N48" i="73"/>
  <c r="L48" i="73"/>
  <c r="K48" i="73"/>
  <c r="R47" i="73"/>
  <c r="S47" i="73" s="1"/>
  <c r="N47" i="73"/>
  <c r="L47" i="73"/>
  <c r="K47" i="73"/>
  <c r="R46" i="73"/>
  <c r="S46" i="73" s="1"/>
  <c r="N46" i="73"/>
  <c r="L46" i="73"/>
  <c r="K46" i="73"/>
  <c r="R45" i="73"/>
  <c r="S45" i="73" s="1"/>
  <c r="N45" i="73"/>
  <c r="L45" i="73"/>
  <c r="K45" i="73"/>
  <c r="R44" i="73"/>
  <c r="S44" i="73" s="1"/>
  <c r="N44" i="73"/>
  <c r="L44" i="73"/>
  <c r="K44" i="73"/>
  <c r="R43" i="73"/>
  <c r="S43" i="73" s="1"/>
  <c r="N43" i="73"/>
  <c r="L43" i="73"/>
  <c r="K43" i="73"/>
  <c r="R42" i="73"/>
  <c r="S42" i="73" s="1"/>
  <c r="N42" i="73"/>
  <c r="L42" i="73"/>
  <c r="K42" i="73"/>
  <c r="R41" i="73"/>
  <c r="S41" i="73" s="1"/>
  <c r="N41" i="73"/>
  <c r="L41" i="73"/>
  <c r="K41" i="73"/>
  <c r="R40" i="73"/>
  <c r="S40" i="73" s="1"/>
  <c r="N40" i="73"/>
  <c r="L40" i="73"/>
  <c r="K40" i="73"/>
  <c r="R39" i="73"/>
  <c r="S39" i="73" s="1"/>
  <c r="N39" i="73"/>
  <c r="L39" i="73"/>
  <c r="K39" i="73"/>
  <c r="R38" i="73"/>
  <c r="S38" i="73" s="1"/>
  <c r="N38" i="73"/>
  <c r="L38" i="73"/>
  <c r="K38" i="73"/>
  <c r="R37" i="73"/>
  <c r="S37" i="73" s="1"/>
  <c r="N37" i="73"/>
  <c r="L37" i="73"/>
  <c r="K37" i="73"/>
  <c r="S36" i="73"/>
  <c r="R36" i="73"/>
  <c r="N36" i="73"/>
  <c r="L36" i="73"/>
  <c r="K36" i="73"/>
  <c r="S35" i="73"/>
  <c r="R35" i="73"/>
  <c r="N35" i="73"/>
  <c r="L35" i="73"/>
  <c r="K35" i="73"/>
  <c r="R34" i="73"/>
  <c r="S34" i="73" s="1"/>
  <c r="N34" i="73"/>
  <c r="L34" i="73"/>
  <c r="K34" i="73"/>
  <c r="R33" i="73"/>
  <c r="S33" i="73" s="1"/>
  <c r="N33" i="73"/>
  <c r="L33" i="73"/>
  <c r="K33" i="73"/>
  <c r="R32" i="73"/>
  <c r="S32" i="73" s="1"/>
  <c r="N32" i="73"/>
  <c r="L32" i="73"/>
  <c r="K32" i="73"/>
  <c r="R31" i="73"/>
  <c r="S31" i="73" s="1"/>
  <c r="N31" i="73"/>
  <c r="L31" i="73"/>
  <c r="K31" i="73"/>
  <c r="R30" i="73"/>
  <c r="S30" i="73" s="1"/>
  <c r="N30" i="73"/>
  <c r="L30" i="73"/>
  <c r="K30" i="73"/>
  <c r="R29" i="73"/>
  <c r="S29" i="73" s="1"/>
  <c r="N29" i="73"/>
  <c r="L29" i="73"/>
  <c r="K29" i="73"/>
  <c r="R28" i="73"/>
  <c r="S28" i="73" s="1"/>
  <c r="N28" i="73"/>
  <c r="L28" i="73"/>
  <c r="K28" i="73"/>
  <c r="R27" i="73"/>
  <c r="S27" i="73" s="1"/>
  <c r="N27" i="73"/>
  <c r="L27" i="73"/>
  <c r="K27" i="73"/>
  <c r="R26" i="73"/>
  <c r="S26" i="73" s="1"/>
  <c r="N26" i="73"/>
  <c r="L26" i="73"/>
  <c r="K26" i="73"/>
  <c r="R25" i="73"/>
  <c r="S25" i="73" s="1"/>
  <c r="N25" i="73"/>
  <c r="L25" i="73"/>
  <c r="K25" i="73"/>
  <c r="R24" i="73"/>
  <c r="S24" i="73" s="1"/>
  <c r="N24" i="73"/>
  <c r="L24" i="73"/>
  <c r="K24" i="73"/>
  <c r="R23" i="73"/>
  <c r="S23" i="73" s="1"/>
  <c r="N23" i="73"/>
  <c r="L23" i="73"/>
  <c r="K23" i="73"/>
  <c r="R22" i="73"/>
  <c r="S22" i="73" s="1"/>
  <c r="N22" i="73"/>
  <c r="L22" i="73"/>
  <c r="K22" i="73"/>
  <c r="R21" i="73"/>
  <c r="S21" i="73" s="1"/>
  <c r="N21" i="73"/>
  <c r="L21" i="73"/>
  <c r="K21" i="73"/>
  <c r="S20" i="73"/>
  <c r="R20" i="73"/>
  <c r="N20" i="73"/>
  <c r="L20" i="73"/>
  <c r="K20" i="73"/>
  <c r="S19" i="73"/>
  <c r="R19" i="73"/>
  <c r="N19" i="73"/>
  <c r="L19" i="73"/>
  <c r="K19" i="73"/>
  <c r="R18" i="73"/>
  <c r="S18" i="73" s="1"/>
  <c r="N18" i="73"/>
  <c r="L18" i="73"/>
  <c r="K18" i="73"/>
  <c r="R17" i="73"/>
  <c r="S17" i="73" s="1"/>
  <c r="N17" i="73"/>
  <c r="L17" i="73"/>
  <c r="K17" i="73"/>
  <c r="S16" i="73"/>
  <c r="R16" i="73"/>
  <c r="N16" i="73"/>
  <c r="L16" i="73"/>
  <c r="K16" i="73"/>
  <c r="R15" i="73"/>
  <c r="S15" i="73" s="1"/>
  <c r="N15" i="73"/>
  <c r="L15" i="73"/>
  <c r="K15" i="73"/>
  <c r="R14" i="73"/>
  <c r="S14" i="73" s="1"/>
  <c r="N14" i="73"/>
  <c r="L14" i="73"/>
  <c r="K14" i="73"/>
  <c r="R13" i="73"/>
  <c r="S13" i="73" s="1"/>
  <c r="N13" i="73"/>
  <c r="L13" i="73"/>
  <c r="K13" i="73"/>
  <c r="R12" i="73"/>
  <c r="S12" i="73" s="1"/>
  <c r="N12" i="73"/>
  <c r="L12" i="73"/>
  <c r="K12" i="73"/>
  <c r="R11" i="73"/>
  <c r="S11" i="73" s="1"/>
  <c r="N11" i="73"/>
  <c r="L11" i="73"/>
  <c r="K11" i="73"/>
  <c r="R10" i="73"/>
  <c r="S10" i="73" s="1"/>
  <c r="N10" i="73"/>
  <c r="L10" i="73"/>
  <c r="K10" i="73"/>
  <c r="R9" i="73"/>
  <c r="S9" i="73" s="1"/>
  <c r="N9" i="73"/>
  <c r="L9" i="73"/>
  <c r="K9" i="73"/>
  <c r="R8" i="73"/>
  <c r="S8" i="73" s="1"/>
  <c r="N8" i="73"/>
  <c r="L8" i="73"/>
  <c r="K8" i="73"/>
  <c r="R7" i="73"/>
  <c r="S7" i="73" s="1"/>
  <c r="N7" i="73"/>
  <c r="L7" i="73"/>
  <c r="K7" i="73"/>
  <c r="R6" i="73"/>
  <c r="S6" i="73" s="1"/>
  <c r="N6" i="73"/>
  <c r="L6" i="73"/>
  <c r="K6" i="73"/>
  <c r="R5" i="73"/>
  <c r="S5" i="73" s="1"/>
  <c r="N5" i="73"/>
  <c r="L5" i="73"/>
  <c r="K5" i="73"/>
  <c r="S4" i="73"/>
  <c r="R4" i="73"/>
  <c r="N4" i="73"/>
  <c r="L4" i="73"/>
  <c r="L329" i="73" s="1"/>
  <c r="K4" i="73"/>
  <c r="Q329" i="72"/>
  <c r="P329" i="72"/>
  <c r="O329" i="72"/>
  <c r="M329" i="72"/>
  <c r="J329" i="72"/>
  <c r="AY328" i="72"/>
  <c r="AX328" i="72"/>
  <c r="AW328" i="72"/>
  <c r="AV328" i="72"/>
  <c r="AU328" i="72"/>
  <c r="AT328" i="72"/>
  <c r="AS328" i="72"/>
  <c r="AR328" i="72"/>
  <c r="AQ328" i="72"/>
  <c r="AP328" i="72"/>
  <c r="AO328" i="72"/>
  <c r="AN328" i="72"/>
  <c r="AM328" i="72"/>
  <c r="AL328" i="72"/>
  <c r="AK328" i="72"/>
  <c r="AJ328" i="72"/>
  <c r="AI328" i="72"/>
  <c r="AH328" i="72"/>
  <c r="AG328" i="72"/>
  <c r="AF328" i="72"/>
  <c r="AE328" i="72"/>
  <c r="AD328" i="72"/>
  <c r="AC328" i="72"/>
  <c r="AB328" i="72"/>
  <c r="AA328" i="72"/>
  <c r="Z328" i="72"/>
  <c r="Y328" i="72"/>
  <c r="X328" i="72"/>
  <c r="W328" i="72"/>
  <c r="V328" i="72"/>
  <c r="U328" i="72"/>
  <c r="T328" i="72"/>
  <c r="Q328" i="72"/>
  <c r="P328" i="72"/>
  <c r="O328" i="72"/>
  <c r="M328" i="72"/>
  <c r="J328" i="72"/>
  <c r="R327" i="72"/>
  <c r="S327" i="72" s="1"/>
  <c r="N327" i="72"/>
  <c r="L327" i="72"/>
  <c r="K327" i="72"/>
  <c r="R326" i="72"/>
  <c r="S326" i="72" s="1"/>
  <c r="N326" i="72"/>
  <c r="L326" i="72"/>
  <c r="K326" i="72"/>
  <c r="R325" i="72"/>
  <c r="S325" i="72" s="1"/>
  <c r="N325" i="72"/>
  <c r="L325" i="72"/>
  <c r="K325" i="72"/>
  <c r="R324" i="72"/>
  <c r="S324" i="72" s="1"/>
  <c r="N324" i="72"/>
  <c r="L324" i="72"/>
  <c r="K324" i="72"/>
  <c r="R323" i="72"/>
  <c r="S323" i="72" s="1"/>
  <c r="N323" i="72"/>
  <c r="L323" i="72"/>
  <c r="K323" i="72"/>
  <c r="R322" i="72"/>
  <c r="S322" i="72" s="1"/>
  <c r="N322" i="72"/>
  <c r="L322" i="72"/>
  <c r="K322" i="72"/>
  <c r="R321" i="72"/>
  <c r="S321" i="72" s="1"/>
  <c r="N321" i="72"/>
  <c r="L321" i="72"/>
  <c r="K321" i="72"/>
  <c r="R320" i="72"/>
  <c r="S320" i="72" s="1"/>
  <c r="N320" i="72"/>
  <c r="L320" i="72"/>
  <c r="K320" i="72"/>
  <c r="S319" i="72"/>
  <c r="R319" i="72"/>
  <c r="N319" i="72"/>
  <c r="L319" i="72"/>
  <c r="K319" i="72"/>
  <c r="R318" i="72"/>
  <c r="S318" i="72" s="1"/>
  <c r="N318" i="72"/>
  <c r="L318" i="72"/>
  <c r="K318" i="72"/>
  <c r="R317" i="72"/>
  <c r="S317" i="72" s="1"/>
  <c r="N317" i="72"/>
  <c r="L317" i="72"/>
  <c r="K317" i="72"/>
  <c r="R316" i="72"/>
  <c r="S316" i="72" s="1"/>
  <c r="N316" i="72"/>
  <c r="L316" i="72"/>
  <c r="K316" i="72"/>
  <c r="R315" i="72"/>
  <c r="S315" i="72" s="1"/>
  <c r="N315" i="72"/>
  <c r="L315" i="72"/>
  <c r="K315" i="72"/>
  <c r="R314" i="72"/>
  <c r="S314" i="72" s="1"/>
  <c r="N314" i="72"/>
  <c r="L314" i="72"/>
  <c r="K314" i="72"/>
  <c r="R313" i="72"/>
  <c r="S313" i="72" s="1"/>
  <c r="N313" i="72"/>
  <c r="L313" i="72"/>
  <c r="K313" i="72"/>
  <c r="R312" i="72"/>
  <c r="S312" i="72" s="1"/>
  <c r="N312" i="72"/>
  <c r="L312" i="72"/>
  <c r="K312" i="72"/>
  <c r="R311" i="72"/>
  <c r="S311" i="72" s="1"/>
  <c r="N311" i="72"/>
  <c r="L311" i="72"/>
  <c r="K311" i="72"/>
  <c r="R310" i="72"/>
  <c r="S310" i="72" s="1"/>
  <c r="N310" i="72"/>
  <c r="L310" i="72"/>
  <c r="K310" i="72"/>
  <c r="R309" i="72"/>
  <c r="S309" i="72" s="1"/>
  <c r="N309" i="72"/>
  <c r="L309" i="72"/>
  <c r="K309" i="72"/>
  <c r="R308" i="72"/>
  <c r="S308" i="72" s="1"/>
  <c r="N308" i="72"/>
  <c r="L308" i="72"/>
  <c r="K308" i="72"/>
  <c r="R307" i="72"/>
  <c r="S307" i="72" s="1"/>
  <c r="N307" i="72"/>
  <c r="L307" i="72"/>
  <c r="K307" i="72"/>
  <c r="R306" i="72"/>
  <c r="S306" i="72" s="1"/>
  <c r="N306" i="72"/>
  <c r="L306" i="72"/>
  <c r="K306" i="72"/>
  <c r="R305" i="72"/>
  <c r="S305" i="72" s="1"/>
  <c r="N305" i="72"/>
  <c r="L305" i="72"/>
  <c r="K305" i="72"/>
  <c r="R304" i="72"/>
  <c r="S304" i="72" s="1"/>
  <c r="N304" i="72"/>
  <c r="L304" i="72"/>
  <c r="K304" i="72"/>
  <c r="R303" i="72"/>
  <c r="S303" i="72" s="1"/>
  <c r="N303" i="72"/>
  <c r="L303" i="72"/>
  <c r="K303" i="72"/>
  <c r="R302" i="72"/>
  <c r="S302" i="72" s="1"/>
  <c r="N302" i="72"/>
  <c r="L302" i="72"/>
  <c r="K302" i="72"/>
  <c r="R301" i="72"/>
  <c r="S301" i="72" s="1"/>
  <c r="N301" i="72"/>
  <c r="L301" i="72"/>
  <c r="K301" i="72"/>
  <c r="R300" i="72"/>
  <c r="S300" i="72" s="1"/>
  <c r="N300" i="72"/>
  <c r="L300" i="72"/>
  <c r="K300" i="72"/>
  <c r="R299" i="72"/>
  <c r="S299" i="72" s="1"/>
  <c r="N299" i="72"/>
  <c r="L299" i="72"/>
  <c r="K299" i="72"/>
  <c r="R298" i="72"/>
  <c r="S298" i="72" s="1"/>
  <c r="N298" i="72"/>
  <c r="L298" i="72"/>
  <c r="K298" i="72"/>
  <c r="S297" i="72"/>
  <c r="R297" i="72"/>
  <c r="N297" i="72"/>
  <c r="L297" i="72"/>
  <c r="K297" i="72"/>
  <c r="S296" i="72"/>
  <c r="R296" i="72"/>
  <c r="N296" i="72"/>
  <c r="L296" i="72"/>
  <c r="K296" i="72"/>
  <c r="R295" i="72"/>
  <c r="S295" i="72" s="1"/>
  <c r="N295" i="72"/>
  <c r="L295" i="72"/>
  <c r="K295" i="72"/>
  <c r="R294" i="72"/>
  <c r="S294" i="72" s="1"/>
  <c r="N294" i="72"/>
  <c r="L294" i="72"/>
  <c r="K294" i="72"/>
  <c r="R293" i="72"/>
  <c r="S293" i="72" s="1"/>
  <c r="N293" i="72"/>
  <c r="L293" i="72"/>
  <c r="K293" i="72"/>
  <c r="R292" i="72"/>
  <c r="S292" i="72" s="1"/>
  <c r="N292" i="72"/>
  <c r="L292" i="72"/>
  <c r="K292" i="72"/>
  <c r="R291" i="72"/>
  <c r="S291" i="72" s="1"/>
  <c r="N291" i="72"/>
  <c r="L291" i="72"/>
  <c r="K291" i="72"/>
  <c r="R290" i="72"/>
  <c r="S290" i="72" s="1"/>
  <c r="N290" i="72"/>
  <c r="L290" i="72"/>
  <c r="K290" i="72"/>
  <c r="R289" i="72"/>
  <c r="S289" i="72" s="1"/>
  <c r="N289" i="72"/>
  <c r="L289" i="72"/>
  <c r="K289" i="72"/>
  <c r="R288" i="72"/>
  <c r="S288" i="72" s="1"/>
  <c r="N288" i="72"/>
  <c r="L288" i="72"/>
  <c r="K288" i="72"/>
  <c r="R287" i="72"/>
  <c r="S287" i="72" s="1"/>
  <c r="N287" i="72"/>
  <c r="L287" i="72"/>
  <c r="K287" i="72"/>
  <c r="R286" i="72"/>
  <c r="S286" i="72" s="1"/>
  <c r="N286" i="72"/>
  <c r="L286" i="72"/>
  <c r="K286" i="72"/>
  <c r="R285" i="72"/>
  <c r="S285" i="72" s="1"/>
  <c r="N285" i="72"/>
  <c r="L285" i="72"/>
  <c r="K285" i="72"/>
  <c r="R284" i="72"/>
  <c r="S284" i="72" s="1"/>
  <c r="N284" i="72"/>
  <c r="L284" i="72"/>
  <c r="K284" i="72"/>
  <c r="R283" i="72"/>
  <c r="S283" i="72" s="1"/>
  <c r="N283" i="72"/>
  <c r="L283" i="72"/>
  <c r="K283" i="72"/>
  <c r="R282" i="72"/>
  <c r="S282" i="72" s="1"/>
  <c r="N282" i="72"/>
  <c r="L282" i="72"/>
  <c r="K282" i="72"/>
  <c r="S281" i="72"/>
  <c r="R281" i="72"/>
  <c r="N281" i="72"/>
  <c r="L281" i="72"/>
  <c r="K281" i="72"/>
  <c r="R280" i="72"/>
  <c r="S280" i="72" s="1"/>
  <c r="N280" i="72"/>
  <c r="L280" i="72"/>
  <c r="K280" i="72"/>
  <c r="R279" i="72"/>
  <c r="S279" i="72" s="1"/>
  <c r="N279" i="72"/>
  <c r="L279" i="72"/>
  <c r="K279" i="72"/>
  <c r="R278" i="72"/>
  <c r="S278" i="72" s="1"/>
  <c r="N278" i="72"/>
  <c r="L278" i="72"/>
  <c r="K278" i="72"/>
  <c r="R277" i="72"/>
  <c r="S277" i="72" s="1"/>
  <c r="N277" i="72"/>
  <c r="L277" i="72"/>
  <c r="K277" i="72"/>
  <c r="R276" i="72"/>
  <c r="S276" i="72" s="1"/>
  <c r="N276" i="72"/>
  <c r="L276" i="72"/>
  <c r="K276" i="72"/>
  <c r="R275" i="72"/>
  <c r="S275" i="72" s="1"/>
  <c r="N275" i="72"/>
  <c r="L275" i="72"/>
  <c r="K275" i="72"/>
  <c r="R274" i="72"/>
  <c r="S274" i="72" s="1"/>
  <c r="N274" i="72"/>
  <c r="L274" i="72"/>
  <c r="K274" i="72"/>
  <c r="R273" i="72"/>
  <c r="S273" i="72" s="1"/>
  <c r="N273" i="72"/>
  <c r="L273" i="72"/>
  <c r="K273" i="72"/>
  <c r="R272" i="72"/>
  <c r="S272" i="72" s="1"/>
  <c r="N272" i="72"/>
  <c r="L272" i="72"/>
  <c r="K272" i="72"/>
  <c r="S271" i="72"/>
  <c r="R271" i="72"/>
  <c r="N271" i="72"/>
  <c r="L271" i="72"/>
  <c r="K271" i="72"/>
  <c r="R270" i="72"/>
  <c r="S270" i="72" s="1"/>
  <c r="N270" i="72"/>
  <c r="L270" i="72"/>
  <c r="K270" i="72"/>
  <c r="R269" i="72"/>
  <c r="S269" i="72" s="1"/>
  <c r="N269" i="72"/>
  <c r="L269" i="72"/>
  <c r="K269" i="72"/>
  <c r="R268" i="72"/>
  <c r="S268" i="72" s="1"/>
  <c r="N268" i="72"/>
  <c r="L268" i="72"/>
  <c r="K268" i="72"/>
  <c r="R267" i="72"/>
  <c r="S267" i="72" s="1"/>
  <c r="N267" i="72"/>
  <c r="L267" i="72"/>
  <c r="K267" i="72"/>
  <c r="R266" i="72"/>
  <c r="S266" i="72" s="1"/>
  <c r="N266" i="72"/>
  <c r="L266" i="72"/>
  <c r="K266" i="72"/>
  <c r="R265" i="72"/>
  <c r="S265" i="72" s="1"/>
  <c r="N265" i="72"/>
  <c r="L265" i="72"/>
  <c r="K265" i="72"/>
  <c r="R264" i="72"/>
  <c r="S264" i="72" s="1"/>
  <c r="N264" i="72"/>
  <c r="L264" i="72"/>
  <c r="K264" i="72"/>
  <c r="R263" i="72"/>
  <c r="S263" i="72" s="1"/>
  <c r="N263" i="72"/>
  <c r="L263" i="72"/>
  <c r="K263" i="72"/>
  <c r="R262" i="72"/>
  <c r="S262" i="72" s="1"/>
  <c r="N262" i="72"/>
  <c r="L262" i="72"/>
  <c r="K262" i="72"/>
  <c r="R261" i="72"/>
  <c r="S261" i="72" s="1"/>
  <c r="N261" i="72"/>
  <c r="L261" i="72"/>
  <c r="K261" i="72"/>
  <c r="R260" i="72"/>
  <c r="S260" i="72" s="1"/>
  <c r="N260" i="72"/>
  <c r="L260" i="72"/>
  <c r="K260" i="72"/>
  <c r="R259" i="72"/>
  <c r="S259" i="72" s="1"/>
  <c r="N259" i="72"/>
  <c r="L259" i="72"/>
  <c r="K259" i="72"/>
  <c r="R258" i="72"/>
  <c r="S258" i="72" s="1"/>
  <c r="N258" i="72"/>
  <c r="L258" i="72"/>
  <c r="K258" i="72"/>
  <c r="R257" i="72"/>
  <c r="S257" i="72" s="1"/>
  <c r="N257" i="72"/>
  <c r="L257" i="72"/>
  <c r="K257" i="72"/>
  <c r="R256" i="72"/>
  <c r="S256" i="72" s="1"/>
  <c r="N256" i="72"/>
  <c r="L256" i="72"/>
  <c r="K256" i="72"/>
  <c r="R255" i="72"/>
  <c r="S255" i="72" s="1"/>
  <c r="N255" i="72"/>
  <c r="L255" i="72"/>
  <c r="K255" i="72"/>
  <c r="R254" i="72"/>
  <c r="S254" i="72" s="1"/>
  <c r="N254" i="72"/>
  <c r="L254" i="72"/>
  <c r="K254" i="72"/>
  <c r="R253" i="72"/>
  <c r="S253" i="72" s="1"/>
  <c r="N253" i="72"/>
  <c r="L253" i="72"/>
  <c r="K253" i="72"/>
  <c r="R252" i="72"/>
  <c r="S252" i="72" s="1"/>
  <c r="N252" i="72"/>
  <c r="L252" i="72"/>
  <c r="K252" i="72"/>
  <c r="R251" i="72"/>
  <c r="S251" i="72" s="1"/>
  <c r="N251" i="72"/>
  <c r="L251" i="72"/>
  <c r="K251" i="72"/>
  <c r="R250" i="72"/>
  <c r="S250" i="72" s="1"/>
  <c r="N250" i="72"/>
  <c r="L250" i="72"/>
  <c r="K250" i="72"/>
  <c r="R249" i="72"/>
  <c r="S249" i="72" s="1"/>
  <c r="N249" i="72"/>
  <c r="L249" i="72"/>
  <c r="K249" i="72"/>
  <c r="R248" i="72"/>
  <c r="S248" i="72" s="1"/>
  <c r="N248" i="72"/>
  <c r="L248" i="72"/>
  <c r="K248" i="72"/>
  <c r="R247" i="72"/>
  <c r="S247" i="72" s="1"/>
  <c r="N247" i="72"/>
  <c r="L247" i="72"/>
  <c r="K247" i="72"/>
  <c r="R246" i="72"/>
  <c r="S246" i="72" s="1"/>
  <c r="N246" i="72"/>
  <c r="L246" i="72"/>
  <c r="K246" i="72"/>
  <c r="R245" i="72"/>
  <c r="S245" i="72" s="1"/>
  <c r="N245" i="72"/>
  <c r="L245" i="72"/>
  <c r="K245" i="72"/>
  <c r="R244" i="72"/>
  <c r="S244" i="72" s="1"/>
  <c r="N244" i="72"/>
  <c r="L244" i="72"/>
  <c r="K244" i="72"/>
  <c r="R243" i="72"/>
  <c r="S243" i="72" s="1"/>
  <c r="N243" i="72"/>
  <c r="L243" i="72"/>
  <c r="K243" i="72"/>
  <c r="R242" i="72"/>
  <c r="S242" i="72" s="1"/>
  <c r="N242" i="72"/>
  <c r="L242" i="72"/>
  <c r="K242" i="72"/>
  <c r="R241" i="72"/>
  <c r="S241" i="72" s="1"/>
  <c r="N241" i="72"/>
  <c r="L241" i="72"/>
  <c r="K241" i="72"/>
  <c r="R240" i="72"/>
  <c r="S240" i="72" s="1"/>
  <c r="N240" i="72"/>
  <c r="L240" i="72"/>
  <c r="K240" i="72"/>
  <c r="R239" i="72"/>
  <c r="S239" i="72" s="1"/>
  <c r="N239" i="72"/>
  <c r="L239" i="72"/>
  <c r="K239" i="72"/>
  <c r="R238" i="72"/>
  <c r="S238" i="72" s="1"/>
  <c r="N238" i="72"/>
  <c r="L238" i="72"/>
  <c r="K238" i="72"/>
  <c r="R237" i="72"/>
  <c r="S237" i="72" s="1"/>
  <c r="N237" i="72"/>
  <c r="L237" i="72"/>
  <c r="K237" i="72"/>
  <c r="R236" i="72"/>
  <c r="S236" i="72" s="1"/>
  <c r="N236" i="72"/>
  <c r="L236" i="72"/>
  <c r="K236" i="72"/>
  <c r="R235" i="72"/>
  <c r="S235" i="72" s="1"/>
  <c r="N235" i="72"/>
  <c r="L235" i="72"/>
  <c r="K235" i="72"/>
  <c r="R234" i="72"/>
  <c r="S234" i="72" s="1"/>
  <c r="N234" i="72"/>
  <c r="L234" i="72"/>
  <c r="K234" i="72"/>
  <c r="S233" i="72"/>
  <c r="R233" i="72"/>
  <c r="N233" i="72"/>
  <c r="L233" i="72"/>
  <c r="K233" i="72"/>
  <c r="S232" i="72"/>
  <c r="R232" i="72"/>
  <c r="N232" i="72"/>
  <c r="L232" i="72"/>
  <c r="K232" i="72"/>
  <c r="R231" i="72"/>
  <c r="S231" i="72" s="1"/>
  <c r="N231" i="72"/>
  <c r="L231" i="72"/>
  <c r="K231" i="72"/>
  <c r="R230" i="72"/>
  <c r="S230" i="72" s="1"/>
  <c r="N230" i="72"/>
  <c r="L230" i="72"/>
  <c r="K230" i="72"/>
  <c r="R229" i="72"/>
  <c r="S229" i="72" s="1"/>
  <c r="N229" i="72"/>
  <c r="L229" i="72"/>
  <c r="K229" i="72"/>
  <c r="R228" i="72"/>
  <c r="S228" i="72" s="1"/>
  <c r="N228" i="72"/>
  <c r="L228" i="72"/>
  <c r="K228" i="72"/>
  <c r="R227" i="72"/>
  <c r="S227" i="72" s="1"/>
  <c r="N227" i="72"/>
  <c r="L227" i="72"/>
  <c r="K227" i="72"/>
  <c r="R226" i="72"/>
  <c r="S226" i="72" s="1"/>
  <c r="N226" i="72"/>
  <c r="L226" i="72"/>
  <c r="K226" i="72"/>
  <c r="S225" i="72"/>
  <c r="R225" i="72"/>
  <c r="N225" i="72"/>
  <c r="L225" i="72"/>
  <c r="K225" i="72"/>
  <c r="R224" i="72"/>
  <c r="S224" i="72" s="1"/>
  <c r="N224" i="72"/>
  <c r="L224" i="72"/>
  <c r="K224" i="72"/>
  <c r="R223" i="72"/>
  <c r="S223" i="72" s="1"/>
  <c r="N223" i="72"/>
  <c r="L223" i="72"/>
  <c r="K223" i="72"/>
  <c r="R222" i="72"/>
  <c r="S222" i="72" s="1"/>
  <c r="N222" i="72"/>
  <c r="L222" i="72"/>
  <c r="K222" i="72"/>
  <c r="R221" i="72"/>
  <c r="S221" i="72" s="1"/>
  <c r="N221" i="72"/>
  <c r="L221" i="72"/>
  <c r="K221" i="72"/>
  <c r="R220" i="72"/>
  <c r="S220" i="72" s="1"/>
  <c r="N220" i="72"/>
  <c r="L220" i="72"/>
  <c r="K220" i="72"/>
  <c r="R219" i="72"/>
  <c r="S219" i="72" s="1"/>
  <c r="N219" i="72"/>
  <c r="L219" i="72"/>
  <c r="K219" i="72"/>
  <c r="R218" i="72"/>
  <c r="S218" i="72" s="1"/>
  <c r="N218" i="72"/>
  <c r="L218" i="72"/>
  <c r="K218" i="72"/>
  <c r="R217" i="72"/>
  <c r="S217" i="72" s="1"/>
  <c r="N217" i="72"/>
  <c r="L217" i="72"/>
  <c r="K217" i="72"/>
  <c r="R216" i="72"/>
  <c r="S216" i="72" s="1"/>
  <c r="N216" i="72"/>
  <c r="L216" i="72"/>
  <c r="K216" i="72"/>
  <c r="R215" i="72"/>
  <c r="S215" i="72" s="1"/>
  <c r="N215" i="72"/>
  <c r="L215" i="72"/>
  <c r="K215" i="72"/>
  <c r="R214" i="72"/>
  <c r="S214" i="72" s="1"/>
  <c r="N214" i="72"/>
  <c r="L214" i="72"/>
  <c r="K214" i="72"/>
  <c r="R213" i="72"/>
  <c r="S213" i="72" s="1"/>
  <c r="N213" i="72"/>
  <c r="L213" i="72"/>
  <c r="K213" i="72"/>
  <c r="R212" i="72"/>
  <c r="S212" i="72" s="1"/>
  <c r="N212" i="72"/>
  <c r="L212" i="72"/>
  <c r="K212" i="72"/>
  <c r="R211" i="72"/>
  <c r="S211" i="72" s="1"/>
  <c r="N211" i="72"/>
  <c r="L211" i="72"/>
  <c r="K211" i="72"/>
  <c r="R210" i="72"/>
  <c r="S210" i="72" s="1"/>
  <c r="N210" i="72"/>
  <c r="L210" i="72"/>
  <c r="K210" i="72"/>
  <c r="R209" i="72"/>
  <c r="S209" i="72" s="1"/>
  <c r="N209" i="72"/>
  <c r="L209" i="72"/>
  <c r="K209" i="72"/>
  <c r="R208" i="72"/>
  <c r="S208" i="72" s="1"/>
  <c r="N208" i="72"/>
  <c r="L208" i="72"/>
  <c r="K208" i="72"/>
  <c r="R207" i="72"/>
  <c r="S207" i="72" s="1"/>
  <c r="N207" i="72"/>
  <c r="L207" i="72"/>
  <c r="K207" i="72"/>
  <c r="R206" i="72"/>
  <c r="S206" i="72" s="1"/>
  <c r="N206" i="72"/>
  <c r="L206" i="72"/>
  <c r="K206" i="72"/>
  <c r="R205" i="72"/>
  <c r="S205" i="72" s="1"/>
  <c r="N205" i="72"/>
  <c r="L205" i="72"/>
  <c r="K205" i="72"/>
  <c r="R204" i="72"/>
  <c r="S204" i="72" s="1"/>
  <c r="N204" i="72"/>
  <c r="L204" i="72"/>
  <c r="K204" i="72"/>
  <c r="R203" i="72"/>
  <c r="S203" i="72" s="1"/>
  <c r="N203" i="72"/>
  <c r="L203" i="72"/>
  <c r="K203" i="72"/>
  <c r="R202" i="72"/>
  <c r="S202" i="72" s="1"/>
  <c r="N202" i="72"/>
  <c r="L202" i="72"/>
  <c r="K202" i="72"/>
  <c r="R201" i="72"/>
  <c r="S201" i="72" s="1"/>
  <c r="N201" i="72"/>
  <c r="L201" i="72"/>
  <c r="K201" i="72"/>
  <c r="R200" i="72"/>
  <c r="S200" i="72" s="1"/>
  <c r="N200" i="72"/>
  <c r="L200" i="72"/>
  <c r="K200" i="72"/>
  <c r="R199" i="72"/>
  <c r="S199" i="72" s="1"/>
  <c r="N199" i="72"/>
  <c r="L199" i="72"/>
  <c r="K199" i="72"/>
  <c r="R198" i="72"/>
  <c r="S198" i="72" s="1"/>
  <c r="N198" i="72"/>
  <c r="L198" i="72"/>
  <c r="K198" i="72"/>
  <c r="R197" i="72"/>
  <c r="S197" i="72" s="1"/>
  <c r="N197" i="72"/>
  <c r="L197" i="72"/>
  <c r="K197" i="72"/>
  <c r="R196" i="72"/>
  <c r="S196" i="72" s="1"/>
  <c r="N196" i="72"/>
  <c r="L196" i="72"/>
  <c r="K196" i="72"/>
  <c r="R195" i="72"/>
  <c r="S195" i="72" s="1"/>
  <c r="N195" i="72"/>
  <c r="L195" i="72"/>
  <c r="K195" i="72"/>
  <c r="R194" i="72"/>
  <c r="S194" i="72" s="1"/>
  <c r="N194" i="72"/>
  <c r="L194" i="72"/>
  <c r="K194" i="72"/>
  <c r="R193" i="72"/>
  <c r="S193" i="72" s="1"/>
  <c r="N193" i="72"/>
  <c r="L193" i="72"/>
  <c r="K193" i="72"/>
  <c r="R192" i="72"/>
  <c r="S192" i="72" s="1"/>
  <c r="N192" i="72"/>
  <c r="L192" i="72"/>
  <c r="K192" i="72"/>
  <c r="R191" i="72"/>
  <c r="S191" i="72" s="1"/>
  <c r="N191" i="72"/>
  <c r="L191" i="72"/>
  <c r="K191" i="72"/>
  <c r="R190" i="72"/>
  <c r="S190" i="72" s="1"/>
  <c r="N190" i="72"/>
  <c r="L190" i="72"/>
  <c r="K190" i="72"/>
  <c r="R189" i="72"/>
  <c r="S189" i="72" s="1"/>
  <c r="N189" i="72"/>
  <c r="L189" i="72"/>
  <c r="K189" i="72"/>
  <c r="R188" i="72"/>
  <c r="S188" i="72" s="1"/>
  <c r="N188" i="72"/>
  <c r="L188" i="72"/>
  <c r="K188" i="72"/>
  <c r="R187" i="72"/>
  <c r="S187" i="72" s="1"/>
  <c r="N187" i="72"/>
  <c r="L187" i="72"/>
  <c r="K187" i="72"/>
  <c r="R186" i="72"/>
  <c r="S186" i="72" s="1"/>
  <c r="N186" i="72"/>
  <c r="L186" i="72"/>
  <c r="K186" i="72"/>
  <c r="R185" i="72"/>
  <c r="S185" i="72" s="1"/>
  <c r="N185" i="72"/>
  <c r="L185" i="72"/>
  <c r="K185" i="72"/>
  <c r="R184" i="72"/>
  <c r="S184" i="72" s="1"/>
  <c r="N184" i="72"/>
  <c r="L184" i="72"/>
  <c r="K184" i="72"/>
  <c r="R183" i="72"/>
  <c r="S183" i="72" s="1"/>
  <c r="N183" i="72"/>
  <c r="L183" i="72"/>
  <c r="K183" i="72"/>
  <c r="R182" i="72"/>
  <c r="S182" i="72" s="1"/>
  <c r="N182" i="72"/>
  <c r="L182" i="72"/>
  <c r="K182" i="72"/>
  <c r="R181" i="72"/>
  <c r="S181" i="72" s="1"/>
  <c r="N181" i="72"/>
  <c r="L181" i="72"/>
  <c r="K181" i="72"/>
  <c r="R180" i="72"/>
  <c r="S180" i="72" s="1"/>
  <c r="N180" i="72"/>
  <c r="L180" i="72"/>
  <c r="K180" i="72"/>
  <c r="R179" i="72"/>
  <c r="S179" i="72" s="1"/>
  <c r="N179" i="72"/>
  <c r="L179" i="72"/>
  <c r="K179" i="72"/>
  <c r="R178" i="72"/>
  <c r="S178" i="72" s="1"/>
  <c r="N178" i="72"/>
  <c r="L178" i="72"/>
  <c r="K178" i="72"/>
  <c r="S177" i="72"/>
  <c r="R177" i="72"/>
  <c r="N177" i="72"/>
  <c r="L177" i="72"/>
  <c r="K177" i="72"/>
  <c r="R176" i="72"/>
  <c r="S176" i="72" s="1"/>
  <c r="N176" i="72"/>
  <c r="L176" i="72"/>
  <c r="K176" i="72"/>
  <c r="R175" i="72"/>
  <c r="S175" i="72" s="1"/>
  <c r="N175" i="72"/>
  <c r="L175" i="72"/>
  <c r="K175" i="72"/>
  <c r="R174" i="72"/>
  <c r="S174" i="72" s="1"/>
  <c r="N174" i="72"/>
  <c r="L174" i="72"/>
  <c r="K174" i="72"/>
  <c r="R173" i="72"/>
  <c r="S173" i="72" s="1"/>
  <c r="N173" i="72"/>
  <c r="L173" i="72"/>
  <c r="K173" i="72"/>
  <c r="R172" i="72"/>
  <c r="S172" i="72" s="1"/>
  <c r="N172" i="72"/>
  <c r="L172" i="72"/>
  <c r="K172" i="72"/>
  <c r="R171" i="72"/>
  <c r="S171" i="72" s="1"/>
  <c r="N171" i="72"/>
  <c r="L171" i="72"/>
  <c r="K171" i="72"/>
  <c r="R170" i="72"/>
  <c r="S170" i="72" s="1"/>
  <c r="N170" i="72"/>
  <c r="L170" i="72"/>
  <c r="K170" i="72"/>
  <c r="S169" i="72"/>
  <c r="R169" i="72"/>
  <c r="N169" i="72"/>
  <c r="L169" i="72"/>
  <c r="K169" i="72"/>
  <c r="R168" i="72"/>
  <c r="S168" i="72" s="1"/>
  <c r="N168" i="72"/>
  <c r="L168" i="72"/>
  <c r="K168" i="72"/>
  <c r="R167" i="72"/>
  <c r="S167" i="72" s="1"/>
  <c r="N167" i="72"/>
  <c r="L167" i="72"/>
  <c r="K167" i="72"/>
  <c r="R166" i="72"/>
  <c r="S166" i="72" s="1"/>
  <c r="N166" i="72"/>
  <c r="L166" i="72"/>
  <c r="K166" i="72"/>
  <c r="R165" i="72"/>
  <c r="S165" i="72" s="1"/>
  <c r="N165" i="72"/>
  <c r="L165" i="72"/>
  <c r="K165" i="72"/>
  <c r="R164" i="72"/>
  <c r="S164" i="72" s="1"/>
  <c r="N164" i="72"/>
  <c r="L164" i="72"/>
  <c r="K164" i="72"/>
  <c r="R163" i="72"/>
  <c r="S163" i="72" s="1"/>
  <c r="N163" i="72"/>
  <c r="L163" i="72"/>
  <c r="K163" i="72"/>
  <c r="R162" i="72"/>
  <c r="S162" i="72" s="1"/>
  <c r="N162" i="72"/>
  <c r="L162" i="72"/>
  <c r="K162" i="72"/>
  <c r="R161" i="72"/>
  <c r="S161" i="72" s="1"/>
  <c r="N161" i="72"/>
  <c r="L161" i="72"/>
  <c r="K161" i="72"/>
  <c r="S160" i="72"/>
  <c r="R160" i="72"/>
  <c r="N160" i="72"/>
  <c r="L160" i="72"/>
  <c r="K160" i="72"/>
  <c r="S159" i="72"/>
  <c r="R159" i="72"/>
  <c r="N159" i="72"/>
  <c r="L159" i="72"/>
  <c r="K159" i="72"/>
  <c r="R158" i="72"/>
  <c r="S158" i="72" s="1"/>
  <c r="N158" i="72"/>
  <c r="L158" i="72"/>
  <c r="K158" i="72"/>
  <c r="R157" i="72"/>
  <c r="S157" i="72" s="1"/>
  <c r="N157" i="72"/>
  <c r="L157" i="72"/>
  <c r="K157" i="72"/>
  <c r="R156" i="72"/>
  <c r="S156" i="72" s="1"/>
  <c r="N156" i="72"/>
  <c r="L156" i="72"/>
  <c r="K156" i="72"/>
  <c r="R155" i="72"/>
  <c r="S155" i="72" s="1"/>
  <c r="N155" i="72"/>
  <c r="L155" i="72"/>
  <c r="K155" i="72"/>
  <c r="R154" i="72"/>
  <c r="S154" i="72" s="1"/>
  <c r="N154" i="72"/>
  <c r="L154" i="72"/>
  <c r="K154" i="72"/>
  <c r="R153" i="72"/>
  <c r="S153" i="72" s="1"/>
  <c r="N153" i="72"/>
  <c r="L153" i="72"/>
  <c r="K153" i="72"/>
  <c r="R152" i="72"/>
  <c r="S152" i="72" s="1"/>
  <c r="N152" i="72"/>
  <c r="L152" i="72"/>
  <c r="K152" i="72"/>
  <c r="R151" i="72"/>
  <c r="S151" i="72" s="1"/>
  <c r="N151" i="72"/>
  <c r="L151" i="72"/>
  <c r="K151" i="72"/>
  <c r="R150" i="72"/>
  <c r="S150" i="72" s="1"/>
  <c r="N150" i="72"/>
  <c r="L150" i="72"/>
  <c r="K150" i="72"/>
  <c r="R149" i="72"/>
  <c r="S149" i="72" s="1"/>
  <c r="N149" i="72"/>
  <c r="L149" i="72"/>
  <c r="K149" i="72"/>
  <c r="R148" i="72"/>
  <c r="S148" i="72" s="1"/>
  <c r="N148" i="72"/>
  <c r="L148" i="72"/>
  <c r="K148" i="72"/>
  <c r="R147" i="72"/>
  <c r="S147" i="72" s="1"/>
  <c r="N147" i="72"/>
  <c r="L147" i="72"/>
  <c r="K147" i="72"/>
  <c r="R146" i="72"/>
  <c r="S146" i="72" s="1"/>
  <c r="N146" i="72"/>
  <c r="L146" i="72"/>
  <c r="K146" i="72"/>
  <c r="R145" i="72"/>
  <c r="S145" i="72" s="1"/>
  <c r="N145" i="72"/>
  <c r="L145" i="72"/>
  <c r="K145" i="72"/>
  <c r="R144" i="72"/>
  <c r="S144" i="72" s="1"/>
  <c r="N144" i="72"/>
  <c r="L144" i="72"/>
  <c r="K144" i="72"/>
  <c r="S143" i="72"/>
  <c r="R143" i="72"/>
  <c r="N143" i="72"/>
  <c r="L143" i="72"/>
  <c r="K143" i="72"/>
  <c r="R142" i="72"/>
  <c r="S142" i="72" s="1"/>
  <c r="N142" i="72"/>
  <c r="L142" i="72"/>
  <c r="K142" i="72"/>
  <c r="R141" i="72"/>
  <c r="S141" i="72" s="1"/>
  <c r="N141" i="72"/>
  <c r="L141" i="72"/>
  <c r="K141" i="72"/>
  <c r="R140" i="72"/>
  <c r="S140" i="72" s="1"/>
  <c r="N140" i="72"/>
  <c r="L140" i="72"/>
  <c r="K140" i="72"/>
  <c r="R139" i="72"/>
  <c r="S139" i="72" s="1"/>
  <c r="N139" i="72"/>
  <c r="L139" i="72"/>
  <c r="K139" i="72"/>
  <c r="R138" i="72"/>
  <c r="S138" i="72" s="1"/>
  <c r="N138" i="72"/>
  <c r="L138" i="72"/>
  <c r="K138" i="72"/>
  <c r="R137" i="72"/>
  <c r="S137" i="72" s="1"/>
  <c r="N137" i="72"/>
  <c r="L137" i="72"/>
  <c r="K137" i="72"/>
  <c r="R136" i="72"/>
  <c r="S136" i="72" s="1"/>
  <c r="N136" i="72"/>
  <c r="L136" i="72"/>
  <c r="K136" i="72"/>
  <c r="R135" i="72"/>
  <c r="S135" i="72" s="1"/>
  <c r="N135" i="72"/>
  <c r="L135" i="72"/>
  <c r="K135" i="72"/>
  <c r="R134" i="72"/>
  <c r="S134" i="72" s="1"/>
  <c r="N134" i="72"/>
  <c r="L134" i="72"/>
  <c r="K134" i="72"/>
  <c r="R133" i="72"/>
  <c r="S133" i="72" s="1"/>
  <c r="N133" i="72"/>
  <c r="L133" i="72"/>
  <c r="K133" i="72"/>
  <c r="R132" i="72"/>
  <c r="S132" i="72" s="1"/>
  <c r="N132" i="72"/>
  <c r="L132" i="72"/>
  <c r="K132" i="72"/>
  <c r="R131" i="72"/>
  <c r="S131" i="72" s="1"/>
  <c r="N131" i="72"/>
  <c r="L131" i="72"/>
  <c r="K131" i="72"/>
  <c r="R130" i="72"/>
  <c r="S130" i="72" s="1"/>
  <c r="N130" i="72"/>
  <c r="L130" i="72"/>
  <c r="K130" i="72"/>
  <c r="R129" i="72"/>
  <c r="S129" i="72" s="1"/>
  <c r="N129" i="72"/>
  <c r="L129" i="72"/>
  <c r="K129" i="72"/>
  <c r="R128" i="72"/>
  <c r="S128" i="72" s="1"/>
  <c r="N128" i="72"/>
  <c r="L128" i="72"/>
  <c r="K128" i="72"/>
  <c r="R127" i="72"/>
  <c r="S127" i="72" s="1"/>
  <c r="N127" i="72"/>
  <c r="L127" i="72"/>
  <c r="K127" i="72"/>
  <c r="R126" i="72"/>
  <c r="S126" i="72" s="1"/>
  <c r="N126" i="72"/>
  <c r="L126" i="72"/>
  <c r="K126" i="72"/>
  <c r="R125" i="72"/>
  <c r="S125" i="72" s="1"/>
  <c r="N125" i="72"/>
  <c r="L125" i="72"/>
  <c r="K125" i="72"/>
  <c r="R124" i="72"/>
  <c r="S124" i="72" s="1"/>
  <c r="N124" i="72"/>
  <c r="L124" i="72"/>
  <c r="K124" i="72"/>
  <c r="R123" i="72"/>
  <c r="S123" i="72" s="1"/>
  <c r="N123" i="72"/>
  <c r="L123" i="72"/>
  <c r="K123" i="72"/>
  <c r="R122" i="72"/>
  <c r="S122" i="72" s="1"/>
  <c r="N122" i="72"/>
  <c r="L122" i="72"/>
  <c r="K122" i="72"/>
  <c r="R121" i="72"/>
  <c r="S121" i="72" s="1"/>
  <c r="N121" i="72"/>
  <c r="L121" i="72"/>
  <c r="K121" i="72"/>
  <c r="R120" i="72"/>
  <c r="S120" i="72" s="1"/>
  <c r="N120" i="72"/>
  <c r="L120" i="72"/>
  <c r="K120" i="72"/>
  <c r="R119" i="72"/>
  <c r="S119" i="72" s="1"/>
  <c r="N119" i="72"/>
  <c r="L119" i="72"/>
  <c r="K119" i="72"/>
  <c r="R118" i="72"/>
  <c r="S118" i="72" s="1"/>
  <c r="N118" i="72"/>
  <c r="L118" i="72"/>
  <c r="K118" i="72"/>
  <c r="R117" i="72"/>
  <c r="S117" i="72" s="1"/>
  <c r="N117" i="72"/>
  <c r="L117" i="72"/>
  <c r="K117" i="72"/>
  <c r="R116" i="72"/>
  <c r="S116" i="72" s="1"/>
  <c r="N116" i="72"/>
  <c r="L116" i="72"/>
  <c r="K116" i="72"/>
  <c r="R115" i="72"/>
  <c r="S115" i="72" s="1"/>
  <c r="N115" i="72"/>
  <c r="L115" i="72"/>
  <c r="K115" i="72"/>
  <c r="R114" i="72"/>
  <c r="S114" i="72" s="1"/>
  <c r="N114" i="72"/>
  <c r="L114" i="72"/>
  <c r="K114" i="72"/>
  <c r="R113" i="72"/>
  <c r="S113" i="72" s="1"/>
  <c r="N113" i="72"/>
  <c r="L113" i="72"/>
  <c r="K113" i="72"/>
  <c r="S112" i="72"/>
  <c r="R112" i="72"/>
  <c r="N112" i="72"/>
  <c r="L112" i="72"/>
  <c r="K112" i="72"/>
  <c r="R111" i="72"/>
  <c r="S111" i="72" s="1"/>
  <c r="N111" i="72"/>
  <c r="L111" i="72"/>
  <c r="K111" i="72"/>
  <c r="R110" i="72"/>
  <c r="S110" i="72" s="1"/>
  <c r="N110" i="72"/>
  <c r="L110" i="72"/>
  <c r="K110" i="72"/>
  <c r="R109" i="72"/>
  <c r="S109" i="72" s="1"/>
  <c r="N109" i="72"/>
  <c r="L109" i="72"/>
  <c r="K109" i="72"/>
  <c r="R108" i="72"/>
  <c r="S108" i="72" s="1"/>
  <c r="N108" i="72"/>
  <c r="L108" i="72"/>
  <c r="K108" i="72"/>
  <c r="R107" i="72"/>
  <c r="S107" i="72" s="1"/>
  <c r="N107" i="72"/>
  <c r="L107" i="72"/>
  <c r="K107" i="72"/>
  <c r="R106" i="72"/>
  <c r="S106" i="72" s="1"/>
  <c r="N106" i="72"/>
  <c r="L106" i="72"/>
  <c r="K106" i="72"/>
  <c r="R105" i="72"/>
  <c r="S105" i="72" s="1"/>
  <c r="N105" i="72"/>
  <c r="L105" i="72"/>
  <c r="K105" i="72"/>
  <c r="R104" i="72"/>
  <c r="S104" i="72" s="1"/>
  <c r="N104" i="72"/>
  <c r="L104" i="72"/>
  <c r="K104" i="72"/>
  <c r="R103" i="72"/>
  <c r="S103" i="72" s="1"/>
  <c r="N103" i="72"/>
  <c r="L103" i="72"/>
  <c r="K103" i="72"/>
  <c r="R102" i="72"/>
  <c r="S102" i="72" s="1"/>
  <c r="N102" i="72"/>
  <c r="L102" i="72"/>
  <c r="K102" i="72"/>
  <c r="R101" i="72"/>
  <c r="S101" i="72" s="1"/>
  <c r="N101" i="72"/>
  <c r="L101" i="72"/>
  <c r="K101" i="72"/>
  <c r="R100" i="72"/>
  <c r="S100" i="72" s="1"/>
  <c r="N100" i="72"/>
  <c r="L100" i="72"/>
  <c r="K100" i="72"/>
  <c r="R99" i="72"/>
  <c r="S99" i="72" s="1"/>
  <c r="N99" i="72"/>
  <c r="L99" i="72"/>
  <c r="K99" i="72"/>
  <c r="R98" i="72"/>
  <c r="S98" i="72" s="1"/>
  <c r="N98" i="72"/>
  <c r="L98" i="72"/>
  <c r="K98" i="72"/>
  <c r="R97" i="72"/>
  <c r="S97" i="72" s="1"/>
  <c r="N97" i="72"/>
  <c r="L97" i="72"/>
  <c r="K97" i="72"/>
  <c r="R96" i="72"/>
  <c r="S96" i="72" s="1"/>
  <c r="N96" i="72"/>
  <c r="L96" i="72"/>
  <c r="K96" i="72"/>
  <c r="R95" i="72"/>
  <c r="S95" i="72" s="1"/>
  <c r="N95" i="72"/>
  <c r="L95" i="72"/>
  <c r="K95" i="72"/>
  <c r="R94" i="72"/>
  <c r="S94" i="72" s="1"/>
  <c r="N94" i="72"/>
  <c r="L94" i="72"/>
  <c r="K94" i="72"/>
  <c r="R93" i="72"/>
  <c r="S93" i="72" s="1"/>
  <c r="N93" i="72"/>
  <c r="L93" i="72"/>
  <c r="K93" i="72"/>
  <c r="R92" i="72"/>
  <c r="S92" i="72" s="1"/>
  <c r="N92" i="72"/>
  <c r="L92" i="72"/>
  <c r="K92" i="72"/>
  <c r="R91" i="72"/>
  <c r="S91" i="72" s="1"/>
  <c r="N91" i="72"/>
  <c r="L91" i="72"/>
  <c r="K91" i="72"/>
  <c r="R90" i="72"/>
  <c r="S90" i="72" s="1"/>
  <c r="N90" i="72"/>
  <c r="L90" i="72"/>
  <c r="K90" i="72"/>
  <c r="R89" i="72"/>
  <c r="S89" i="72" s="1"/>
  <c r="N89" i="72"/>
  <c r="L89" i="72"/>
  <c r="K89" i="72"/>
  <c r="R88" i="72"/>
  <c r="S88" i="72" s="1"/>
  <c r="N88" i="72"/>
  <c r="L88" i="72"/>
  <c r="K88" i="72"/>
  <c r="R87" i="72"/>
  <c r="S87" i="72" s="1"/>
  <c r="N87" i="72"/>
  <c r="L87" i="72"/>
  <c r="K87" i="72"/>
  <c r="R86" i="72"/>
  <c r="S86" i="72" s="1"/>
  <c r="N86" i="72"/>
  <c r="L86" i="72"/>
  <c r="K86" i="72"/>
  <c r="R85" i="72"/>
  <c r="S85" i="72" s="1"/>
  <c r="N85" i="72"/>
  <c r="L85" i="72"/>
  <c r="K85" i="72"/>
  <c r="R84" i="72"/>
  <c r="S84" i="72" s="1"/>
  <c r="N84" i="72"/>
  <c r="L84" i="72"/>
  <c r="K84" i="72"/>
  <c r="R83" i="72"/>
  <c r="S83" i="72" s="1"/>
  <c r="N83" i="72"/>
  <c r="L83" i="72"/>
  <c r="K83" i="72"/>
  <c r="R82" i="72"/>
  <c r="S82" i="72" s="1"/>
  <c r="N82" i="72"/>
  <c r="L82" i="72"/>
  <c r="K82" i="72"/>
  <c r="S81" i="72"/>
  <c r="R81" i="72"/>
  <c r="N81" i="72"/>
  <c r="L81" i="72"/>
  <c r="K81" i="72"/>
  <c r="R80" i="72"/>
  <c r="S80" i="72" s="1"/>
  <c r="N80" i="72"/>
  <c r="L80" i="72"/>
  <c r="K80" i="72"/>
  <c r="R79" i="72"/>
  <c r="S79" i="72" s="1"/>
  <c r="N79" i="72"/>
  <c r="L79" i="72"/>
  <c r="K79" i="72"/>
  <c r="R78" i="72"/>
  <c r="S78" i="72" s="1"/>
  <c r="N78" i="72"/>
  <c r="L78" i="72"/>
  <c r="K78" i="72"/>
  <c r="R77" i="72"/>
  <c r="S77" i="72" s="1"/>
  <c r="N77" i="72"/>
  <c r="L77" i="72"/>
  <c r="K77" i="72"/>
  <c r="R76" i="72"/>
  <c r="S76" i="72" s="1"/>
  <c r="N76" i="72"/>
  <c r="L76" i="72"/>
  <c r="K76" i="72"/>
  <c r="R75" i="72"/>
  <c r="S75" i="72" s="1"/>
  <c r="N75" i="72"/>
  <c r="L75" i="72"/>
  <c r="K75" i="72"/>
  <c r="R74" i="72"/>
  <c r="S74" i="72" s="1"/>
  <c r="N74" i="72"/>
  <c r="L74" i="72"/>
  <c r="K74" i="72"/>
  <c r="R73" i="72"/>
  <c r="S73" i="72" s="1"/>
  <c r="N73" i="72"/>
  <c r="L73" i="72"/>
  <c r="K73" i="72"/>
  <c r="R72" i="72"/>
  <c r="S72" i="72" s="1"/>
  <c r="N72" i="72"/>
  <c r="L72" i="72"/>
  <c r="K72" i="72"/>
  <c r="R71" i="72"/>
  <c r="S71" i="72" s="1"/>
  <c r="N71" i="72"/>
  <c r="L71" i="72"/>
  <c r="K71" i="72"/>
  <c r="R70" i="72"/>
  <c r="S70" i="72" s="1"/>
  <c r="N70" i="72"/>
  <c r="L70" i="72"/>
  <c r="K70" i="72"/>
  <c r="R69" i="72"/>
  <c r="S69" i="72" s="1"/>
  <c r="N69" i="72"/>
  <c r="L69" i="72"/>
  <c r="K69" i="72"/>
  <c r="R68" i="72"/>
  <c r="S68" i="72" s="1"/>
  <c r="N68" i="72"/>
  <c r="L68" i="72"/>
  <c r="K68" i="72"/>
  <c r="R67" i="72"/>
  <c r="S67" i="72" s="1"/>
  <c r="N67" i="72"/>
  <c r="L67" i="72"/>
  <c r="K67" i="72"/>
  <c r="R66" i="72"/>
  <c r="S66" i="72" s="1"/>
  <c r="N66" i="72"/>
  <c r="L66" i="72"/>
  <c r="K66" i="72"/>
  <c r="S65" i="72"/>
  <c r="R65" i="72"/>
  <c r="N65" i="72"/>
  <c r="L65" i="72"/>
  <c r="K65" i="72"/>
  <c r="S64" i="72"/>
  <c r="R64" i="72"/>
  <c r="N64" i="72"/>
  <c r="L64" i="72"/>
  <c r="K64" i="72"/>
  <c r="R63" i="72"/>
  <c r="S63" i="72" s="1"/>
  <c r="N63" i="72"/>
  <c r="L63" i="72"/>
  <c r="K63" i="72"/>
  <c r="R62" i="72"/>
  <c r="S62" i="72" s="1"/>
  <c r="N62" i="72"/>
  <c r="L62" i="72"/>
  <c r="K62" i="72"/>
  <c r="R61" i="72"/>
  <c r="S61" i="72" s="1"/>
  <c r="N61" i="72"/>
  <c r="L61" i="72"/>
  <c r="K61" i="72"/>
  <c r="R60" i="72"/>
  <c r="S60" i="72" s="1"/>
  <c r="N60" i="72"/>
  <c r="L60" i="72"/>
  <c r="K60" i="72"/>
  <c r="R59" i="72"/>
  <c r="S59" i="72" s="1"/>
  <c r="N59" i="72"/>
  <c r="L59" i="72"/>
  <c r="K59" i="72"/>
  <c r="R58" i="72"/>
  <c r="S58" i="72" s="1"/>
  <c r="N58" i="72"/>
  <c r="L58" i="72"/>
  <c r="K58" i="72"/>
  <c r="R57" i="72"/>
  <c r="S57" i="72" s="1"/>
  <c r="N57" i="72"/>
  <c r="L57" i="72"/>
  <c r="K57" i="72"/>
  <c r="R56" i="72"/>
  <c r="S56" i="72" s="1"/>
  <c r="N56" i="72"/>
  <c r="L56" i="72"/>
  <c r="K56" i="72"/>
  <c r="R55" i="72"/>
  <c r="S55" i="72" s="1"/>
  <c r="N55" i="72"/>
  <c r="L55" i="72"/>
  <c r="K55" i="72"/>
  <c r="R54" i="72"/>
  <c r="S54" i="72" s="1"/>
  <c r="N54" i="72"/>
  <c r="L54" i="72"/>
  <c r="K54" i="72"/>
  <c r="R53" i="72"/>
  <c r="S53" i="72" s="1"/>
  <c r="N53" i="72"/>
  <c r="L53" i="72"/>
  <c r="K53" i="72"/>
  <c r="R52" i="72"/>
  <c r="S52" i="72" s="1"/>
  <c r="N52" i="72"/>
  <c r="L52" i="72"/>
  <c r="K52" i="72"/>
  <c r="R51" i="72"/>
  <c r="S51" i="72" s="1"/>
  <c r="N51" i="72"/>
  <c r="L51" i="72"/>
  <c r="K51" i="72"/>
  <c r="R50" i="72"/>
  <c r="S50" i="72" s="1"/>
  <c r="N50" i="72"/>
  <c r="L50" i="72"/>
  <c r="K50" i="72"/>
  <c r="S49" i="72"/>
  <c r="R49" i="72"/>
  <c r="N49" i="72"/>
  <c r="L49" i="72"/>
  <c r="K49" i="72"/>
  <c r="S48" i="72"/>
  <c r="R48" i="72"/>
  <c r="N48" i="72"/>
  <c r="L48" i="72"/>
  <c r="K48" i="72"/>
  <c r="S47" i="72"/>
  <c r="R47" i="72"/>
  <c r="N47" i="72"/>
  <c r="L47" i="72"/>
  <c r="K47" i="72"/>
  <c r="R46" i="72"/>
  <c r="S46" i="72" s="1"/>
  <c r="N46" i="72"/>
  <c r="L46" i="72"/>
  <c r="K46" i="72"/>
  <c r="R45" i="72"/>
  <c r="S45" i="72" s="1"/>
  <c r="N45" i="72"/>
  <c r="L45" i="72"/>
  <c r="K45" i="72"/>
  <c r="R44" i="72"/>
  <c r="S44" i="72" s="1"/>
  <c r="N44" i="72"/>
  <c r="L44" i="72"/>
  <c r="K44" i="72"/>
  <c r="R43" i="72"/>
  <c r="S43" i="72" s="1"/>
  <c r="N43" i="72"/>
  <c r="L43" i="72"/>
  <c r="K43" i="72"/>
  <c r="R42" i="72"/>
  <c r="S42" i="72" s="1"/>
  <c r="N42" i="72"/>
  <c r="L42" i="72"/>
  <c r="K42" i="72"/>
  <c r="R41" i="72"/>
  <c r="S41" i="72" s="1"/>
  <c r="N41" i="72"/>
  <c r="L41" i="72"/>
  <c r="K41" i="72"/>
  <c r="R40" i="72"/>
  <c r="S40" i="72" s="1"/>
  <c r="N40" i="72"/>
  <c r="L40" i="72"/>
  <c r="K40" i="72"/>
  <c r="R39" i="72"/>
  <c r="S39" i="72" s="1"/>
  <c r="N39" i="72"/>
  <c r="L39" i="72"/>
  <c r="K39" i="72"/>
  <c r="R38" i="72"/>
  <c r="S38" i="72" s="1"/>
  <c r="N38" i="72"/>
  <c r="L38" i="72"/>
  <c r="K38" i="72"/>
  <c r="R37" i="72"/>
  <c r="S37" i="72" s="1"/>
  <c r="N37" i="72"/>
  <c r="L37" i="72"/>
  <c r="K37" i="72"/>
  <c r="R36" i="72"/>
  <c r="S36" i="72" s="1"/>
  <c r="N36" i="72"/>
  <c r="L36" i="72"/>
  <c r="K36" i="72"/>
  <c r="R35" i="72"/>
  <c r="S35" i="72" s="1"/>
  <c r="N35" i="72"/>
  <c r="L35" i="72"/>
  <c r="K35" i="72"/>
  <c r="R34" i="72"/>
  <c r="S34" i="72" s="1"/>
  <c r="N34" i="72"/>
  <c r="L34" i="72"/>
  <c r="K34" i="72"/>
  <c r="R33" i="72"/>
  <c r="S33" i="72" s="1"/>
  <c r="N33" i="72"/>
  <c r="L33" i="72"/>
  <c r="K33" i="72"/>
  <c r="S32" i="72"/>
  <c r="R32" i="72"/>
  <c r="N32" i="72"/>
  <c r="L32" i="72"/>
  <c r="K32" i="72"/>
  <c r="S31" i="72"/>
  <c r="R31" i="72"/>
  <c r="N31" i="72"/>
  <c r="L31" i="72"/>
  <c r="K31" i="72"/>
  <c r="R30" i="72"/>
  <c r="S30" i="72" s="1"/>
  <c r="N30" i="72"/>
  <c r="L30" i="72"/>
  <c r="K30" i="72"/>
  <c r="R29" i="72"/>
  <c r="S29" i="72" s="1"/>
  <c r="N29" i="72"/>
  <c r="L29" i="72"/>
  <c r="K29" i="72"/>
  <c r="R28" i="72"/>
  <c r="S28" i="72" s="1"/>
  <c r="N28" i="72"/>
  <c r="L28" i="72"/>
  <c r="K28" i="72"/>
  <c r="R27" i="72"/>
  <c r="S27" i="72" s="1"/>
  <c r="N27" i="72"/>
  <c r="L27" i="72"/>
  <c r="K27" i="72"/>
  <c r="R26" i="72"/>
  <c r="S26" i="72" s="1"/>
  <c r="N26" i="72"/>
  <c r="L26" i="72"/>
  <c r="K26" i="72"/>
  <c r="R25" i="72"/>
  <c r="S25" i="72" s="1"/>
  <c r="N25" i="72"/>
  <c r="L25" i="72"/>
  <c r="K25" i="72"/>
  <c r="R24" i="72"/>
  <c r="S24" i="72" s="1"/>
  <c r="N24" i="72"/>
  <c r="L24" i="72"/>
  <c r="K24" i="72"/>
  <c r="R23" i="72"/>
  <c r="S23" i="72" s="1"/>
  <c r="N23" i="72"/>
  <c r="L23" i="72"/>
  <c r="K23" i="72"/>
  <c r="R22" i="72"/>
  <c r="S22" i="72" s="1"/>
  <c r="N22" i="72"/>
  <c r="L22" i="72"/>
  <c r="K22" i="72"/>
  <c r="R21" i="72"/>
  <c r="S21" i="72" s="1"/>
  <c r="N21" i="72"/>
  <c r="L21" i="72"/>
  <c r="K21" i="72"/>
  <c r="R20" i="72"/>
  <c r="S20" i="72" s="1"/>
  <c r="N20" i="72"/>
  <c r="L20" i="72"/>
  <c r="K20" i="72"/>
  <c r="R19" i="72"/>
  <c r="S19" i="72" s="1"/>
  <c r="N19" i="72"/>
  <c r="L19" i="72"/>
  <c r="K19" i="72"/>
  <c r="R18" i="72"/>
  <c r="S18" i="72" s="1"/>
  <c r="N18" i="72"/>
  <c r="L18" i="72"/>
  <c r="K18" i="72"/>
  <c r="R17" i="72"/>
  <c r="S17" i="72" s="1"/>
  <c r="N17" i="72"/>
  <c r="L17" i="72"/>
  <c r="K17" i="72"/>
  <c r="R16" i="72"/>
  <c r="S16" i="72" s="1"/>
  <c r="N16" i="72"/>
  <c r="L16" i="72"/>
  <c r="K16" i="72"/>
  <c r="S15" i="72"/>
  <c r="R15" i="72"/>
  <c r="N15" i="72"/>
  <c r="L15" i="72"/>
  <c r="K15" i="72"/>
  <c r="R14" i="72"/>
  <c r="S14" i="72" s="1"/>
  <c r="N14" i="72"/>
  <c r="L14" i="72"/>
  <c r="K14" i="72"/>
  <c r="R13" i="72"/>
  <c r="S13" i="72" s="1"/>
  <c r="N13" i="72"/>
  <c r="L13" i="72"/>
  <c r="K13" i="72"/>
  <c r="R12" i="72"/>
  <c r="S12" i="72" s="1"/>
  <c r="N12" i="72"/>
  <c r="L12" i="72"/>
  <c r="K12" i="72"/>
  <c r="R11" i="72"/>
  <c r="S11" i="72" s="1"/>
  <c r="N11" i="72"/>
  <c r="L11" i="72"/>
  <c r="K11" i="72"/>
  <c r="R10" i="72"/>
  <c r="S10" i="72" s="1"/>
  <c r="N10" i="72"/>
  <c r="L10" i="72"/>
  <c r="K10" i="72"/>
  <c r="R9" i="72"/>
  <c r="S9" i="72" s="1"/>
  <c r="N9" i="72"/>
  <c r="L9" i="72"/>
  <c r="K9" i="72"/>
  <c r="R8" i="72"/>
  <c r="S8" i="72" s="1"/>
  <c r="N8" i="72"/>
  <c r="L8" i="72"/>
  <c r="K8" i="72"/>
  <c r="R7" i="72"/>
  <c r="S7" i="72" s="1"/>
  <c r="N7" i="72"/>
  <c r="L7" i="72"/>
  <c r="K7" i="72"/>
  <c r="R6" i="72"/>
  <c r="S6" i="72" s="1"/>
  <c r="N6" i="72"/>
  <c r="L6" i="72"/>
  <c r="K6" i="72"/>
  <c r="R5" i="72"/>
  <c r="S5" i="72" s="1"/>
  <c r="N5" i="72"/>
  <c r="L5" i="72"/>
  <c r="K5" i="72"/>
  <c r="R4" i="72"/>
  <c r="N4" i="72"/>
  <c r="L4" i="72"/>
  <c r="L329" i="72" s="1"/>
  <c r="K4" i="72"/>
  <c r="Q329" i="71"/>
  <c r="P329" i="71"/>
  <c r="O329" i="71"/>
  <c r="M329" i="71"/>
  <c r="J329" i="71"/>
  <c r="AY328" i="71"/>
  <c r="AX328" i="71"/>
  <c r="AW328" i="71"/>
  <c r="AV328" i="71"/>
  <c r="AU328" i="71"/>
  <c r="AT328" i="71"/>
  <c r="AS328" i="71"/>
  <c r="AR328" i="71"/>
  <c r="AQ328" i="71"/>
  <c r="AP328" i="71"/>
  <c r="AO328" i="71"/>
  <c r="AN328" i="71"/>
  <c r="AM328" i="71"/>
  <c r="AL328" i="71"/>
  <c r="AK328" i="71"/>
  <c r="AJ328" i="71"/>
  <c r="AI328" i="71"/>
  <c r="AH328" i="71"/>
  <c r="AG328" i="71"/>
  <c r="AF328" i="71"/>
  <c r="AE328" i="71"/>
  <c r="AD328" i="71"/>
  <c r="AC328" i="71"/>
  <c r="AB328" i="71"/>
  <c r="AA328" i="71"/>
  <c r="Z328" i="71"/>
  <c r="Y328" i="71"/>
  <c r="X328" i="71"/>
  <c r="W328" i="71"/>
  <c r="V328" i="71"/>
  <c r="U328" i="71"/>
  <c r="T328" i="71"/>
  <c r="Q328" i="71"/>
  <c r="P328" i="71"/>
  <c r="O328" i="71"/>
  <c r="M328" i="71"/>
  <c r="J328" i="71"/>
  <c r="R327" i="71"/>
  <c r="S327" i="71" s="1"/>
  <c r="N327" i="71"/>
  <c r="L327" i="71"/>
  <c r="K327" i="71"/>
  <c r="R326" i="71"/>
  <c r="S326" i="71" s="1"/>
  <c r="N326" i="71"/>
  <c r="L326" i="71"/>
  <c r="K326" i="71"/>
  <c r="R325" i="71"/>
  <c r="S325" i="71" s="1"/>
  <c r="N325" i="71"/>
  <c r="L325" i="71"/>
  <c r="K325" i="71"/>
  <c r="R324" i="71"/>
  <c r="S324" i="71" s="1"/>
  <c r="N324" i="71"/>
  <c r="L324" i="71"/>
  <c r="K324" i="71"/>
  <c r="R323" i="71"/>
  <c r="S323" i="71" s="1"/>
  <c r="N323" i="71"/>
  <c r="L323" i="71"/>
  <c r="K323" i="71"/>
  <c r="R322" i="71"/>
  <c r="S322" i="71" s="1"/>
  <c r="N322" i="71"/>
  <c r="L322" i="71"/>
  <c r="K322" i="71"/>
  <c r="R321" i="71"/>
  <c r="S321" i="71" s="1"/>
  <c r="N321" i="71"/>
  <c r="L321" i="71"/>
  <c r="K321" i="71"/>
  <c r="R320" i="71"/>
  <c r="S320" i="71" s="1"/>
  <c r="N320" i="71"/>
  <c r="L320" i="71"/>
  <c r="K320" i="71"/>
  <c r="R319" i="71"/>
  <c r="S319" i="71" s="1"/>
  <c r="N319" i="71"/>
  <c r="L319" i="71"/>
  <c r="K319" i="71"/>
  <c r="R318" i="71"/>
  <c r="S318" i="71" s="1"/>
  <c r="N318" i="71"/>
  <c r="L318" i="71"/>
  <c r="K318" i="71"/>
  <c r="R317" i="71"/>
  <c r="S317" i="71" s="1"/>
  <c r="N317" i="71"/>
  <c r="L317" i="71"/>
  <c r="K317" i="71"/>
  <c r="R316" i="71"/>
  <c r="S316" i="71" s="1"/>
  <c r="N316" i="71"/>
  <c r="L316" i="71"/>
  <c r="K316" i="71"/>
  <c r="R315" i="71"/>
  <c r="S315" i="71" s="1"/>
  <c r="N315" i="71"/>
  <c r="L315" i="71"/>
  <c r="K315" i="71"/>
  <c r="R314" i="71"/>
  <c r="S314" i="71" s="1"/>
  <c r="N314" i="71"/>
  <c r="L314" i="71"/>
  <c r="K314" i="71"/>
  <c r="R313" i="71"/>
  <c r="S313" i="71" s="1"/>
  <c r="N313" i="71"/>
  <c r="L313" i="71"/>
  <c r="K313" i="71"/>
  <c r="R312" i="71"/>
  <c r="S312" i="71" s="1"/>
  <c r="N312" i="71"/>
  <c r="L312" i="71"/>
  <c r="K312" i="71"/>
  <c r="R311" i="71"/>
  <c r="S311" i="71" s="1"/>
  <c r="N311" i="71"/>
  <c r="L311" i="71"/>
  <c r="K311" i="71"/>
  <c r="R310" i="71"/>
  <c r="S310" i="71" s="1"/>
  <c r="N310" i="71"/>
  <c r="L310" i="71"/>
  <c r="K310" i="71"/>
  <c r="R309" i="71"/>
  <c r="S309" i="71" s="1"/>
  <c r="N309" i="71"/>
  <c r="L309" i="71"/>
  <c r="K309" i="71"/>
  <c r="R308" i="71"/>
  <c r="S308" i="71" s="1"/>
  <c r="N308" i="71"/>
  <c r="L308" i="71"/>
  <c r="K308" i="71"/>
  <c r="R307" i="71"/>
  <c r="S307" i="71" s="1"/>
  <c r="N307" i="71"/>
  <c r="L307" i="71"/>
  <c r="K307" i="71"/>
  <c r="R306" i="71"/>
  <c r="S306" i="71" s="1"/>
  <c r="N306" i="71"/>
  <c r="L306" i="71"/>
  <c r="K306" i="71"/>
  <c r="R305" i="71"/>
  <c r="S305" i="71" s="1"/>
  <c r="N305" i="71"/>
  <c r="L305" i="71"/>
  <c r="K305" i="71"/>
  <c r="R304" i="71"/>
  <c r="S304" i="71" s="1"/>
  <c r="N304" i="71"/>
  <c r="L304" i="71"/>
  <c r="K304" i="71"/>
  <c r="R303" i="71"/>
  <c r="S303" i="71" s="1"/>
  <c r="N303" i="71"/>
  <c r="L303" i="71"/>
  <c r="K303" i="71"/>
  <c r="R302" i="71"/>
  <c r="S302" i="71" s="1"/>
  <c r="N302" i="71"/>
  <c r="L302" i="71"/>
  <c r="K302" i="71"/>
  <c r="R301" i="71"/>
  <c r="S301" i="71" s="1"/>
  <c r="N301" i="71"/>
  <c r="L301" i="71"/>
  <c r="K301" i="71"/>
  <c r="R300" i="71"/>
  <c r="S300" i="71" s="1"/>
  <c r="N300" i="71"/>
  <c r="L300" i="71"/>
  <c r="K300" i="71"/>
  <c r="S299" i="71"/>
  <c r="R299" i="71"/>
  <c r="N299" i="71"/>
  <c r="L299" i="71"/>
  <c r="K299" i="71"/>
  <c r="S298" i="71"/>
  <c r="R298" i="71"/>
  <c r="N298" i="71"/>
  <c r="L298" i="71"/>
  <c r="K298" i="71"/>
  <c r="S297" i="71"/>
  <c r="R297" i="71"/>
  <c r="N297" i="71"/>
  <c r="L297" i="71"/>
  <c r="K297" i="71"/>
  <c r="R296" i="71"/>
  <c r="S296" i="71" s="1"/>
  <c r="N296" i="71"/>
  <c r="L296" i="71"/>
  <c r="K296" i="71"/>
  <c r="R295" i="71"/>
  <c r="S295" i="71" s="1"/>
  <c r="N295" i="71"/>
  <c r="L295" i="71"/>
  <c r="K295" i="71"/>
  <c r="R294" i="71"/>
  <c r="S294" i="71" s="1"/>
  <c r="N294" i="71"/>
  <c r="L294" i="71"/>
  <c r="K294" i="71"/>
  <c r="R293" i="71"/>
  <c r="S293" i="71" s="1"/>
  <c r="N293" i="71"/>
  <c r="L293" i="71"/>
  <c r="K293" i="71"/>
  <c r="R292" i="71"/>
  <c r="S292" i="71" s="1"/>
  <c r="N292" i="71"/>
  <c r="L292" i="71"/>
  <c r="K292" i="71"/>
  <c r="R291" i="71"/>
  <c r="S291" i="71" s="1"/>
  <c r="N291" i="71"/>
  <c r="L291" i="71"/>
  <c r="K291" i="71"/>
  <c r="R290" i="71"/>
  <c r="S290" i="71" s="1"/>
  <c r="N290" i="71"/>
  <c r="L290" i="71"/>
  <c r="K290" i="71"/>
  <c r="R289" i="71"/>
  <c r="S289" i="71" s="1"/>
  <c r="N289" i="71"/>
  <c r="L289" i="71"/>
  <c r="K289" i="71"/>
  <c r="R288" i="71"/>
  <c r="S288" i="71" s="1"/>
  <c r="N288" i="71"/>
  <c r="L288" i="71"/>
  <c r="K288" i="71"/>
  <c r="R287" i="71"/>
  <c r="S287" i="71" s="1"/>
  <c r="N287" i="71"/>
  <c r="L287" i="71"/>
  <c r="K287" i="71"/>
  <c r="R286" i="71"/>
  <c r="S286" i="71" s="1"/>
  <c r="N286" i="71"/>
  <c r="L286" i="71"/>
  <c r="K286" i="71"/>
  <c r="R285" i="71"/>
  <c r="S285" i="71" s="1"/>
  <c r="N285" i="71"/>
  <c r="L285" i="71"/>
  <c r="K285" i="71"/>
  <c r="R284" i="71"/>
  <c r="S284" i="71" s="1"/>
  <c r="N284" i="71"/>
  <c r="L284" i="71"/>
  <c r="K284" i="71"/>
  <c r="R283" i="71"/>
  <c r="S283" i="71" s="1"/>
  <c r="N283" i="71"/>
  <c r="L283" i="71"/>
  <c r="K283" i="71"/>
  <c r="R282" i="71"/>
  <c r="S282" i="71" s="1"/>
  <c r="N282" i="71"/>
  <c r="L282" i="71"/>
  <c r="K282" i="71"/>
  <c r="R281" i="71"/>
  <c r="S281" i="71" s="1"/>
  <c r="N281" i="71"/>
  <c r="L281" i="71"/>
  <c r="K281" i="71"/>
  <c r="R280" i="71"/>
  <c r="S280" i="71" s="1"/>
  <c r="N280" i="71"/>
  <c r="L280" i="71"/>
  <c r="K280" i="71"/>
  <c r="R279" i="71"/>
  <c r="S279" i="71" s="1"/>
  <c r="N279" i="71"/>
  <c r="L279" i="71"/>
  <c r="K279" i="71"/>
  <c r="R278" i="71"/>
  <c r="S278" i="71" s="1"/>
  <c r="N278" i="71"/>
  <c r="L278" i="71"/>
  <c r="K278" i="71"/>
  <c r="R277" i="71"/>
  <c r="S277" i="71" s="1"/>
  <c r="N277" i="71"/>
  <c r="L277" i="71"/>
  <c r="K277" i="71"/>
  <c r="R276" i="71"/>
  <c r="S276" i="71" s="1"/>
  <c r="N276" i="71"/>
  <c r="L276" i="71"/>
  <c r="K276" i="71"/>
  <c r="R275" i="71"/>
  <c r="S275" i="71" s="1"/>
  <c r="N275" i="71"/>
  <c r="L275" i="71"/>
  <c r="K275" i="71"/>
  <c r="R274" i="71"/>
  <c r="S274" i="71" s="1"/>
  <c r="N274" i="71"/>
  <c r="L274" i="71"/>
  <c r="K274" i="71"/>
  <c r="R273" i="71"/>
  <c r="S273" i="71" s="1"/>
  <c r="N273" i="71"/>
  <c r="L273" i="71"/>
  <c r="K273" i="71"/>
  <c r="R272" i="71"/>
  <c r="S272" i="71" s="1"/>
  <c r="N272" i="71"/>
  <c r="L272" i="71"/>
  <c r="K272" i="71"/>
  <c r="R271" i="71"/>
  <c r="S271" i="71" s="1"/>
  <c r="N271" i="71"/>
  <c r="L271" i="71"/>
  <c r="K271" i="71"/>
  <c r="R270" i="71"/>
  <c r="S270" i="71" s="1"/>
  <c r="N270" i="71"/>
  <c r="L270" i="71"/>
  <c r="K270" i="71"/>
  <c r="R269" i="71"/>
  <c r="S269" i="71" s="1"/>
  <c r="N269" i="71"/>
  <c r="L269" i="71"/>
  <c r="K269" i="71"/>
  <c r="S268" i="71"/>
  <c r="R268" i="71"/>
  <c r="N268" i="71"/>
  <c r="L268" i="71"/>
  <c r="K268" i="71"/>
  <c r="S267" i="71"/>
  <c r="R267" i="71"/>
  <c r="N267" i="71"/>
  <c r="L267" i="71"/>
  <c r="K267" i="71"/>
  <c r="S266" i="71"/>
  <c r="R266" i="71"/>
  <c r="N266" i="71"/>
  <c r="L266" i="71"/>
  <c r="K266" i="71"/>
  <c r="S265" i="71"/>
  <c r="R265" i="71"/>
  <c r="N265" i="71"/>
  <c r="L265" i="71"/>
  <c r="K265" i="71"/>
  <c r="R264" i="71"/>
  <c r="S264" i="71" s="1"/>
  <c r="N264" i="71"/>
  <c r="L264" i="71"/>
  <c r="K264" i="71"/>
  <c r="R263" i="71"/>
  <c r="S263" i="71" s="1"/>
  <c r="N263" i="71"/>
  <c r="L263" i="71"/>
  <c r="K263" i="71"/>
  <c r="R262" i="71"/>
  <c r="S262" i="71" s="1"/>
  <c r="N262" i="71"/>
  <c r="L262" i="71"/>
  <c r="K262" i="71"/>
  <c r="R261" i="71"/>
  <c r="S261" i="71" s="1"/>
  <c r="N261" i="71"/>
  <c r="L261" i="71"/>
  <c r="K261" i="71"/>
  <c r="R260" i="71"/>
  <c r="S260" i="71" s="1"/>
  <c r="N260" i="71"/>
  <c r="L260" i="71"/>
  <c r="K260" i="71"/>
  <c r="R259" i="71"/>
  <c r="S259" i="71" s="1"/>
  <c r="N259" i="71"/>
  <c r="L259" i="71"/>
  <c r="K259" i="71"/>
  <c r="R258" i="71"/>
  <c r="S258" i="71" s="1"/>
  <c r="N258" i="71"/>
  <c r="L258" i="71"/>
  <c r="K258" i="71"/>
  <c r="R257" i="71"/>
  <c r="S257" i="71" s="1"/>
  <c r="N257" i="71"/>
  <c r="L257" i="71"/>
  <c r="K257" i="71"/>
  <c r="R256" i="71"/>
  <c r="S256" i="71" s="1"/>
  <c r="N256" i="71"/>
  <c r="L256" i="71"/>
  <c r="K256" i="71"/>
  <c r="R255" i="71"/>
  <c r="S255" i="71" s="1"/>
  <c r="N255" i="71"/>
  <c r="L255" i="71"/>
  <c r="K255" i="71"/>
  <c r="R254" i="71"/>
  <c r="S254" i="71" s="1"/>
  <c r="N254" i="71"/>
  <c r="L254" i="71"/>
  <c r="K254" i="71"/>
  <c r="R253" i="71"/>
  <c r="S253" i="71" s="1"/>
  <c r="N253" i="71"/>
  <c r="L253" i="71"/>
  <c r="K253" i="71"/>
  <c r="R252" i="71"/>
  <c r="S252" i="71" s="1"/>
  <c r="N252" i="71"/>
  <c r="L252" i="71"/>
  <c r="K252" i="71"/>
  <c r="R251" i="71"/>
  <c r="S251" i="71" s="1"/>
  <c r="N251" i="71"/>
  <c r="L251" i="71"/>
  <c r="K251" i="71"/>
  <c r="R250" i="71"/>
  <c r="S250" i="71" s="1"/>
  <c r="N250" i="71"/>
  <c r="L250" i="71"/>
  <c r="K250" i="71"/>
  <c r="R249" i="71"/>
  <c r="S249" i="71" s="1"/>
  <c r="N249" i="71"/>
  <c r="L249" i="71"/>
  <c r="K249" i="71"/>
  <c r="R248" i="71"/>
  <c r="S248" i="71" s="1"/>
  <c r="N248" i="71"/>
  <c r="L248" i="71"/>
  <c r="K248" i="71"/>
  <c r="R247" i="71"/>
  <c r="S247" i="71" s="1"/>
  <c r="N247" i="71"/>
  <c r="L247" i="71"/>
  <c r="K247" i="71"/>
  <c r="R246" i="71"/>
  <c r="S246" i="71" s="1"/>
  <c r="N246" i="71"/>
  <c r="L246" i="71"/>
  <c r="K246" i="71"/>
  <c r="R245" i="71"/>
  <c r="S245" i="71" s="1"/>
  <c r="N245" i="71"/>
  <c r="L245" i="71"/>
  <c r="K245" i="71"/>
  <c r="R244" i="71"/>
  <c r="S244" i="71" s="1"/>
  <c r="N244" i="71"/>
  <c r="L244" i="71"/>
  <c r="K244" i="71"/>
  <c r="R243" i="71"/>
  <c r="S243" i="71" s="1"/>
  <c r="N243" i="71"/>
  <c r="L243" i="71"/>
  <c r="K243" i="71"/>
  <c r="R242" i="71"/>
  <c r="S242" i="71" s="1"/>
  <c r="N242" i="71"/>
  <c r="L242" i="71"/>
  <c r="K242" i="71"/>
  <c r="R241" i="71"/>
  <c r="S241" i="71" s="1"/>
  <c r="N241" i="71"/>
  <c r="L241" i="71"/>
  <c r="K241" i="71"/>
  <c r="R240" i="71"/>
  <c r="S240" i="71" s="1"/>
  <c r="N240" i="71"/>
  <c r="L240" i="71"/>
  <c r="K240" i="71"/>
  <c r="R239" i="71"/>
  <c r="S239" i="71" s="1"/>
  <c r="N239" i="71"/>
  <c r="L239" i="71"/>
  <c r="K239" i="71"/>
  <c r="R238" i="71"/>
  <c r="S238" i="71" s="1"/>
  <c r="N238" i="71"/>
  <c r="L238" i="71"/>
  <c r="K238" i="71"/>
  <c r="R237" i="71"/>
  <c r="S237" i="71" s="1"/>
  <c r="N237" i="71"/>
  <c r="L237" i="71"/>
  <c r="K237" i="71"/>
  <c r="S236" i="71"/>
  <c r="R236" i="71"/>
  <c r="N236" i="71"/>
  <c r="L236" i="71"/>
  <c r="K236" i="71"/>
  <c r="S235" i="71"/>
  <c r="R235" i="71"/>
  <c r="N235" i="71"/>
  <c r="L235" i="71"/>
  <c r="K235" i="71"/>
  <c r="S234" i="71"/>
  <c r="R234" i="71"/>
  <c r="N234" i="71"/>
  <c r="L234" i="71"/>
  <c r="K234" i="71"/>
  <c r="S233" i="71"/>
  <c r="R233" i="71"/>
  <c r="N233" i="71"/>
  <c r="L233" i="71"/>
  <c r="K233" i="71"/>
  <c r="R232" i="71"/>
  <c r="S232" i="71" s="1"/>
  <c r="N232" i="71"/>
  <c r="L232" i="71"/>
  <c r="K232" i="71"/>
  <c r="R231" i="71"/>
  <c r="S231" i="71" s="1"/>
  <c r="N231" i="71"/>
  <c r="L231" i="71"/>
  <c r="K231" i="71"/>
  <c r="R230" i="71"/>
  <c r="S230" i="71" s="1"/>
  <c r="N230" i="71"/>
  <c r="L230" i="71"/>
  <c r="K230" i="71"/>
  <c r="R229" i="71"/>
  <c r="S229" i="71" s="1"/>
  <c r="N229" i="71"/>
  <c r="L229" i="71"/>
  <c r="K229" i="71"/>
  <c r="R228" i="71"/>
  <c r="S228" i="71" s="1"/>
  <c r="N228" i="71"/>
  <c r="L228" i="71"/>
  <c r="K228" i="71"/>
  <c r="R227" i="71"/>
  <c r="S227" i="71" s="1"/>
  <c r="N227" i="71"/>
  <c r="L227" i="71"/>
  <c r="K227" i="71"/>
  <c r="R226" i="71"/>
  <c r="S226" i="71" s="1"/>
  <c r="N226" i="71"/>
  <c r="L226" i="71"/>
  <c r="K226" i="71"/>
  <c r="R225" i="71"/>
  <c r="S225" i="71" s="1"/>
  <c r="N225" i="71"/>
  <c r="L225" i="71"/>
  <c r="K225" i="71"/>
  <c r="R224" i="71"/>
  <c r="S224" i="71" s="1"/>
  <c r="N224" i="71"/>
  <c r="L224" i="71"/>
  <c r="K224" i="71"/>
  <c r="R223" i="71"/>
  <c r="S223" i="71" s="1"/>
  <c r="N223" i="71"/>
  <c r="L223" i="71"/>
  <c r="K223" i="71"/>
  <c r="R222" i="71"/>
  <c r="S222" i="71" s="1"/>
  <c r="N222" i="71"/>
  <c r="L222" i="71"/>
  <c r="K222" i="71"/>
  <c r="R221" i="71"/>
  <c r="S221" i="71" s="1"/>
  <c r="N221" i="71"/>
  <c r="L221" i="71"/>
  <c r="K221" i="71"/>
  <c r="R220" i="71"/>
  <c r="S220" i="71" s="1"/>
  <c r="N220" i="71"/>
  <c r="L220" i="71"/>
  <c r="K220" i="71"/>
  <c r="R219" i="71"/>
  <c r="S219" i="71" s="1"/>
  <c r="N219" i="71"/>
  <c r="L219" i="71"/>
  <c r="K219" i="71"/>
  <c r="R218" i="71"/>
  <c r="S218" i="71" s="1"/>
  <c r="N218" i="71"/>
  <c r="L218" i="71"/>
  <c r="K218" i="71"/>
  <c r="R217" i="71"/>
  <c r="S217" i="71" s="1"/>
  <c r="N217" i="71"/>
  <c r="L217" i="71"/>
  <c r="K217" i="71"/>
  <c r="R216" i="71"/>
  <c r="S216" i="71" s="1"/>
  <c r="N216" i="71"/>
  <c r="L216" i="71"/>
  <c r="K216" i="71"/>
  <c r="R215" i="71"/>
  <c r="S215" i="71" s="1"/>
  <c r="N215" i="71"/>
  <c r="L215" i="71"/>
  <c r="K215" i="71"/>
  <c r="R214" i="71"/>
  <c r="S214" i="71" s="1"/>
  <c r="N214" i="71"/>
  <c r="L214" i="71"/>
  <c r="K214" i="71"/>
  <c r="R213" i="71"/>
  <c r="S213" i="71" s="1"/>
  <c r="N213" i="71"/>
  <c r="L213" i="71"/>
  <c r="K213" i="71"/>
  <c r="R212" i="71"/>
  <c r="S212" i="71" s="1"/>
  <c r="N212" i="71"/>
  <c r="L212" i="71"/>
  <c r="K212" i="71"/>
  <c r="R211" i="71"/>
  <c r="S211" i="71" s="1"/>
  <c r="N211" i="71"/>
  <c r="L211" i="71"/>
  <c r="K211" i="71"/>
  <c r="R210" i="71"/>
  <c r="S210" i="71" s="1"/>
  <c r="N210" i="71"/>
  <c r="L210" i="71"/>
  <c r="K210" i="71"/>
  <c r="R209" i="71"/>
  <c r="S209" i="71" s="1"/>
  <c r="N209" i="71"/>
  <c r="L209" i="71"/>
  <c r="K209" i="71"/>
  <c r="R208" i="71"/>
  <c r="S208" i="71" s="1"/>
  <c r="N208" i="71"/>
  <c r="L208" i="71"/>
  <c r="K208" i="71"/>
  <c r="R207" i="71"/>
  <c r="S207" i="71" s="1"/>
  <c r="N207" i="71"/>
  <c r="L207" i="71"/>
  <c r="K207" i="71"/>
  <c r="R206" i="71"/>
  <c r="S206" i="71" s="1"/>
  <c r="N206" i="71"/>
  <c r="L206" i="71"/>
  <c r="K206" i="71"/>
  <c r="R205" i="71"/>
  <c r="S205" i="71" s="1"/>
  <c r="N205" i="71"/>
  <c r="L205" i="71"/>
  <c r="K205" i="71"/>
  <c r="S204" i="71"/>
  <c r="R204" i="71"/>
  <c r="N204" i="71"/>
  <c r="L204" i="71"/>
  <c r="K204" i="71"/>
  <c r="S203" i="71"/>
  <c r="R203" i="71"/>
  <c r="N203" i="71"/>
  <c r="L203" i="71"/>
  <c r="K203" i="71"/>
  <c r="R202" i="71"/>
  <c r="S202" i="71" s="1"/>
  <c r="N202" i="71"/>
  <c r="L202" i="71"/>
  <c r="K202" i="71"/>
  <c r="R201" i="71"/>
  <c r="S201" i="71" s="1"/>
  <c r="N201" i="71"/>
  <c r="L201" i="71"/>
  <c r="K201" i="71"/>
  <c r="R200" i="71"/>
  <c r="S200" i="71" s="1"/>
  <c r="N200" i="71"/>
  <c r="L200" i="71"/>
  <c r="K200" i="71"/>
  <c r="R199" i="71"/>
  <c r="S199" i="71" s="1"/>
  <c r="N199" i="71"/>
  <c r="L199" i="71"/>
  <c r="K199" i="71"/>
  <c r="R198" i="71"/>
  <c r="S198" i="71" s="1"/>
  <c r="N198" i="71"/>
  <c r="L198" i="71"/>
  <c r="K198" i="71"/>
  <c r="R197" i="71"/>
  <c r="S197" i="71" s="1"/>
  <c r="N197" i="71"/>
  <c r="L197" i="71"/>
  <c r="K197" i="71"/>
  <c r="R196" i="71"/>
  <c r="S196" i="71" s="1"/>
  <c r="N196" i="71"/>
  <c r="L196" i="71"/>
  <c r="K196" i="71"/>
  <c r="R195" i="71"/>
  <c r="S195" i="71" s="1"/>
  <c r="N195" i="71"/>
  <c r="L195" i="71"/>
  <c r="K195" i="71"/>
  <c r="R194" i="71"/>
  <c r="S194" i="71" s="1"/>
  <c r="N194" i="71"/>
  <c r="L194" i="71"/>
  <c r="K194" i="71"/>
  <c r="R193" i="71"/>
  <c r="S193" i="71" s="1"/>
  <c r="N193" i="71"/>
  <c r="L193" i="71"/>
  <c r="K193" i="71"/>
  <c r="R192" i="71"/>
  <c r="S192" i="71" s="1"/>
  <c r="N192" i="71"/>
  <c r="L192" i="71"/>
  <c r="K192" i="71"/>
  <c r="R191" i="71"/>
  <c r="S191" i="71" s="1"/>
  <c r="N191" i="71"/>
  <c r="L191" i="71"/>
  <c r="K191" i="71"/>
  <c r="R190" i="71"/>
  <c r="S190" i="71" s="1"/>
  <c r="N190" i="71"/>
  <c r="L190" i="71"/>
  <c r="K190" i="71"/>
  <c r="R189" i="71"/>
  <c r="S189" i="71" s="1"/>
  <c r="N189" i="71"/>
  <c r="L189" i="71"/>
  <c r="K189" i="71"/>
  <c r="R188" i="71"/>
  <c r="S188" i="71" s="1"/>
  <c r="N188" i="71"/>
  <c r="L188" i="71"/>
  <c r="K188" i="71"/>
  <c r="S187" i="71"/>
  <c r="R187" i="71"/>
  <c r="N187" i="71"/>
  <c r="L187" i="71"/>
  <c r="K187" i="71"/>
  <c r="R186" i="71"/>
  <c r="S186" i="71" s="1"/>
  <c r="N186" i="71"/>
  <c r="L186" i="71"/>
  <c r="K186" i="71"/>
  <c r="R185" i="71"/>
  <c r="S185" i="71" s="1"/>
  <c r="N185" i="71"/>
  <c r="L185" i="71"/>
  <c r="K185" i="71"/>
  <c r="R184" i="71"/>
  <c r="S184" i="71" s="1"/>
  <c r="N184" i="71"/>
  <c r="L184" i="71"/>
  <c r="K184" i="71"/>
  <c r="R183" i="71"/>
  <c r="S183" i="71" s="1"/>
  <c r="N183" i="71"/>
  <c r="L183" i="71"/>
  <c r="K183" i="71"/>
  <c r="R182" i="71"/>
  <c r="S182" i="71" s="1"/>
  <c r="N182" i="71"/>
  <c r="L182" i="71"/>
  <c r="K182" i="71"/>
  <c r="R181" i="71"/>
  <c r="S181" i="71" s="1"/>
  <c r="N181" i="71"/>
  <c r="L181" i="71"/>
  <c r="K181" i="71"/>
  <c r="R180" i="71"/>
  <c r="S180" i="71" s="1"/>
  <c r="N180" i="71"/>
  <c r="L180" i="71"/>
  <c r="K180" i="71"/>
  <c r="R179" i="71"/>
  <c r="S179" i="71" s="1"/>
  <c r="N179" i="71"/>
  <c r="L179" i="71"/>
  <c r="K179" i="71"/>
  <c r="R178" i="71"/>
  <c r="S178" i="71" s="1"/>
  <c r="N178" i="71"/>
  <c r="L178" i="71"/>
  <c r="K178" i="71"/>
  <c r="R177" i="71"/>
  <c r="S177" i="71" s="1"/>
  <c r="N177" i="71"/>
  <c r="L177" i="71"/>
  <c r="K177" i="71"/>
  <c r="R176" i="71"/>
  <c r="S176" i="71" s="1"/>
  <c r="N176" i="71"/>
  <c r="L176" i="71"/>
  <c r="K176" i="71"/>
  <c r="R175" i="71"/>
  <c r="S175" i="71" s="1"/>
  <c r="N175" i="71"/>
  <c r="L175" i="71"/>
  <c r="K175" i="71"/>
  <c r="R174" i="71"/>
  <c r="S174" i="71" s="1"/>
  <c r="N174" i="71"/>
  <c r="L174" i="71"/>
  <c r="K174" i="71"/>
  <c r="R173" i="71"/>
  <c r="S173" i="71" s="1"/>
  <c r="N173" i="71"/>
  <c r="L173" i="71"/>
  <c r="K173" i="71"/>
  <c r="R172" i="71"/>
  <c r="S172" i="71" s="1"/>
  <c r="N172" i="71"/>
  <c r="L172" i="71"/>
  <c r="K172" i="71"/>
  <c r="R171" i="71"/>
  <c r="S171" i="71" s="1"/>
  <c r="N171" i="71"/>
  <c r="L171" i="71"/>
  <c r="K171" i="71"/>
  <c r="R170" i="71"/>
  <c r="S170" i="71" s="1"/>
  <c r="N170" i="71"/>
  <c r="L170" i="71"/>
  <c r="K170" i="71"/>
  <c r="R169" i="71"/>
  <c r="S169" i="71" s="1"/>
  <c r="N169" i="71"/>
  <c r="L169" i="71"/>
  <c r="K169" i="71"/>
  <c r="R168" i="71"/>
  <c r="S168" i="71" s="1"/>
  <c r="N168" i="71"/>
  <c r="L168" i="71"/>
  <c r="K168" i="71"/>
  <c r="R167" i="71"/>
  <c r="S167" i="71" s="1"/>
  <c r="N167" i="71"/>
  <c r="L167" i="71"/>
  <c r="K167" i="71"/>
  <c r="R166" i="71"/>
  <c r="S166" i="71" s="1"/>
  <c r="N166" i="71"/>
  <c r="L166" i="71"/>
  <c r="K166" i="71"/>
  <c r="R165" i="71"/>
  <c r="S165" i="71" s="1"/>
  <c r="N165" i="71"/>
  <c r="L165" i="71"/>
  <c r="K165" i="71"/>
  <c r="R164" i="71"/>
  <c r="S164" i="71" s="1"/>
  <c r="N164" i="71"/>
  <c r="L164" i="71"/>
  <c r="K164" i="71"/>
  <c r="R163" i="71"/>
  <c r="S163" i="71" s="1"/>
  <c r="N163" i="71"/>
  <c r="L163" i="71"/>
  <c r="K163" i="71"/>
  <c r="R162" i="71"/>
  <c r="S162" i="71" s="1"/>
  <c r="N162" i="71"/>
  <c r="L162" i="71"/>
  <c r="K162" i="71"/>
  <c r="R161" i="71"/>
  <c r="S161" i="71" s="1"/>
  <c r="N161" i="71"/>
  <c r="L161" i="71"/>
  <c r="K161" i="71"/>
  <c r="R160" i="71"/>
  <c r="S160" i="71" s="1"/>
  <c r="N160" i="71"/>
  <c r="L160" i="71"/>
  <c r="K160" i="71"/>
  <c r="R159" i="71"/>
  <c r="S159" i="71" s="1"/>
  <c r="N159" i="71"/>
  <c r="L159" i="71"/>
  <c r="K159" i="71"/>
  <c r="R158" i="71"/>
  <c r="S158" i="71" s="1"/>
  <c r="N158" i="71"/>
  <c r="L158" i="71"/>
  <c r="K158" i="71"/>
  <c r="R157" i="71"/>
  <c r="S157" i="71" s="1"/>
  <c r="N157" i="71"/>
  <c r="L157" i="71"/>
  <c r="K157" i="71"/>
  <c r="R156" i="71"/>
  <c r="S156" i="71" s="1"/>
  <c r="N156" i="71"/>
  <c r="L156" i="71"/>
  <c r="K156" i="71"/>
  <c r="R155" i="71"/>
  <c r="S155" i="71" s="1"/>
  <c r="N155" i="71"/>
  <c r="L155" i="71"/>
  <c r="K155" i="71"/>
  <c r="R154" i="71"/>
  <c r="S154" i="71" s="1"/>
  <c r="N154" i="71"/>
  <c r="L154" i="71"/>
  <c r="K154" i="71"/>
  <c r="S153" i="71"/>
  <c r="R153" i="71"/>
  <c r="N153" i="71"/>
  <c r="L153" i="71"/>
  <c r="K153" i="71"/>
  <c r="R152" i="71"/>
  <c r="S152" i="71" s="1"/>
  <c r="N152" i="71"/>
  <c r="L152" i="71"/>
  <c r="K152" i="71"/>
  <c r="R151" i="71"/>
  <c r="S151" i="71" s="1"/>
  <c r="N151" i="71"/>
  <c r="L151" i="71"/>
  <c r="K151" i="71"/>
  <c r="R150" i="71"/>
  <c r="S150" i="71" s="1"/>
  <c r="N150" i="71"/>
  <c r="L150" i="71"/>
  <c r="K150" i="71"/>
  <c r="R149" i="71"/>
  <c r="S149" i="71" s="1"/>
  <c r="N149" i="71"/>
  <c r="L149" i="71"/>
  <c r="K149" i="71"/>
  <c r="R148" i="71"/>
  <c r="S148" i="71" s="1"/>
  <c r="N148" i="71"/>
  <c r="L148" i="71"/>
  <c r="K148" i="71"/>
  <c r="R147" i="71"/>
  <c r="S147" i="71" s="1"/>
  <c r="N147" i="71"/>
  <c r="L147" i="71"/>
  <c r="K147" i="71"/>
  <c r="R146" i="71"/>
  <c r="S146" i="71" s="1"/>
  <c r="N146" i="71"/>
  <c r="L146" i="71"/>
  <c r="K146" i="71"/>
  <c r="R145" i="71"/>
  <c r="S145" i="71" s="1"/>
  <c r="N145" i="71"/>
  <c r="L145" i="71"/>
  <c r="K145" i="71"/>
  <c r="R144" i="71"/>
  <c r="S144" i="71" s="1"/>
  <c r="N144" i="71"/>
  <c r="L144" i="71"/>
  <c r="K144" i="71"/>
  <c r="R143" i="71"/>
  <c r="S143" i="71" s="1"/>
  <c r="N143" i="71"/>
  <c r="L143" i="71"/>
  <c r="K143" i="71"/>
  <c r="R142" i="71"/>
  <c r="S142" i="71" s="1"/>
  <c r="N142" i="71"/>
  <c r="L142" i="71"/>
  <c r="K142" i="71"/>
  <c r="R141" i="71"/>
  <c r="S141" i="71" s="1"/>
  <c r="N141" i="71"/>
  <c r="L141" i="71"/>
  <c r="K141" i="71"/>
  <c r="R140" i="71"/>
  <c r="S140" i="71" s="1"/>
  <c r="N140" i="71"/>
  <c r="L140" i="71"/>
  <c r="K140" i="71"/>
  <c r="R139" i="71"/>
  <c r="S139" i="71" s="1"/>
  <c r="N139" i="71"/>
  <c r="L139" i="71"/>
  <c r="K139" i="71"/>
  <c r="R138" i="71"/>
  <c r="S138" i="71" s="1"/>
  <c r="N138" i="71"/>
  <c r="L138" i="71"/>
  <c r="K138" i="71"/>
  <c r="S137" i="71"/>
  <c r="R137" i="71"/>
  <c r="N137" i="71"/>
  <c r="L137" i="71"/>
  <c r="K137" i="71"/>
  <c r="R136" i="71"/>
  <c r="S136" i="71" s="1"/>
  <c r="N136" i="71"/>
  <c r="L136" i="71"/>
  <c r="K136" i="71"/>
  <c r="R135" i="71"/>
  <c r="S135" i="71" s="1"/>
  <c r="N135" i="71"/>
  <c r="L135" i="71"/>
  <c r="K135" i="71"/>
  <c r="R134" i="71"/>
  <c r="S134" i="71" s="1"/>
  <c r="N134" i="71"/>
  <c r="L134" i="71"/>
  <c r="K134" i="71"/>
  <c r="R133" i="71"/>
  <c r="S133" i="71" s="1"/>
  <c r="N133" i="71"/>
  <c r="L133" i="71"/>
  <c r="K133" i="71"/>
  <c r="R132" i="71"/>
  <c r="S132" i="71" s="1"/>
  <c r="N132" i="71"/>
  <c r="L132" i="71"/>
  <c r="K132" i="71"/>
  <c r="R131" i="71"/>
  <c r="S131" i="71" s="1"/>
  <c r="N131" i="71"/>
  <c r="L131" i="71"/>
  <c r="K131" i="71"/>
  <c r="R130" i="71"/>
  <c r="S130" i="71" s="1"/>
  <c r="N130" i="71"/>
  <c r="L130" i="71"/>
  <c r="K130" i="71"/>
  <c r="R129" i="71"/>
  <c r="S129" i="71" s="1"/>
  <c r="N129" i="71"/>
  <c r="L129" i="71"/>
  <c r="K129" i="71"/>
  <c r="R128" i="71"/>
  <c r="S128" i="71" s="1"/>
  <c r="N128" i="71"/>
  <c r="L128" i="71"/>
  <c r="K128" i="71"/>
  <c r="R127" i="71"/>
  <c r="S127" i="71" s="1"/>
  <c r="N127" i="71"/>
  <c r="L127" i="71"/>
  <c r="K127" i="71"/>
  <c r="R126" i="71"/>
  <c r="S126" i="71" s="1"/>
  <c r="N126" i="71"/>
  <c r="L126" i="71"/>
  <c r="K126" i="71"/>
  <c r="R125" i="71"/>
  <c r="S125" i="71" s="1"/>
  <c r="N125" i="71"/>
  <c r="L125" i="71"/>
  <c r="K125" i="71"/>
  <c r="S124" i="71"/>
  <c r="R124" i="71"/>
  <c r="N124" i="71"/>
  <c r="L124" i="71"/>
  <c r="K124" i="71"/>
  <c r="S123" i="71"/>
  <c r="R123" i="71"/>
  <c r="N123" i="71"/>
  <c r="L123" i="71"/>
  <c r="K123" i="71"/>
  <c r="R122" i="71"/>
  <c r="S122" i="71" s="1"/>
  <c r="N122" i="71"/>
  <c r="L122" i="71"/>
  <c r="K122" i="71"/>
  <c r="R121" i="71"/>
  <c r="S121" i="71" s="1"/>
  <c r="N121" i="71"/>
  <c r="L121" i="71"/>
  <c r="K121" i="71"/>
  <c r="R120" i="71"/>
  <c r="S120" i="71" s="1"/>
  <c r="N120" i="71"/>
  <c r="L120" i="71"/>
  <c r="K120" i="71"/>
  <c r="R119" i="71"/>
  <c r="S119" i="71" s="1"/>
  <c r="N119" i="71"/>
  <c r="L119" i="71"/>
  <c r="K119" i="71"/>
  <c r="R118" i="71"/>
  <c r="S118" i="71" s="1"/>
  <c r="N118" i="71"/>
  <c r="L118" i="71"/>
  <c r="K118" i="71"/>
  <c r="R117" i="71"/>
  <c r="S117" i="71" s="1"/>
  <c r="N117" i="71"/>
  <c r="L117" i="71"/>
  <c r="K117" i="71"/>
  <c r="R116" i="71"/>
  <c r="S116" i="71" s="1"/>
  <c r="N116" i="71"/>
  <c r="L116" i="71"/>
  <c r="K116" i="71"/>
  <c r="S115" i="71"/>
  <c r="R115" i="71"/>
  <c r="N115" i="71"/>
  <c r="L115" i="71"/>
  <c r="K115" i="71"/>
  <c r="R114" i="71"/>
  <c r="S114" i="71" s="1"/>
  <c r="N114" i="71"/>
  <c r="L114" i="71"/>
  <c r="K114" i="71"/>
  <c r="R113" i="71"/>
  <c r="S113" i="71" s="1"/>
  <c r="N113" i="71"/>
  <c r="L113" i="71"/>
  <c r="K113" i="71"/>
  <c r="R112" i="71"/>
  <c r="S112" i="71" s="1"/>
  <c r="N112" i="71"/>
  <c r="L112" i="71"/>
  <c r="K112" i="71"/>
  <c r="R111" i="71"/>
  <c r="S111" i="71" s="1"/>
  <c r="N111" i="71"/>
  <c r="L111" i="71"/>
  <c r="K111" i="71"/>
  <c r="R110" i="71"/>
  <c r="S110" i="71" s="1"/>
  <c r="N110" i="71"/>
  <c r="L110" i="71"/>
  <c r="K110" i="71"/>
  <c r="R109" i="71"/>
  <c r="S109" i="71" s="1"/>
  <c r="N109" i="71"/>
  <c r="L109" i="71"/>
  <c r="K109" i="71"/>
  <c r="R108" i="71"/>
  <c r="S108" i="71" s="1"/>
  <c r="N108" i="71"/>
  <c r="L108" i="71"/>
  <c r="K108" i="71"/>
  <c r="R107" i="71"/>
  <c r="S107" i="71" s="1"/>
  <c r="N107" i="71"/>
  <c r="L107" i="71"/>
  <c r="K107" i="71"/>
  <c r="R106" i="71"/>
  <c r="S106" i="71" s="1"/>
  <c r="N106" i="71"/>
  <c r="L106" i="71"/>
  <c r="K106" i="71"/>
  <c r="S105" i="71"/>
  <c r="R105" i="71"/>
  <c r="N105" i="71"/>
  <c r="L105" i="71"/>
  <c r="K105" i="71"/>
  <c r="R104" i="71"/>
  <c r="S104" i="71" s="1"/>
  <c r="N104" i="71"/>
  <c r="L104" i="71"/>
  <c r="K104" i="71"/>
  <c r="R103" i="71"/>
  <c r="S103" i="71" s="1"/>
  <c r="N103" i="71"/>
  <c r="L103" i="71"/>
  <c r="K103" i="71"/>
  <c r="R102" i="71"/>
  <c r="S102" i="71" s="1"/>
  <c r="N102" i="71"/>
  <c r="L102" i="71"/>
  <c r="K102" i="71"/>
  <c r="R101" i="71"/>
  <c r="S101" i="71" s="1"/>
  <c r="N101" i="71"/>
  <c r="L101" i="71"/>
  <c r="K101" i="71"/>
  <c r="R100" i="71"/>
  <c r="S100" i="71" s="1"/>
  <c r="N100" i="71"/>
  <c r="L100" i="71"/>
  <c r="K100" i="71"/>
  <c r="R99" i="71"/>
  <c r="S99" i="71" s="1"/>
  <c r="N99" i="71"/>
  <c r="L99" i="71"/>
  <c r="K99" i="71"/>
  <c r="R98" i="71"/>
  <c r="S98" i="71" s="1"/>
  <c r="N98" i="71"/>
  <c r="L98" i="71"/>
  <c r="K98" i="71"/>
  <c r="R97" i="71"/>
  <c r="S97" i="71" s="1"/>
  <c r="N97" i="71"/>
  <c r="L97" i="71"/>
  <c r="K97" i="71"/>
  <c r="R96" i="71"/>
  <c r="S96" i="71" s="1"/>
  <c r="N96" i="71"/>
  <c r="L96" i="71"/>
  <c r="K96" i="71"/>
  <c r="R95" i="71"/>
  <c r="S95" i="71" s="1"/>
  <c r="N95" i="71"/>
  <c r="L95" i="71"/>
  <c r="K95" i="71"/>
  <c r="R94" i="71"/>
  <c r="S94" i="71" s="1"/>
  <c r="N94" i="71"/>
  <c r="L94" i="71"/>
  <c r="K94" i="71"/>
  <c r="R93" i="71"/>
  <c r="S93" i="71" s="1"/>
  <c r="N93" i="71"/>
  <c r="L93" i="71"/>
  <c r="K93" i="71"/>
  <c r="S92" i="71"/>
  <c r="R92" i="71"/>
  <c r="N92" i="71"/>
  <c r="L92" i="71"/>
  <c r="K92" i="71"/>
  <c r="S91" i="71"/>
  <c r="R91" i="71"/>
  <c r="N91" i="71"/>
  <c r="L91" i="71"/>
  <c r="K91" i="71"/>
  <c r="R90" i="71"/>
  <c r="S90" i="71" s="1"/>
  <c r="N90" i="71"/>
  <c r="L90" i="71"/>
  <c r="K90" i="71"/>
  <c r="R89" i="71"/>
  <c r="S89" i="71" s="1"/>
  <c r="N89" i="71"/>
  <c r="L89" i="71"/>
  <c r="K89" i="71"/>
  <c r="R88" i="71"/>
  <c r="S88" i="71" s="1"/>
  <c r="N88" i="71"/>
  <c r="L88" i="71"/>
  <c r="K88" i="71"/>
  <c r="R87" i="71"/>
  <c r="S87" i="71" s="1"/>
  <c r="N87" i="71"/>
  <c r="L87" i="71"/>
  <c r="K87" i="71"/>
  <c r="R86" i="71"/>
  <c r="S86" i="71" s="1"/>
  <c r="N86" i="71"/>
  <c r="L86" i="71"/>
  <c r="K86" i="71"/>
  <c r="R85" i="71"/>
  <c r="S85" i="71" s="1"/>
  <c r="N85" i="71"/>
  <c r="L85" i="71"/>
  <c r="K85" i="71"/>
  <c r="R84" i="71"/>
  <c r="S84" i="71" s="1"/>
  <c r="N84" i="71"/>
  <c r="L84" i="71"/>
  <c r="K84" i="71"/>
  <c r="S83" i="71"/>
  <c r="R83" i="71"/>
  <c r="N83" i="71"/>
  <c r="L83" i="71"/>
  <c r="K83" i="71"/>
  <c r="R82" i="71"/>
  <c r="S82" i="71" s="1"/>
  <c r="N82" i="71"/>
  <c r="L82" i="71"/>
  <c r="K82" i="71"/>
  <c r="R81" i="71"/>
  <c r="S81" i="71" s="1"/>
  <c r="N81" i="71"/>
  <c r="L81" i="71"/>
  <c r="K81" i="71"/>
  <c r="R80" i="71"/>
  <c r="S80" i="71" s="1"/>
  <c r="N80" i="71"/>
  <c r="L80" i="71"/>
  <c r="K80" i="71"/>
  <c r="R79" i="71"/>
  <c r="S79" i="71" s="1"/>
  <c r="N79" i="71"/>
  <c r="L79" i="71"/>
  <c r="K79" i="71"/>
  <c r="R78" i="71"/>
  <c r="S78" i="71" s="1"/>
  <c r="N78" i="71"/>
  <c r="L78" i="71"/>
  <c r="K78" i="71"/>
  <c r="R77" i="71"/>
  <c r="S77" i="71" s="1"/>
  <c r="N77" i="71"/>
  <c r="L77" i="71"/>
  <c r="K77" i="71"/>
  <c r="R76" i="71"/>
  <c r="S76" i="71" s="1"/>
  <c r="N76" i="71"/>
  <c r="L76" i="71"/>
  <c r="K76" i="71"/>
  <c r="R75" i="71"/>
  <c r="S75" i="71" s="1"/>
  <c r="N75" i="71"/>
  <c r="L75" i="71"/>
  <c r="K75" i="71"/>
  <c r="R74" i="71"/>
  <c r="S74" i="71" s="1"/>
  <c r="N74" i="71"/>
  <c r="L74" i="71"/>
  <c r="K74" i="71"/>
  <c r="S73" i="71"/>
  <c r="R73" i="71"/>
  <c r="N73" i="71"/>
  <c r="L73" i="71"/>
  <c r="K73" i="71"/>
  <c r="R72" i="71"/>
  <c r="S72" i="71" s="1"/>
  <c r="N72" i="71"/>
  <c r="L72" i="71"/>
  <c r="K72" i="71"/>
  <c r="R71" i="71"/>
  <c r="S71" i="71" s="1"/>
  <c r="N71" i="71"/>
  <c r="L71" i="71"/>
  <c r="K71" i="71"/>
  <c r="R70" i="71"/>
  <c r="S70" i="71" s="1"/>
  <c r="N70" i="71"/>
  <c r="L70" i="71"/>
  <c r="K70" i="71"/>
  <c r="R69" i="71"/>
  <c r="S69" i="71" s="1"/>
  <c r="N69" i="71"/>
  <c r="L69" i="71"/>
  <c r="K69" i="71"/>
  <c r="R68" i="71"/>
  <c r="S68" i="71" s="1"/>
  <c r="N68" i="71"/>
  <c r="L68" i="71"/>
  <c r="K68" i="71"/>
  <c r="R67" i="71"/>
  <c r="S67" i="71" s="1"/>
  <c r="N67" i="71"/>
  <c r="L67" i="71"/>
  <c r="K67" i="71"/>
  <c r="R66" i="71"/>
  <c r="S66" i="71" s="1"/>
  <c r="N66" i="71"/>
  <c r="L66" i="71"/>
  <c r="K66" i="71"/>
  <c r="R65" i="71"/>
  <c r="S65" i="71" s="1"/>
  <c r="N65" i="71"/>
  <c r="L65" i="71"/>
  <c r="K65" i="71"/>
  <c r="R64" i="71"/>
  <c r="S64" i="71" s="1"/>
  <c r="N64" i="71"/>
  <c r="L64" i="71"/>
  <c r="K64" i="71"/>
  <c r="R63" i="71"/>
  <c r="S63" i="71" s="1"/>
  <c r="N63" i="71"/>
  <c r="L63" i="71"/>
  <c r="K63" i="71"/>
  <c r="R62" i="71"/>
  <c r="S62" i="71" s="1"/>
  <c r="N62" i="71"/>
  <c r="L62" i="71"/>
  <c r="K62" i="71"/>
  <c r="R61" i="71"/>
  <c r="S61" i="71" s="1"/>
  <c r="N61" i="71"/>
  <c r="L61" i="71"/>
  <c r="K61" i="71"/>
  <c r="S60" i="71"/>
  <c r="R60" i="71"/>
  <c r="N60" i="71"/>
  <c r="L60" i="71"/>
  <c r="K60" i="71"/>
  <c r="S59" i="71"/>
  <c r="R59" i="71"/>
  <c r="N59" i="71"/>
  <c r="L59" i="71"/>
  <c r="K59" i="71"/>
  <c r="R58" i="71"/>
  <c r="S58" i="71" s="1"/>
  <c r="N58" i="71"/>
  <c r="L58" i="71"/>
  <c r="K58" i="71"/>
  <c r="R57" i="71"/>
  <c r="S57" i="71" s="1"/>
  <c r="N57" i="71"/>
  <c r="L57" i="71"/>
  <c r="K57" i="71"/>
  <c r="R56" i="71"/>
  <c r="S56" i="71" s="1"/>
  <c r="N56" i="71"/>
  <c r="L56" i="71"/>
  <c r="K56" i="71"/>
  <c r="R55" i="71"/>
  <c r="S55" i="71" s="1"/>
  <c r="N55" i="71"/>
  <c r="L55" i="71"/>
  <c r="K55" i="71"/>
  <c r="R54" i="71"/>
  <c r="S54" i="71" s="1"/>
  <c r="N54" i="71"/>
  <c r="L54" i="71"/>
  <c r="K54" i="71"/>
  <c r="R53" i="71"/>
  <c r="S53" i="71" s="1"/>
  <c r="N53" i="71"/>
  <c r="L53" i="71"/>
  <c r="K53" i="71"/>
  <c r="R52" i="71"/>
  <c r="S52" i="71" s="1"/>
  <c r="N52" i="71"/>
  <c r="L52" i="71"/>
  <c r="K52" i="71"/>
  <c r="R51" i="71"/>
  <c r="S51" i="71" s="1"/>
  <c r="N51" i="71"/>
  <c r="L51" i="71"/>
  <c r="K51" i="71"/>
  <c r="R50" i="71"/>
  <c r="S50" i="71" s="1"/>
  <c r="N50" i="71"/>
  <c r="L50" i="71"/>
  <c r="K50" i="71"/>
  <c r="R49" i="71"/>
  <c r="S49" i="71" s="1"/>
  <c r="N49" i="71"/>
  <c r="L49" i="71"/>
  <c r="K49" i="71"/>
  <c r="R48" i="71"/>
  <c r="S48" i="71" s="1"/>
  <c r="N48" i="71"/>
  <c r="L48" i="71"/>
  <c r="K48" i="71"/>
  <c r="R47" i="71"/>
  <c r="S47" i="71" s="1"/>
  <c r="N47" i="71"/>
  <c r="L47" i="71"/>
  <c r="K47" i="71"/>
  <c r="R46" i="71"/>
  <c r="S46" i="71" s="1"/>
  <c r="N46" i="71"/>
  <c r="L46" i="71"/>
  <c r="K46" i="71"/>
  <c r="R45" i="71"/>
  <c r="S45" i="71" s="1"/>
  <c r="N45" i="71"/>
  <c r="L45" i="71"/>
  <c r="K45" i="71"/>
  <c r="R44" i="71"/>
  <c r="S44" i="71" s="1"/>
  <c r="N44" i="71"/>
  <c r="L44" i="71"/>
  <c r="K44" i="71"/>
  <c r="S43" i="71"/>
  <c r="R43" i="71"/>
  <c r="N43" i="71"/>
  <c r="L43" i="71"/>
  <c r="K43" i="71"/>
  <c r="R42" i="71"/>
  <c r="S42" i="71" s="1"/>
  <c r="N42" i="71"/>
  <c r="L42" i="71"/>
  <c r="K42" i="71"/>
  <c r="R41" i="71"/>
  <c r="S41" i="71" s="1"/>
  <c r="N41" i="71"/>
  <c r="L41" i="71"/>
  <c r="K41" i="71"/>
  <c r="R40" i="71"/>
  <c r="S40" i="71" s="1"/>
  <c r="N40" i="71"/>
  <c r="L40" i="71"/>
  <c r="K40" i="71"/>
  <c r="R39" i="71"/>
  <c r="S39" i="71" s="1"/>
  <c r="N39" i="71"/>
  <c r="L39" i="71"/>
  <c r="K39" i="71"/>
  <c r="R38" i="71"/>
  <c r="S38" i="71" s="1"/>
  <c r="N38" i="71"/>
  <c r="L38" i="71"/>
  <c r="K38" i="71"/>
  <c r="R37" i="71"/>
  <c r="S37" i="71" s="1"/>
  <c r="N37" i="71"/>
  <c r="L37" i="71"/>
  <c r="K37" i="71"/>
  <c r="R36" i="71"/>
  <c r="S36" i="71" s="1"/>
  <c r="N36" i="71"/>
  <c r="L36" i="71"/>
  <c r="K36" i="71"/>
  <c r="R35" i="71"/>
  <c r="S35" i="71" s="1"/>
  <c r="N35" i="71"/>
  <c r="L35" i="71"/>
  <c r="K35" i="71"/>
  <c r="R34" i="71"/>
  <c r="S34" i="71" s="1"/>
  <c r="N34" i="71"/>
  <c r="L34" i="71"/>
  <c r="K34" i="71"/>
  <c r="R33" i="71"/>
  <c r="S33" i="71" s="1"/>
  <c r="N33" i="71"/>
  <c r="L33" i="71"/>
  <c r="K33" i="71"/>
  <c r="R32" i="71"/>
  <c r="S32" i="71" s="1"/>
  <c r="N32" i="71"/>
  <c r="L32" i="71"/>
  <c r="K32" i="71"/>
  <c r="R31" i="71"/>
  <c r="S31" i="71" s="1"/>
  <c r="N31" i="71"/>
  <c r="L31" i="71"/>
  <c r="K31" i="71"/>
  <c r="R30" i="71"/>
  <c r="S30" i="71" s="1"/>
  <c r="N30" i="71"/>
  <c r="L30" i="71"/>
  <c r="K30" i="71"/>
  <c r="R29" i="71"/>
  <c r="S29" i="71" s="1"/>
  <c r="N29" i="71"/>
  <c r="L29" i="71"/>
  <c r="K29" i="71"/>
  <c r="R28" i="71"/>
  <c r="S28" i="71" s="1"/>
  <c r="N28" i="71"/>
  <c r="L28" i="71"/>
  <c r="K28" i="71"/>
  <c r="R27" i="71"/>
  <c r="S27" i="71" s="1"/>
  <c r="N27" i="71"/>
  <c r="L27" i="71"/>
  <c r="K27" i="71"/>
  <c r="R26" i="71"/>
  <c r="S26" i="71" s="1"/>
  <c r="N26" i="71"/>
  <c r="L26" i="71"/>
  <c r="K26" i="71"/>
  <c r="R25" i="71"/>
  <c r="S25" i="71" s="1"/>
  <c r="N25" i="71"/>
  <c r="L25" i="71"/>
  <c r="K25" i="71"/>
  <c r="R24" i="71"/>
  <c r="S24" i="71" s="1"/>
  <c r="N24" i="71"/>
  <c r="L24" i="71"/>
  <c r="K24" i="71"/>
  <c r="R23" i="71"/>
  <c r="S23" i="71" s="1"/>
  <c r="N23" i="71"/>
  <c r="L23" i="71"/>
  <c r="K23" i="71"/>
  <c r="R22" i="71"/>
  <c r="S22" i="71" s="1"/>
  <c r="N22" i="71"/>
  <c r="L22" i="71"/>
  <c r="K22" i="71"/>
  <c r="R21" i="71"/>
  <c r="S21" i="71" s="1"/>
  <c r="N21" i="71"/>
  <c r="L21" i="71"/>
  <c r="K21" i="71"/>
  <c r="R20" i="71"/>
  <c r="S20" i="71" s="1"/>
  <c r="N20" i="71"/>
  <c r="L20" i="71"/>
  <c r="K20" i="71"/>
  <c r="R19" i="71"/>
  <c r="S19" i="71" s="1"/>
  <c r="N19" i="71"/>
  <c r="L19" i="71"/>
  <c r="K19" i="71"/>
  <c r="R18" i="71"/>
  <c r="S18" i="71" s="1"/>
  <c r="N18" i="71"/>
  <c r="L18" i="71"/>
  <c r="K18" i="71"/>
  <c r="R17" i="71"/>
  <c r="S17" i="71" s="1"/>
  <c r="N17" i="71"/>
  <c r="L17" i="71"/>
  <c r="K17" i="71"/>
  <c r="R16" i="71"/>
  <c r="S16" i="71" s="1"/>
  <c r="N16" i="71"/>
  <c r="L16" i="71"/>
  <c r="K16" i="71"/>
  <c r="R15" i="71"/>
  <c r="S15" i="71" s="1"/>
  <c r="N15" i="71"/>
  <c r="L15" i="71"/>
  <c r="K15" i="71"/>
  <c r="R14" i="71"/>
  <c r="S14" i="71" s="1"/>
  <c r="N14" i="71"/>
  <c r="L14" i="71"/>
  <c r="K14" i="71"/>
  <c r="R13" i="71"/>
  <c r="S13" i="71" s="1"/>
  <c r="N13" i="71"/>
  <c r="L13" i="71"/>
  <c r="K13" i="71"/>
  <c r="R12" i="71"/>
  <c r="S12" i="71" s="1"/>
  <c r="N12" i="71"/>
  <c r="L12" i="71"/>
  <c r="K12" i="71"/>
  <c r="R11" i="71"/>
  <c r="S11" i="71" s="1"/>
  <c r="N11" i="71"/>
  <c r="L11" i="71"/>
  <c r="K11" i="71"/>
  <c r="R10" i="71"/>
  <c r="S10" i="71" s="1"/>
  <c r="N10" i="71"/>
  <c r="L10" i="71"/>
  <c r="K10" i="71"/>
  <c r="S9" i="71"/>
  <c r="R9" i="71"/>
  <c r="N9" i="71"/>
  <c r="L9" i="71"/>
  <c r="K9" i="71"/>
  <c r="R8" i="71"/>
  <c r="S8" i="71" s="1"/>
  <c r="N8" i="71"/>
  <c r="L8" i="71"/>
  <c r="L329" i="71" s="1"/>
  <c r="K8" i="71"/>
  <c r="R7" i="71"/>
  <c r="S7" i="71" s="1"/>
  <c r="N7" i="71"/>
  <c r="L7" i="71"/>
  <c r="K7" i="71"/>
  <c r="R6" i="71"/>
  <c r="S6" i="71" s="1"/>
  <c r="N6" i="71"/>
  <c r="L6" i="71"/>
  <c r="K6" i="71"/>
  <c r="R5" i="71"/>
  <c r="S5" i="71" s="1"/>
  <c r="N5" i="71"/>
  <c r="L5" i="71"/>
  <c r="K5" i="71"/>
  <c r="R4" i="71"/>
  <c r="N4" i="71"/>
  <c r="L4" i="71"/>
  <c r="L328" i="71" s="1"/>
  <c r="K4" i="71"/>
  <c r="Q329" i="70"/>
  <c r="P329" i="70"/>
  <c r="O329" i="70"/>
  <c r="M329" i="70"/>
  <c r="J329" i="70"/>
  <c r="AY328" i="70"/>
  <c r="AX328" i="70"/>
  <c r="AW328" i="70"/>
  <c r="AV328" i="70"/>
  <c r="AU328" i="70"/>
  <c r="AT328" i="70"/>
  <c r="AS328" i="70"/>
  <c r="AR328" i="70"/>
  <c r="AQ328" i="70"/>
  <c r="AP328" i="70"/>
  <c r="AO328" i="70"/>
  <c r="AN328" i="70"/>
  <c r="AM328" i="70"/>
  <c r="AL328" i="70"/>
  <c r="AK328" i="70"/>
  <c r="AJ328" i="70"/>
  <c r="AI328" i="70"/>
  <c r="AH328" i="70"/>
  <c r="AG328" i="70"/>
  <c r="AF328" i="70"/>
  <c r="AE328" i="70"/>
  <c r="AD328" i="70"/>
  <c r="AC328" i="70"/>
  <c r="AB328" i="70"/>
  <c r="AA328" i="70"/>
  <c r="Z328" i="70"/>
  <c r="Y328" i="70"/>
  <c r="X328" i="70"/>
  <c r="W328" i="70"/>
  <c r="V328" i="70"/>
  <c r="U328" i="70"/>
  <c r="T328" i="70"/>
  <c r="Q328" i="70"/>
  <c r="P328" i="70"/>
  <c r="O328" i="70"/>
  <c r="M328" i="70"/>
  <c r="J328" i="70"/>
  <c r="R327" i="70"/>
  <c r="S327" i="70" s="1"/>
  <c r="N327" i="70"/>
  <c r="L327" i="70"/>
  <c r="K327" i="70"/>
  <c r="R326" i="70"/>
  <c r="S326" i="70" s="1"/>
  <c r="N326" i="70"/>
  <c r="L326" i="70"/>
  <c r="K326" i="70"/>
  <c r="R325" i="70"/>
  <c r="S325" i="70" s="1"/>
  <c r="N325" i="70"/>
  <c r="L325" i="70"/>
  <c r="K325" i="70"/>
  <c r="R324" i="70"/>
  <c r="S324" i="70" s="1"/>
  <c r="N324" i="70"/>
  <c r="L324" i="70"/>
  <c r="K324" i="70"/>
  <c r="R323" i="70"/>
  <c r="S323" i="70" s="1"/>
  <c r="N323" i="70"/>
  <c r="L323" i="70"/>
  <c r="K323" i="70"/>
  <c r="R322" i="70"/>
  <c r="S322" i="70" s="1"/>
  <c r="N322" i="70"/>
  <c r="L322" i="70"/>
  <c r="K322" i="70"/>
  <c r="R321" i="70"/>
  <c r="S321" i="70" s="1"/>
  <c r="N321" i="70"/>
  <c r="L321" i="70"/>
  <c r="K321" i="70"/>
  <c r="R320" i="70"/>
  <c r="S320" i="70" s="1"/>
  <c r="N320" i="70"/>
  <c r="L320" i="70"/>
  <c r="K320" i="70"/>
  <c r="R319" i="70"/>
  <c r="S319" i="70" s="1"/>
  <c r="N319" i="70"/>
  <c r="L319" i="70"/>
  <c r="K319" i="70"/>
  <c r="R318" i="70"/>
  <c r="S318" i="70" s="1"/>
  <c r="N318" i="70"/>
  <c r="L318" i="70"/>
  <c r="K318" i="70"/>
  <c r="R317" i="70"/>
  <c r="S317" i="70" s="1"/>
  <c r="N317" i="70"/>
  <c r="L317" i="70"/>
  <c r="K317" i="70"/>
  <c r="R316" i="70"/>
  <c r="S316" i="70" s="1"/>
  <c r="N316" i="70"/>
  <c r="L316" i="70"/>
  <c r="K316" i="70"/>
  <c r="R315" i="70"/>
  <c r="S315" i="70" s="1"/>
  <c r="N315" i="70"/>
  <c r="L315" i="70"/>
  <c r="K315" i="70"/>
  <c r="R314" i="70"/>
  <c r="S314" i="70" s="1"/>
  <c r="N314" i="70"/>
  <c r="L314" i="70"/>
  <c r="K314" i="70"/>
  <c r="R313" i="70"/>
  <c r="S313" i="70" s="1"/>
  <c r="N313" i="70"/>
  <c r="L313" i="70"/>
  <c r="K313" i="70"/>
  <c r="R312" i="70"/>
  <c r="S312" i="70" s="1"/>
  <c r="N312" i="70"/>
  <c r="L312" i="70"/>
  <c r="K312" i="70"/>
  <c r="R311" i="70"/>
  <c r="S311" i="70" s="1"/>
  <c r="N311" i="70"/>
  <c r="L311" i="70"/>
  <c r="K311" i="70"/>
  <c r="R310" i="70"/>
  <c r="S310" i="70" s="1"/>
  <c r="N310" i="70"/>
  <c r="L310" i="70"/>
  <c r="K310" i="70"/>
  <c r="R309" i="70"/>
  <c r="S309" i="70" s="1"/>
  <c r="N309" i="70"/>
  <c r="L309" i="70"/>
  <c r="K309" i="70"/>
  <c r="R308" i="70"/>
  <c r="S308" i="70" s="1"/>
  <c r="N308" i="70"/>
  <c r="L308" i="70"/>
  <c r="K308" i="70"/>
  <c r="R307" i="70"/>
  <c r="S307" i="70" s="1"/>
  <c r="N307" i="70"/>
  <c r="L307" i="70"/>
  <c r="K307" i="70"/>
  <c r="R306" i="70"/>
  <c r="S306" i="70" s="1"/>
  <c r="N306" i="70"/>
  <c r="L306" i="70"/>
  <c r="K306" i="70"/>
  <c r="R305" i="70"/>
  <c r="S305" i="70" s="1"/>
  <c r="N305" i="70"/>
  <c r="L305" i="70"/>
  <c r="K305" i="70"/>
  <c r="S304" i="70"/>
  <c r="R304" i="70"/>
  <c r="N304" i="70"/>
  <c r="L304" i="70"/>
  <c r="K304" i="70"/>
  <c r="R303" i="70"/>
  <c r="S303" i="70" s="1"/>
  <c r="N303" i="70"/>
  <c r="L303" i="70"/>
  <c r="K303" i="70"/>
  <c r="R302" i="70"/>
  <c r="S302" i="70" s="1"/>
  <c r="N302" i="70"/>
  <c r="L302" i="70"/>
  <c r="K302" i="70"/>
  <c r="R301" i="70"/>
  <c r="S301" i="70" s="1"/>
  <c r="N301" i="70"/>
  <c r="L301" i="70"/>
  <c r="K301" i="70"/>
  <c r="S300" i="70"/>
  <c r="R300" i="70"/>
  <c r="N300" i="70"/>
  <c r="L300" i="70"/>
  <c r="K300" i="70"/>
  <c r="S299" i="70"/>
  <c r="R299" i="70"/>
  <c r="N299" i="70"/>
  <c r="L299" i="70"/>
  <c r="K299" i="70"/>
  <c r="R298" i="70"/>
  <c r="S298" i="70" s="1"/>
  <c r="N298" i="70"/>
  <c r="L298" i="70"/>
  <c r="K298" i="70"/>
  <c r="R297" i="70"/>
  <c r="S297" i="70" s="1"/>
  <c r="N297" i="70"/>
  <c r="L297" i="70"/>
  <c r="K297" i="70"/>
  <c r="R296" i="70"/>
  <c r="S296" i="70" s="1"/>
  <c r="N296" i="70"/>
  <c r="L296" i="70"/>
  <c r="K296" i="70"/>
  <c r="R295" i="70"/>
  <c r="S295" i="70" s="1"/>
  <c r="N295" i="70"/>
  <c r="L295" i="70"/>
  <c r="K295" i="70"/>
  <c r="R294" i="70"/>
  <c r="S294" i="70" s="1"/>
  <c r="N294" i="70"/>
  <c r="L294" i="70"/>
  <c r="K294" i="70"/>
  <c r="R293" i="70"/>
  <c r="S293" i="70" s="1"/>
  <c r="N293" i="70"/>
  <c r="L293" i="70"/>
  <c r="K293" i="70"/>
  <c r="R292" i="70"/>
  <c r="S292" i="70" s="1"/>
  <c r="N292" i="70"/>
  <c r="L292" i="70"/>
  <c r="K292" i="70"/>
  <c r="R291" i="70"/>
  <c r="S291" i="70" s="1"/>
  <c r="N291" i="70"/>
  <c r="L291" i="70"/>
  <c r="K291" i="70"/>
  <c r="R290" i="70"/>
  <c r="S290" i="70" s="1"/>
  <c r="N290" i="70"/>
  <c r="L290" i="70"/>
  <c r="K290" i="70"/>
  <c r="R289" i="70"/>
  <c r="S289" i="70" s="1"/>
  <c r="N289" i="70"/>
  <c r="L289" i="70"/>
  <c r="K289" i="70"/>
  <c r="S288" i="70"/>
  <c r="R288" i="70"/>
  <c r="N288" i="70"/>
  <c r="L288" i="70"/>
  <c r="K288" i="70"/>
  <c r="R287" i="70"/>
  <c r="S287" i="70" s="1"/>
  <c r="N287" i="70"/>
  <c r="L287" i="70"/>
  <c r="K287" i="70"/>
  <c r="R286" i="70"/>
  <c r="S286" i="70" s="1"/>
  <c r="N286" i="70"/>
  <c r="L286" i="70"/>
  <c r="K286" i="70"/>
  <c r="R285" i="70"/>
  <c r="S285" i="70" s="1"/>
  <c r="N285" i="70"/>
  <c r="L285" i="70"/>
  <c r="K285" i="70"/>
  <c r="R284" i="70"/>
  <c r="S284" i="70" s="1"/>
  <c r="N284" i="70"/>
  <c r="L284" i="70"/>
  <c r="K284" i="70"/>
  <c r="R283" i="70"/>
  <c r="S283" i="70" s="1"/>
  <c r="N283" i="70"/>
  <c r="L283" i="70"/>
  <c r="K283" i="70"/>
  <c r="R282" i="70"/>
  <c r="S282" i="70" s="1"/>
  <c r="N282" i="70"/>
  <c r="L282" i="70"/>
  <c r="K282" i="70"/>
  <c r="R281" i="70"/>
  <c r="S281" i="70" s="1"/>
  <c r="N281" i="70"/>
  <c r="L281" i="70"/>
  <c r="K281" i="70"/>
  <c r="R280" i="70"/>
  <c r="S280" i="70" s="1"/>
  <c r="N280" i="70"/>
  <c r="L280" i="70"/>
  <c r="K280" i="70"/>
  <c r="R279" i="70"/>
  <c r="S279" i="70" s="1"/>
  <c r="N279" i="70"/>
  <c r="L279" i="70"/>
  <c r="K279" i="70"/>
  <c r="R278" i="70"/>
  <c r="S278" i="70" s="1"/>
  <c r="N278" i="70"/>
  <c r="L278" i="70"/>
  <c r="K278" i="70"/>
  <c r="R277" i="70"/>
  <c r="S277" i="70" s="1"/>
  <c r="N277" i="70"/>
  <c r="L277" i="70"/>
  <c r="K277" i="70"/>
  <c r="R276" i="70"/>
  <c r="S276" i="70" s="1"/>
  <c r="N276" i="70"/>
  <c r="L276" i="70"/>
  <c r="K276" i="70"/>
  <c r="R275" i="70"/>
  <c r="S275" i="70" s="1"/>
  <c r="N275" i="70"/>
  <c r="L275" i="70"/>
  <c r="K275" i="70"/>
  <c r="R274" i="70"/>
  <c r="S274" i="70" s="1"/>
  <c r="N274" i="70"/>
  <c r="L274" i="70"/>
  <c r="K274" i="70"/>
  <c r="S273" i="70"/>
  <c r="R273" i="70"/>
  <c r="N273" i="70"/>
  <c r="L273" i="70"/>
  <c r="K273" i="70"/>
  <c r="S272" i="70"/>
  <c r="R272" i="70"/>
  <c r="N272" i="70"/>
  <c r="L272" i="70"/>
  <c r="K272" i="70"/>
  <c r="R271" i="70"/>
  <c r="S271" i="70" s="1"/>
  <c r="N271" i="70"/>
  <c r="L271" i="70"/>
  <c r="K271" i="70"/>
  <c r="R270" i="70"/>
  <c r="S270" i="70" s="1"/>
  <c r="N270" i="70"/>
  <c r="L270" i="70"/>
  <c r="K270" i="70"/>
  <c r="R269" i="70"/>
  <c r="S269" i="70" s="1"/>
  <c r="N269" i="70"/>
  <c r="L269" i="70"/>
  <c r="K269" i="70"/>
  <c r="S268" i="70"/>
  <c r="R268" i="70"/>
  <c r="N268" i="70"/>
  <c r="L268" i="70"/>
  <c r="K268" i="70"/>
  <c r="S267" i="70"/>
  <c r="R267" i="70"/>
  <c r="N267" i="70"/>
  <c r="L267" i="70"/>
  <c r="K267" i="70"/>
  <c r="R266" i="70"/>
  <c r="S266" i="70" s="1"/>
  <c r="N266" i="70"/>
  <c r="L266" i="70"/>
  <c r="K266" i="70"/>
  <c r="R265" i="70"/>
  <c r="S265" i="70" s="1"/>
  <c r="N265" i="70"/>
  <c r="L265" i="70"/>
  <c r="K265" i="70"/>
  <c r="R264" i="70"/>
  <c r="S264" i="70" s="1"/>
  <c r="N264" i="70"/>
  <c r="L264" i="70"/>
  <c r="K264" i="70"/>
  <c r="R263" i="70"/>
  <c r="S263" i="70" s="1"/>
  <c r="N263" i="70"/>
  <c r="L263" i="70"/>
  <c r="K263" i="70"/>
  <c r="R262" i="70"/>
  <c r="S262" i="70" s="1"/>
  <c r="N262" i="70"/>
  <c r="L262" i="70"/>
  <c r="K262" i="70"/>
  <c r="R261" i="70"/>
  <c r="S261" i="70" s="1"/>
  <c r="N261" i="70"/>
  <c r="L261" i="70"/>
  <c r="K261" i="70"/>
  <c r="R260" i="70"/>
  <c r="S260" i="70" s="1"/>
  <c r="N260" i="70"/>
  <c r="L260" i="70"/>
  <c r="K260" i="70"/>
  <c r="R259" i="70"/>
  <c r="S259" i="70" s="1"/>
  <c r="N259" i="70"/>
  <c r="L259" i="70"/>
  <c r="K259" i="70"/>
  <c r="R258" i="70"/>
  <c r="S258" i="70" s="1"/>
  <c r="N258" i="70"/>
  <c r="L258" i="70"/>
  <c r="K258" i="70"/>
  <c r="R257" i="70"/>
  <c r="S257" i="70" s="1"/>
  <c r="N257" i="70"/>
  <c r="L257" i="70"/>
  <c r="K257" i="70"/>
  <c r="S256" i="70"/>
  <c r="R256" i="70"/>
  <c r="N256" i="70"/>
  <c r="L256" i="70"/>
  <c r="K256" i="70"/>
  <c r="R255" i="70"/>
  <c r="S255" i="70" s="1"/>
  <c r="N255" i="70"/>
  <c r="L255" i="70"/>
  <c r="K255" i="70"/>
  <c r="R254" i="70"/>
  <c r="S254" i="70" s="1"/>
  <c r="N254" i="70"/>
  <c r="L254" i="70"/>
  <c r="K254" i="70"/>
  <c r="R253" i="70"/>
  <c r="S253" i="70" s="1"/>
  <c r="N253" i="70"/>
  <c r="L253" i="70"/>
  <c r="K253" i="70"/>
  <c r="R252" i="70"/>
  <c r="S252" i="70" s="1"/>
  <c r="N252" i="70"/>
  <c r="L252" i="70"/>
  <c r="K252" i="70"/>
  <c r="R251" i="70"/>
  <c r="S251" i="70" s="1"/>
  <c r="N251" i="70"/>
  <c r="L251" i="70"/>
  <c r="K251" i="70"/>
  <c r="R250" i="70"/>
  <c r="S250" i="70" s="1"/>
  <c r="N250" i="70"/>
  <c r="L250" i="70"/>
  <c r="K250" i="70"/>
  <c r="R249" i="70"/>
  <c r="S249" i="70" s="1"/>
  <c r="N249" i="70"/>
  <c r="L249" i="70"/>
  <c r="K249" i="70"/>
  <c r="R248" i="70"/>
  <c r="S248" i="70" s="1"/>
  <c r="N248" i="70"/>
  <c r="L248" i="70"/>
  <c r="K248" i="70"/>
  <c r="R247" i="70"/>
  <c r="S247" i="70" s="1"/>
  <c r="N247" i="70"/>
  <c r="L247" i="70"/>
  <c r="K247" i="70"/>
  <c r="R246" i="70"/>
  <c r="S246" i="70" s="1"/>
  <c r="N246" i="70"/>
  <c r="L246" i="70"/>
  <c r="K246" i="70"/>
  <c r="R245" i="70"/>
  <c r="S245" i="70" s="1"/>
  <c r="N245" i="70"/>
  <c r="L245" i="70"/>
  <c r="K245" i="70"/>
  <c r="R244" i="70"/>
  <c r="S244" i="70" s="1"/>
  <c r="N244" i="70"/>
  <c r="L244" i="70"/>
  <c r="K244" i="70"/>
  <c r="R243" i="70"/>
  <c r="S243" i="70" s="1"/>
  <c r="N243" i="70"/>
  <c r="L243" i="70"/>
  <c r="K243" i="70"/>
  <c r="R242" i="70"/>
  <c r="S242" i="70" s="1"/>
  <c r="N242" i="70"/>
  <c r="L242" i="70"/>
  <c r="K242" i="70"/>
  <c r="S241" i="70"/>
  <c r="R241" i="70"/>
  <c r="N241" i="70"/>
  <c r="L241" i="70"/>
  <c r="K241" i="70"/>
  <c r="S240" i="70"/>
  <c r="R240" i="70"/>
  <c r="N240" i="70"/>
  <c r="L240" i="70"/>
  <c r="K240" i="70"/>
  <c r="R239" i="70"/>
  <c r="S239" i="70" s="1"/>
  <c r="N239" i="70"/>
  <c r="L239" i="70"/>
  <c r="K239" i="70"/>
  <c r="R238" i="70"/>
  <c r="S238" i="70" s="1"/>
  <c r="N238" i="70"/>
  <c r="L238" i="70"/>
  <c r="K238" i="70"/>
  <c r="R237" i="70"/>
  <c r="S237" i="70" s="1"/>
  <c r="N237" i="70"/>
  <c r="L237" i="70"/>
  <c r="K237" i="70"/>
  <c r="S236" i="70"/>
  <c r="R236" i="70"/>
  <c r="N236" i="70"/>
  <c r="L236" i="70"/>
  <c r="K236" i="70"/>
  <c r="S235" i="70"/>
  <c r="R235" i="70"/>
  <c r="N235" i="70"/>
  <c r="L235" i="70"/>
  <c r="K235" i="70"/>
  <c r="R234" i="70"/>
  <c r="S234" i="70" s="1"/>
  <c r="N234" i="70"/>
  <c r="L234" i="70"/>
  <c r="K234" i="70"/>
  <c r="R233" i="70"/>
  <c r="S233" i="70" s="1"/>
  <c r="N233" i="70"/>
  <c r="L233" i="70"/>
  <c r="K233" i="70"/>
  <c r="R232" i="70"/>
  <c r="S232" i="70" s="1"/>
  <c r="N232" i="70"/>
  <c r="L232" i="70"/>
  <c r="K232" i="70"/>
  <c r="R231" i="70"/>
  <c r="S231" i="70" s="1"/>
  <c r="N231" i="70"/>
  <c r="L231" i="70"/>
  <c r="K231" i="70"/>
  <c r="R230" i="70"/>
  <c r="S230" i="70" s="1"/>
  <c r="N230" i="70"/>
  <c r="L230" i="70"/>
  <c r="K230" i="70"/>
  <c r="R229" i="70"/>
  <c r="S229" i="70" s="1"/>
  <c r="N229" i="70"/>
  <c r="L229" i="70"/>
  <c r="K229" i="70"/>
  <c r="R228" i="70"/>
  <c r="S228" i="70" s="1"/>
  <c r="N228" i="70"/>
  <c r="L228" i="70"/>
  <c r="K228" i="70"/>
  <c r="R227" i="70"/>
  <c r="S227" i="70" s="1"/>
  <c r="N227" i="70"/>
  <c r="L227" i="70"/>
  <c r="K227" i="70"/>
  <c r="R226" i="70"/>
  <c r="S226" i="70" s="1"/>
  <c r="N226" i="70"/>
  <c r="L226" i="70"/>
  <c r="K226" i="70"/>
  <c r="R225" i="70"/>
  <c r="S225" i="70" s="1"/>
  <c r="N225" i="70"/>
  <c r="L225" i="70"/>
  <c r="K225" i="70"/>
  <c r="S224" i="70"/>
  <c r="R224" i="70"/>
  <c r="N224" i="70"/>
  <c r="L224" i="70"/>
  <c r="K224" i="70"/>
  <c r="R223" i="70"/>
  <c r="S223" i="70" s="1"/>
  <c r="N223" i="70"/>
  <c r="L223" i="70"/>
  <c r="K223" i="70"/>
  <c r="R222" i="70"/>
  <c r="S222" i="70" s="1"/>
  <c r="N222" i="70"/>
  <c r="L222" i="70"/>
  <c r="K222" i="70"/>
  <c r="R221" i="70"/>
  <c r="S221" i="70" s="1"/>
  <c r="N221" i="70"/>
  <c r="L221" i="70"/>
  <c r="K221" i="70"/>
  <c r="R220" i="70"/>
  <c r="S220" i="70" s="1"/>
  <c r="N220" i="70"/>
  <c r="L220" i="70"/>
  <c r="K220" i="70"/>
  <c r="R219" i="70"/>
  <c r="S219" i="70" s="1"/>
  <c r="N219" i="70"/>
  <c r="L219" i="70"/>
  <c r="K219" i="70"/>
  <c r="R218" i="70"/>
  <c r="S218" i="70" s="1"/>
  <c r="N218" i="70"/>
  <c r="L218" i="70"/>
  <c r="K218" i="70"/>
  <c r="R217" i="70"/>
  <c r="S217" i="70" s="1"/>
  <c r="N217" i="70"/>
  <c r="L217" i="70"/>
  <c r="K217" i="70"/>
  <c r="R216" i="70"/>
  <c r="S216" i="70" s="1"/>
  <c r="N216" i="70"/>
  <c r="L216" i="70"/>
  <c r="K216" i="70"/>
  <c r="R215" i="70"/>
  <c r="S215" i="70" s="1"/>
  <c r="N215" i="70"/>
  <c r="L215" i="70"/>
  <c r="K215" i="70"/>
  <c r="R214" i="70"/>
  <c r="S214" i="70" s="1"/>
  <c r="N214" i="70"/>
  <c r="L214" i="70"/>
  <c r="K214" i="70"/>
  <c r="R213" i="70"/>
  <c r="S213" i="70" s="1"/>
  <c r="N213" i="70"/>
  <c r="L213" i="70"/>
  <c r="K213" i="70"/>
  <c r="R212" i="70"/>
  <c r="S212" i="70" s="1"/>
  <c r="N212" i="70"/>
  <c r="L212" i="70"/>
  <c r="K212" i="70"/>
  <c r="R211" i="70"/>
  <c r="S211" i="70" s="1"/>
  <c r="N211" i="70"/>
  <c r="L211" i="70"/>
  <c r="K211" i="70"/>
  <c r="R210" i="70"/>
  <c r="S210" i="70" s="1"/>
  <c r="N210" i="70"/>
  <c r="L210" i="70"/>
  <c r="K210" i="70"/>
  <c r="R209" i="70"/>
  <c r="S209" i="70" s="1"/>
  <c r="N209" i="70"/>
  <c r="L209" i="70"/>
  <c r="K209" i="70"/>
  <c r="S208" i="70"/>
  <c r="R208" i="70"/>
  <c r="N208" i="70"/>
  <c r="L208" i="70"/>
  <c r="K208" i="70"/>
  <c r="R207" i="70"/>
  <c r="S207" i="70" s="1"/>
  <c r="N207" i="70"/>
  <c r="L207" i="70"/>
  <c r="K207" i="70"/>
  <c r="R206" i="70"/>
  <c r="S206" i="70" s="1"/>
  <c r="N206" i="70"/>
  <c r="L206" i="70"/>
  <c r="K206" i="70"/>
  <c r="R205" i="70"/>
  <c r="S205" i="70" s="1"/>
  <c r="N205" i="70"/>
  <c r="L205" i="70"/>
  <c r="K205" i="70"/>
  <c r="S204" i="70"/>
  <c r="R204" i="70"/>
  <c r="N204" i="70"/>
  <c r="L204" i="70"/>
  <c r="K204" i="70"/>
  <c r="S203" i="70"/>
  <c r="R203" i="70"/>
  <c r="N203" i="70"/>
  <c r="L203" i="70"/>
  <c r="K203" i="70"/>
  <c r="R202" i="70"/>
  <c r="S202" i="70" s="1"/>
  <c r="N202" i="70"/>
  <c r="L202" i="70"/>
  <c r="K202" i="70"/>
  <c r="R201" i="70"/>
  <c r="S201" i="70" s="1"/>
  <c r="N201" i="70"/>
  <c r="L201" i="70"/>
  <c r="K201" i="70"/>
  <c r="R200" i="70"/>
  <c r="S200" i="70" s="1"/>
  <c r="N200" i="70"/>
  <c r="L200" i="70"/>
  <c r="K200" i="70"/>
  <c r="R199" i="70"/>
  <c r="S199" i="70" s="1"/>
  <c r="N199" i="70"/>
  <c r="L199" i="70"/>
  <c r="K199" i="70"/>
  <c r="R198" i="70"/>
  <c r="S198" i="70" s="1"/>
  <c r="N198" i="70"/>
  <c r="L198" i="70"/>
  <c r="K198" i="70"/>
  <c r="R197" i="70"/>
  <c r="S197" i="70" s="1"/>
  <c r="N197" i="70"/>
  <c r="L197" i="70"/>
  <c r="K197" i="70"/>
  <c r="R196" i="70"/>
  <c r="S196" i="70" s="1"/>
  <c r="N196" i="70"/>
  <c r="L196" i="70"/>
  <c r="K196" i="70"/>
  <c r="R195" i="70"/>
  <c r="S195" i="70" s="1"/>
  <c r="N195" i="70"/>
  <c r="L195" i="70"/>
  <c r="K195" i="70"/>
  <c r="R194" i="70"/>
  <c r="S194" i="70" s="1"/>
  <c r="N194" i="70"/>
  <c r="L194" i="70"/>
  <c r="K194" i="70"/>
  <c r="R193" i="70"/>
  <c r="S193" i="70" s="1"/>
  <c r="N193" i="70"/>
  <c r="L193" i="70"/>
  <c r="K193" i="70"/>
  <c r="S192" i="70"/>
  <c r="R192" i="70"/>
  <c r="N192" i="70"/>
  <c r="L192" i="70"/>
  <c r="K192" i="70"/>
  <c r="R191" i="70"/>
  <c r="S191" i="70" s="1"/>
  <c r="N191" i="70"/>
  <c r="L191" i="70"/>
  <c r="K191" i="70"/>
  <c r="R190" i="70"/>
  <c r="S190" i="70" s="1"/>
  <c r="N190" i="70"/>
  <c r="L190" i="70"/>
  <c r="K190" i="70"/>
  <c r="R189" i="70"/>
  <c r="S189" i="70" s="1"/>
  <c r="N189" i="70"/>
  <c r="L189" i="70"/>
  <c r="K189" i="70"/>
  <c r="R188" i="70"/>
  <c r="S188" i="70" s="1"/>
  <c r="N188" i="70"/>
  <c r="L188" i="70"/>
  <c r="K188" i="70"/>
  <c r="R187" i="70"/>
  <c r="S187" i="70" s="1"/>
  <c r="N187" i="70"/>
  <c r="L187" i="70"/>
  <c r="K187" i="70"/>
  <c r="R186" i="70"/>
  <c r="S186" i="70" s="1"/>
  <c r="N186" i="70"/>
  <c r="L186" i="70"/>
  <c r="K186" i="70"/>
  <c r="R185" i="70"/>
  <c r="S185" i="70" s="1"/>
  <c r="N185" i="70"/>
  <c r="L185" i="70"/>
  <c r="K185" i="70"/>
  <c r="R184" i="70"/>
  <c r="S184" i="70" s="1"/>
  <c r="N184" i="70"/>
  <c r="L184" i="70"/>
  <c r="K184" i="70"/>
  <c r="R183" i="70"/>
  <c r="S183" i="70" s="1"/>
  <c r="N183" i="70"/>
  <c r="L183" i="70"/>
  <c r="K183" i="70"/>
  <c r="R182" i="70"/>
  <c r="S182" i="70" s="1"/>
  <c r="N182" i="70"/>
  <c r="L182" i="70"/>
  <c r="K182" i="70"/>
  <c r="R181" i="70"/>
  <c r="S181" i="70" s="1"/>
  <c r="N181" i="70"/>
  <c r="L181" i="70"/>
  <c r="K181" i="70"/>
  <c r="R180" i="70"/>
  <c r="S180" i="70" s="1"/>
  <c r="N180" i="70"/>
  <c r="L180" i="70"/>
  <c r="K180" i="70"/>
  <c r="R179" i="70"/>
  <c r="S179" i="70" s="1"/>
  <c r="N179" i="70"/>
  <c r="L179" i="70"/>
  <c r="K179" i="70"/>
  <c r="R178" i="70"/>
  <c r="S178" i="70" s="1"/>
  <c r="N178" i="70"/>
  <c r="L178" i="70"/>
  <c r="K178" i="70"/>
  <c r="R177" i="70"/>
  <c r="S177" i="70" s="1"/>
  <c r="N177" i="70"/>
  <c r="L177" i="70"/>
  <c r="K177" i="70"/>
  <c r="S176" i="70"/>
  <c r="R176" i="70"/>
  <c r="N176" i="70"/>
  <c r="L176" i="70"/>
  <c r="K176" i="70"/>
  <c r="R175" i="70"/>
  <c r="S175" i="70" s="1"/>
  <c r="N175" i="70"/>
  <c r="L175" i="70"/>
  <c r="K175" i="70"/>
  <c r="R174" i="70"/>
  <c r="S174" i="70" s="1"/>
  <c r="N174" i="70"/>
  <c r="L174" i="70"/>
  <c r="K174" i="70"/>
  <c r="R173" i="70"/>
  <c r="S173" i="70" s="1"/>
  <c r="N173" i="70"/>
  <c r="L173" i="70"/>
  <c r="K173" i="70"/>
  <c r="R172" i="70"/>
  <c r="S172" i="70" s="1"/>
  <c r="N172" i="70"/>
  <c r="L172" i="70"/>
  <c r="K172" i="70"/>
  <c r="R171" i="70"/>
  <c r="S171" i="70" s="1"/>
  <c r="N171" i="70"/>
  <c r="L171" i="70"/>
  <c r="K171" i="70"/>
  <c r="R170" i="70"/>
  <c r="S170" i="70" s="1"/>
  <c r="N170" i="70"/>
  <c r="L170" i="70"/>
  <c r="K170" i="70"/>
  <c r="R169" i="70"/>
  <c r="S169" i="70" s="1"/>
  <c r="N169" i="70"/>
  <c r="L169" i="70"/>
  <c r="K169" i="70"/>
  <c r="R168" i="70"/>
  <c r="S168" i="70" s="1"/>
  <c r="N168" i="70"/>
  <c r="L168" i="70"/>
  <c r="K168" i="70"/>
  <c r="R167" i="70"/>
  <c r="S167" i="70" s="1"/>
  <c r="N167" i="70"/>
  <c r="L167" i="70"/>
  <c r="K167" i="70"/>
  <c r="R166" i="70"/>
  <c r="S166" i="70" s="1"/>
  <c r="N166" i="70"/>
  <c r="L166" i="70"/>
  <c r="K166" i="70"/>
  <c r="R165" i="70"/>
  <c r="S165" i="70" s="1"/>
  <c r="N165" i="70"/>
  <c r="L165" i="70"/>
  <c r="K165" i="70"/>
  <c r="R164" i="70"/>
  <c r="S164" i="70" s="1"/>
  <c r="N164" i="70"/>
  <c r="L164" i="70"/>
  <c r="K164" i="70"/>
  <c r="R163" i="70"/>
  <c r="S163" i="70" s="1"/>
  <c r="N163" i="70"/>
  <c r="L163" i="70"/>
  <c r="K163" i="70"/>
  <c r="R162" i="70"/>
  <c r="S162" i="70" s="1"/>
  <c r="N162" i="70"/>
  <c r="L162" i="70"/>
  <c r="K162" i="70"/>
  <c r="R161" i="70"/>
  <c r="S161" i="70" s="1"/>
  <c r="N161" i="70"/>
  <c r="L161" i="70"/>
  <c r="K161" i="70"/>
  <c r="R160" i="70"/>
  <c r="S160" i="70" s="1"/>
  <c r="N160" i="70"/>
  <c r="L160" i="70"/>
  <c r="K160" i="70"/>
  <c r="R159" i="70"/>
  <c r="S159" i="70" s="1"/>
  <c r="N159" i="70"/>
  <c r="L159" i="70"/>
  <c r="K159" i="70"/>
  <c r="R158" i="70"/>
  <c r="S158" i="70" s="1"/>
  <c r="N158" i="70"/>
  <c r="L158" i="70"/>
  <c r="K158" i="70"/>
  <c r="R157" i="70"/>
  <c r="S157" i="70" s="1"/>
  <c r="N157" i="70"/>
  <c r="L157" i="70"/>
  <c r="K157" i="70"/>
  <c r="R156" i="70"/>
  <c r="S156" i="70" s="1"/>
  <c r="N156" i="70"/>
  <c r="L156" i="70"/>
  <c r="K156" i="70"/>
  <c r="S155" i="70"/>
  <c r="R155" i="70"/>
  <c r="N155" i="70"/>
  <c r="L155" i="70"/>
  <c r="K155" i="70"/>
  <c r="R154" i="70"/>
  <c r="S154" i="70" s="1"/>
  <c r="N154" i="70"/>
  <c r="L154" i="70"/>
  <c r="K154" i="70"/>
  <c r="R153" i="70"/>
  <c r="S153" i="70" s="1"/>
  <c r="N153" i="70"/>
  <c r="L153" i="70"/>
  <c r="K153" i="70"/>
  <c r="R152" i="70"/>
  <c r="S152" i="70" s="1"/>
  <c r="N152" i="70"/>
  <c r="L152" i="70"/>
  <c r="K152" i="70"/>
  <c r="R151" i="70"/>
  <c r="S151" i="70" s="1"/>
  <c r="N151" i="70"/>
  <c r="L151" i="70"/>
  <c r="K151" i="70"/>
  <c r="R150" i="70"/>
  <c r="S150" i="70" s="1"/>
  <c r="N150" i="70"/>
  <c r="L150" i="70"/>
  <c r="K150" i="70"/>
  <c r="R149" i="70"/>
  <c r="S149" i="70" s="1"/>
  <c r="N149" i="70"/>
  <c r="L149" i="70"/>
  <c r="K149" i="70"/>
  <c r="R148" i="70"/>
  <c r="S148" i="70" s="1"/>
  <c r="N148" i="70"/>
  <c r="L148" i="70"/>
  <c r="K148" i="70"/>
  <c r="S147" i="70"/>
  <c r="R147" i="70"/>
  <c r="N147" i="70"/>
  <c r="L147" i="70"/>
  <c r="K147" i="70"/>
  <c r="R146" i="70"/>
  <c r="S146" i="70" s="1"/>
  <c r="N146" i="70"/>
  <c r="L146" i="70"/>
  <c r="K146" i="70"/>
  <c r="R145" i="70"/>
  <c r="S145" i="70" s="1"/>
  <c r="N145" i="70"/>
  <c r="L145" i="70"/>
  <c r="K145" i="70"/>
  <c r="R144" i="70"/>
  <c r="S144" i="70" s="1"/>
  <c r="N144" i="70"/>
  <c r="L144" i="70"/>
  <c r="K144" i="70"/>
  <c r="R143" i="70"/>
  <c r="S143" i="70" s="1"/>
  <c r="N143" i="70"/>
  <c r="L143" i="70"/>
  <c r="K143" i="70"/>
  <c r="R142" i="70"/>
  <c r="S142" i="70" s="1"/>
  <c r="N142" i="70"/>
  <c r="L142" i="70"/>
  <c r="K142" i="70"/>
  <c r="R141" i="70"/>
  <c r="S141" i="70" s="1"/>
  <c r="N141" i="70"/>
  <c r="L141" i="70"/>
  <c r="K141" i="70"/>
  <c r="S140" i="70"/>
  <c r="R140" i="70"/>
  <c r="N140" i="70"/>
  <c r="L140" i="70"/>
  <c r="K140" i="70"/>
  <c r="R139" i="70"/>
  <c r="S139" i="70" s="1"/>
  <c r="N139" i="70"/>
  <c r="L139" i="70"/>
  <c r="K139" i="70"/>
  <c r="R138" i="70"/>
  <c r="S138" i="70" s="1"/>
  <c r="N138" i="70"/>
  <c r="L138" i="70"/>
  <c r="K138" i="70"/>
  <c r="R137" i="70"/>
  <c r="S137" i="70" s="1"/>
  <c r="N137" i="70"/>
  <c r="L137" i="70"/>
  <c r="K137" i="70"/>
  <c r="S136" i="70"/>
  <c r="R136" i="70"/>
  <c r="N136" i="70"/>
  <c r="L136" i="70"/>
  <c r="K136" i="70"/>
  <c r="R135" i="70"/>
  <c r="S135" i="70" s="1"/>
  <c r="N135" i="70"/>
  <c r="L135" i="70"/>
  <c r="K135" i="70"/>
  <c r="R134" i="70"/>
  <c r="S134" i="70" s="1"/>
  <c r="N134" i="70"/>
  <c r="L134" i="70"/>
  <c r="K134" i="70"/>
  <c r="R133" i="70"/>
  <c r="S133" i="70" s="1"/>
  <c r="N133" i="70"/>
  <c r="L133" i="70"/>
  <c r="K133" i="70"/>
  <c r="R132" i="70"/>
  <c r="S132" i="70" s="1"/>
  <c r="N132" i="70"/>
  <c r="L132" i="70"/>
  <c r="K132" i="70"/>
  <c r="R131" i="70"/>
  <c r="S131" i="70" s="1"/>
  <c r="N131" i="70"/>
  <c r="L131" i="70"/>
  <c r="K131" i="70"/>
  <c r="R130" i="70"/>
  <c r="S130" i="70" s="1"/>
  <c r="N130" i="70"/>
  <c r="L130" i="70"/>
  <c r="K130" i="70"/>
  <c r="S129" i="70"/>
  <c r="R129" i="70"/>
  <c r="N129" i="70"/>
  <c r="L129" i="70"/>
  <c r="K129" i="70"/>
  <c r="R128" i="70"/>
  <c r="S128" i="70" s="1"/>
  <c r="N128" i="70"/>
  <c r="L128" i="70"/>
  <c r="K128" i="70"/>
  <c r="R127" i="70"/>
  <c r="S127" i="70" s="1"/>
  <c r="N127" i="70"/>
  <c r="L127" i="70"/>
  <c r="K127" i="70"/>
  <c r="R126" i="70"/>
  <c r="S126" i="70" s="1"/>
  <c r="N126" i="70"/>
  <c r="L126" i="70"/>
  <c r="K126" i="70"/>
  <c r="R125" i="70"/>
  <c r="S125" i="70" s="1"/>
  <c r="N125" i="70"/>
  <c r="L125" i="70"/>
  <c r="K125" i="70"/>
  <c r="R124" i="70"/>
  <c r="S124" i="70" s="1"/>
  <c r="N124" i="70"/>
  <c r="L124" i="70"/>
  <c r="K124" i="70"/>
  <c r="R123" i="70"/>
  <c r="S123" i="70" s="1"/>
  <c r="N123" i="70"/>
  <c r="L123" i="70"/>
  <c r="K123" i="70"/>
  <c r="R122" i="70"/>
  <c r="S122" i="70" s="1"/>
  <c r="N122" i="70"/>
  <c r="L122" i="70"/>
  <c r="K122" i="70"/>
  <c r="S121" i="70"/>
  <c r="R121" i="70"/>
  <c r="N121" i="70"/>
  <c r="L121" i="70"/>
  <c r="K121" i="70"/>
  <c r="S120" i="70"/>
  <c r="R120" i="70"/>
  <c r="N120" i="70"/>
  <c r="L120" i="70"/>
  <c r="K120" i="70"/>
  <c r="S119" i="70"/>
  <c r="R119" i="70"/>
  <c r="N119" i="70"/>
  <c r="L119" i="70"/>
  <c r="K119" i="70"/>
  <c r="R118" i="70"/>
  <c r="S118" i="70" s="1"/>
  <c r="N118" i="70"/>
  <c r="L118" i="70"/>
  <c r="K118" i="70"/>
  <c r="R117" i="70"/>
  <c r="S117" i="70" s="1"/>
  <c r="N117" i="70"/>
  <c r="L117" i="70"/>
  <c r="K117" i="70"/>
  <c r="R116" i="70"/>
  <c r="S116" i="70" s="1"/>
  <c r="N116" i="70"/>
  <c r="L116" i="70"/>
  <c r="K116" i="70"/>
  <c r="R115" i="70"/>
  <c r="S115" i="70" s="1"/>
  <c r="N115" i="70"/>
  <c r="L115" i="70"/>
  <c r="K115" i="70"/>
  <c r="R114" i="70"/>
  <c r="S114" i="70" s="1"/>
  <c r="N114" i="70"/>
  <c r="L114" i="70"/>
  <c r="K114" i="70"/>
  <c r="R113" i="70"/>
  <c r="S113" i="70" s="1"/>
  <c r="N113" i="70"/>
  <c r="L113" i="70"/>
  <c r="K113" i="70"/>
  <c r="S112" i="70"/>
  <c r="R112" i="70"/>
  <c r="N112" i="70"/>
  <c r="L112" i="70"/>
  <c r="K112" i="70"/>
  <c r="R111" i="70"/>
  <c r="S111" i="70" s="1"/>
  <c r="N111" i="70"/>
  <c r="L111" i="70"/>
  <c r="K111" i="70"/>
  <c r="R110" i="70"/>
  <c r="S110" i="70" s="1"/>
  <c r="N110" i="70"/>
  <c r="L110" i="70"/>
  <c r="K110" i="70"/>
  <c r="R109" i="70"/>
  <c r="S109" i="70" s="1"/>
  <c r="N109" i="70"/>
  <c r="L109" i="70"/>
  <c r="K109" i="70"/>
  <c r="R108" i="70"/>
  <c r="S108" i="70" s="1"/>
  <c r="N108" i="70"/>
  <c r="L108" i="70"/>
  <c r="K108" i="70"/>
  <c r="R107" i="70"/>
  <c r="S107" i="70" s="1"/>
  <c r="N107" i="70"/>
  <c r="L107" i="70"/>
  <c r="K107" i="70"/>
  <c r="R106" i="70"/>
  <c r="S106" i="70" s="1"/>
  <c r="N106" i="70"/>
  <c r="L106" i="70"/>
  <c r="K106" i="70"/>
  <c r="S105" i="70"/>
  <c r="R105" i="70"/>
  <c r="N105" i="70"/>
  <c r="L105" i="70"/>
  <c r="K105" i="70"/>
  <c r="R104" i="70"/>
  <c r="S104" i="70" s="1"/>
  <c r="N104" i="70"/>
  <c r="L104" i="70"/>
  <c r="K104" i="70"/>
  <c r="R103" i="70"/>
  <c r="S103" i="70" s="1"/>
  <c r="N103" i="70"/>
  <c r="L103" i="70"/>
  <c r="K103" i="70"/>
  <c r="R102" i="70"/>
  <c r="S102" i="70" s="1"/>
  <c r="N102" i="70"/>
  <c r="L102" i="70"/>
  <c r="K102" i="70"/>
  <c r="R101" i="70"/>
  <c r="S101" i="70" s="1"/>
  <c r="N101" i="70"/>
  <c r="L101" i="70"/>
  <c r="K101" i="70"/>
  <c r="R100" i="70"/>
  <c r="S100" i="70" s="1"/>
  <c r="N100" i="70"/>
  <c r="L100" i="70"/>
  <c r="K100" i="70"/>
  <c r="R99" i="70"/>
  <c r="S99" i="70" s="1"/>
  <c r="N99" i="70"/>
  <c r="L99" i="70"/>
  <c r="K99" i="70"/>
  <c r="R98" i="70"/>
  <c r="S98" i="70" s="1"/>
  <c r="N98" i="70"/>
  <c r="L98" i="70"/>
  <c r="K98" i="70"/>
  <c r="R97" i="70"/>
  <c r="S97" i="70" s="1"/>
  <c r="N97" i="70"/>
  <c r="L97" i="70"/>
  <c r="K97" i="70"/>
  <c r="R96" i="70"/>
  <c r="S96" i="70" s="1"/>
  <c r="N96" i="70"/>
  <c r="L96" i="70"/>
  <c r="K96" i="70"/>
  <c r="R95" i="70"/>
  <c r="S95" i="70" s="1"/>
  <c r="N95" i="70"/>
  <c r="L95" i="70"/>
  <c r="K95" i="70"/>
  <c r="R94" i="70"/>
  <c r="S94" i="70" s="1"/>
  <c r="N94" i="70"/>
  <c r="L94" i="70"/>
  <c r="K94" i="70"/>
  <c r="R93" i="70"/>
  <c r="S93" i="70" s="1"/>
  <c r="N93" i="70"/>
  <c r="L93" i="70"/>
  <c r="K93" i="70"/>
  <c r="R92" i="70"/>
  <c r="S92" i="70" s="1"/>
  <c r="N92" i="70"/>
  <c r="L92" i="70"/>
  <c r="K92" i="70"/>
  <c r="R91" i="70"/>
  <c r="S91" i="70" s="1"/>
  <c r="N91" i="70"/>
  <c r="L91" i="70"/>
  <c r="K91" i="70"/>
  <c r="R90" i="70"/>
  <c r="S90" i="70" s="1"/>
  <c r="N90" i="70"/>
  <c r="L90" i="70"/>
  <c r="K90" i="70"/>
  <c r="R89" i="70"/>
  <c r="S89" i="70" s="1"/>
  <c r="N89" i="70"/>
  <c r="L89" i="70"/>
  <c r="K89" i="70"/>
  <c r="R88" i="70"/>
  <c r="S88" i="70" s="1"/>
  <c r="N88" i="70"/>
  <c r="L88" i="70"/>
  <c r="K88" i="70"/>
  <c r="R87" i="70"/>
  <c r="S87" i="70" s="1"/>
  <c r="N87" i="70"/>
  <c r="L87" i="70"/>
  <c r="K87" i="70"/>
  <c r="R86" i="70"/>
  <c r="S86" i="70" s="1"/>
  <c r="N86" i="70"/>
  <c r="L86" i="70"/>
  <c r="K86" i="70"/>
  <c r="R85" i="70"/>
  <c r="S85" i="70" s="1"/>
  <c r="N85" i="70"/>
  <c r="L85" i="70"/>
  <c r="K85" i="70"/>
  <c r="R84" i="70"/>
  <c r="S84" i="70" s="1"/>
  <c r="N84" i="70"/>
  <c r="L84" i="70"/>
  <c r="K84" i="70"/>
  <c r="S83" i="70"/>
  <c r="R83" i="70"/>
  <c r="N83" i="70"/>
  <c r="L83" i="70"/>
  <c r="K83" i="70"/>
  <c r="R82" i="70"/>
  <c r="S82" i="70" s="1"/>
  <c r="N82" i="70"/>
  <c r="L82" i="70"/>
  <c r="K82" i="70"/>
  <c r="R81" i="70"/>
  <c r="S81" i="70" s="1"/>
  <c r="N81" i="70"/>
  <c r="L81" i="70"/>
  <c r="K81" i="70"/>
  <c r="R80" i="70"/>
  <c r="S80" i="70" s="1"/>
  <c r="N80" i="70"/>
  <c r="L80" i="70"/>
  <c r="K80" i="70"/>
  <c r="R79" i="70"/>
  <c r="S79" i="70" s="1"/>
  <c r="N79" i="70"/>
  <c r="L79" i="70"/>
  <c r="K79" i="70"/>
  <c r="R78" i="70"/>
  <c r="S78" i="70" s="1"/>
  <c r="N78" i="70"/>
  <c r="L78" i="70"/>
  <c r="K78" i="70"/>
  <c r="R77" i="70"/>
  <c r="S77" i="70" s="1"/>
  <c r="N77" i="70"/>
  <c r="L77" i="70"/>
  <c r="K77" i="70"/>
  <c r="R76" i="70"/>
  <c r="S76" i="70" s="1"/>
  <c r="N76" i="70"/>
  <c r="L76" i="70"/>
  <c r="K76" i="70"/>
  <c r="R75" i="70"/>
  <c r="S75" i="70" s="1"/>
  <c r="N75" i="70"/>
  <c r="L75" i="70"/>
  <c r="K75" i="70"/>
  <c r="R74" i="70"/>
  <c r="S74" i="70" s="1"/>
  <c r="N74" i="70"/>
  <c r="L74" i="70"/>
  <c r="K74" i="70"/>
  <c r="R73" i="70"/>
  <c r="S73" i="70" s="1"/>
  <c r="N73" i="70"/>
  <c r="L73" i="70"/>
  <c r="K73" i="70"/>
  <c r="S72" i="70"/>
  <c r="R72" i="70"/>
  <c r="N72" i="70"/>
  <c r="L72" i="70"/>
  <c r="K72" i="70"/>
  <c r="S71" i="70"/>
  <c r="R71" i="70"/>
  <c r="N71" i="70"/>
  <c r="L71" i="70"/>
  <c r="K71" i="70"/>
  <c r="R70" i="70"/>
  <c r="S70" i="70" s="1"/>
  <c r="N70" i="70"/>
  <c r="L70" i="70"/>
  <c r="K70" i="70"/>
  <c r="R69" i="70"/>
  <c r="S69" i="70" s="1"/>
  <c r="N69" i="70"/>
  <c r="L69" i="70"/>
  <c r="K69" i="70"/>
  <c r="S68" i="70"/>
  <c r="R68" i="70"/>
  <c r="N68" i="70"/>
  <c r="L68" i="70"/>
  <c r="K68" i="70"/>
  <c r="R67" i="70"/>
  <c r="S67" i="70" s="1"/>
  <c r="N67" i="70"/>
  <c r="L67" i="70"/>
  <c r="K67" i="70"/>
  <c r="R66" i="70"/>
  <c r="S66" i="70" s="1"/>
  <c r="N66" i="70"/>
  <c r="L66" i="70"/>
  <c r="K66" i="70"/>
  <c r="S65" i="70"/>
  <c r="R65" i="70"/>
  <c r="N65" i="70"/>
  <c r="L65" i="70"/>
  <c r="K65" i="70"/>
  <c r="S64" i="70"/>
  <c r="R64" i="70"/>
  <c r="N64" i="70"/>
  <c r="L64" i="70"/>
  <c r="K64" i="70"/>
  <c r="S63" i="70"/>
  <c r="R63" i="70"/>
  <c r="N63" i="70"/>
  <c r="L63" i="70"/>
  <c r="K63" i="70"/>
  <c r="R62" i="70"/>
  <c r="S62" i="70" s="1"/>
  <c r="N62" i="70"/>
  <c r="L62" i="70"/>
  <c r="K62" i="70"/>
  <c r="R61" i="70"/>
  <c r="S61" i="70" s="1"/>
  <c r="N61" i="70"/>
  <c r="L61" i="70"/>
  <c r="K61" i="70"/>
  <c r="R60" i="70"/>
  <c r="S60" i="70" s="1"/>
  <c r="N60" i="70"/>
  <c r="L60" i="70"/>
  <c r="K60" i="70"/>
  <c r="R59" i="70"/>
  <c r="S59" i="70" s="1"/>
  <c r="N59" i="70"/>
  <c r="L59" i="70"/>
  <c r="K59" i="70"/>
  <c r="R58" i="70"/>
  <c r="S58" i="70" s="1"/>
  <c r="N58" i="70"/>
  <c r="L58" i="70"/>
  <c r="K58" i="70"/>
  <c r="S57" i="70"/>
  <c r="R57" i="70"/>
  <c r="N57" i="70"/>
  <c r="L57" i="70"/>
  <c r="K57" i="70"/>
  <c r="R56" i="70"/>
  <c r="S56" i="70" s="1"/>
  <c r="N56" i="70"/>
  <c r="L56" i="70"/>
  <c r="K56" i="70"/>
  <c r="R55" i="70"/>
  <c r="S55" i="70" s="1"/>
  <c r="N55" i="70"/>
  <c r="L55" i="70"/>
  <c r="K55" i="70"/>
  <c r="R54" i="70"/>
  <c r="S54" i="70" s="1"/>
  <c r="N54" i="70"/>
  <c r="L54" i="70"/>
  <c r="K54" i="70"/>
  <c r="R53" i="70"/>
  <c r="S53" i="70" s="1"/>
  <c r="N53" i="70"/>
  <c r="L53" i="70"/>
  <c r="K53" i="70"/>
  <c r="R52" i="70"/>
  <c r="S52" i="70" s="1"/>
  <c r="N52" i="70"/>
  <c r="L52" i="70"/>
  <c r="K52" i="70"/>
  <c r="R51" i="70"/>
  <c r="S51" i="70" s="1"/>
  <c r="N51" i="70"/>
  <c r="L51" i="70"/>
  <c r="K51" i="70"/>
  <c r="R50" i="70"/>
  <c r="S50" i="70" s="1"/>
  <c r="N50" i="70"/>
  <c r="L50" i="70"/>
  <c r="K50" i="70"/>
  <c r="R49" i="70"/>
  <c r="S49" i="70" s="1"/>
  <c r="N49" i="70"/>
  <c r="L49" i="70"/>
  <c r="K49" i="70"/>
  <c r="S48" i="70"/>
  <c r="R48" i="70"/>
  <c r="N48" i="70"/>
  <c r="L48" i="70"/>
  <c r="K48" i="70"/>
  <c r="R47" i="70"/>
  <c r="S47" i="70" s="1"/>
  <c r="N47" i="70"/>
  <c r="L47" i="70"/>
  <c r="K47" i="70"/>
  <c r="R46" i="70"/>
  <c r="S46" i="70" s="1"/>
  <c r="N46" i="70"/>
  <c r="L46" i="70"/>
  <c r="K46" i="70"/>
  <c r="R45" i="70"/>
  <c r="S45" i="70" s="1"/>
  <c r="N45" i="70"/>
  <c r="L45" i="70"/>
  <c r="K45" i="70"/>
  <c r="R44" i="70"/>
  <c r="S44" i="70" s="1"/>
  <c r="N44" i="70"/>
  <c r="L44" i="70"/>
  <c r="K44" i="70"/>
  <c r="R43" i="70"/>
  <c r="S43" i="70" s="1"/>
  <c r="N43" i="70"/>
  <c r="L43" i="70"/>
  <c r="K43" i="70"/>
  <c r="R42" i="70"/>
  <c r="S42" i="70" s="1"/>
  <c r="N42" i="70"/>
  <c r="L42" i="70"/>
  <c r="K42" i="70"/>
  <c r="R41" i="70"/>
  <c r="S41" i="70" s="1"/>
  <c r="N41" i="70"/>
  <c r="L41" i="70"/>
  <c r="K41" i="70"/>
  <c r="R40" i="70"/>
  <c r="S40" i="70" s="1"/>
  <c r="N40" i="70"/>
  <c r="L40" i="70"/>
  <c r="K40" i="70"/>
  <c r="R39" i="70"/>
  <c r="S39" i="70" s="1"/>
  <c r="N39" i="70"/>
  <c r="L39" i="70"/>
  <c r="K39" i="70"/>
  <c r="R38" i="70"/>
  <c r="S38" i="70" s="1"/>
  <c r="N38" i="70"/>
  <c r="L38" i="70"/>
  <c r="K38" i="70"/>
  <c r="R37" i="70"/>
  <c r="S37" i="70" s="1"/>
  <c r="N37" i="70"/>
  <c r="L37" i="70"/>
  <c r="K37" i="70"/>
  <c r="R36" i="70"/>
  <c r="S36" i="70" s="1"/>
  <c r="N36" i="70"/>
  <c r="L36" i="70"/>
  <c r="K36" i="70"/>
  <c r="R35" i="70"/>
  <c r="S35" i="70" s="1"/>
  <c r="N35" i="70"/>
  <c r="L35" i="70"/>
  <c r="K35" i="70"/>
  <c r="R34" i="70"/>
  <c r="S34" i="70" s="1"/>
  <c r="N34" i="70"/>
  <c r="L34" i="70"/>
  <c r="K34" i="70"/>
  <c r="R33" i="70"/>
  <c r="S33" i="70" s="1"/>
  <c r="N33" i="70"/>
  <c r="L33" i="70"/>
  <c r="K33" i="70"/>
  <c r="R32" i="70"/>
  <c r="S32" i="70" s="1"/>
  <c r="N32" i="70"/>
  <c r="L32" i="70"/>
  <c r="K32" i="70"/>
  <c r="R31" i="70"/>
  <c r="S31" i="70" s="1"/>
  <c r="N31" i="70"/>
  <c r="L31" i="70"/>
  <c r="K31" i="70"/>
  <c r="R30" i="70"/>
  <c r="S30" i="70" s="1"/>
  <c r="N30" i="70"/>
  <c r="L30" i="70"/>
  <c r="K30" i="70"/>
  <c r="R29" i="70"/>
  <c r="S29" i="70" s="1"/>
  <c r="N29" i="70"/>
  <c r="L29" i="70"/>
  <c r="K29" i="70"/>
  <c r="R28" i="70"/>
  <c r="S28" i="70" s="1"/>
  <c r="N28" i="70"/>
  <c r="L28" i="70"/>
  <c r="K28" i="70"/>
  <c r="S27" i="70"/>
  <c r="R27" i="70"/>
  <c r="N27" i="70"/>
  <c r="L27" i="70"/>
  <c r="K27" i="70"/>
  <c r="R26" i="70"/>
  <c r="S26" i="70" s="1"/>
  <c r="N26" i="70"/>
  <c r="L26" i="70"/>
  <c r="K26" i="70"/>
  <c r="R25" i="70"/>
  <c r="S25" i="70" s="1"/>
  <c r="N25" i="70"/>
  <c r="L25" i="70"/>
  <c r="K25" i="70"/>
  <c r="R24" i="70"/>
  <c r="S24" i="70" s="1"/>
  <c r="N24" i="70"/>
  <c r="L24" i="70"/>
  <c r="K24" i="70"/>
  <c r="R23" i="70"/>
  <c r="S23" i="70" s="1"/>
  <c r="N23" i="70"/>
  <c r="L23" i="70"/>
  <c r="K23" i="70"/>
  <c r="R22" i="70"/>
  <c r="S22" i="70" s="1"/>
  <c r="N22" i="70"/>
  <c r="L22" i="70"/>
  <c r="K22" i="70"/>
  <c r="R21" i="70"/>
  <c r="S21" i="70" s="1"/>
  <c r="N21" i="70"/>
  <c r="L21" i="70"/>
  <c r="K21" i="70"/>
  <c r="R20" i="70"/>
  <c r="S20" i="70" s="1"/>
  <c r="N20" i="70"/>
  <c r="L20" i="70"/>
  <c r="K20" i="70"/>
  <c r="S19" i="70"/>
  <c r="R19" i="70"/>
  <c r="N19" i="70"/>
  <c r="L19" i="70"/>
  <c r="K19" i="70"/>
  <c r="R18" i="70"/>
  <c r="S18" i="70" s="1"/>
  <c r="N18" i="70"/>
  <c r="L18" i="70"/>
  <c r="K18" i="70"/>
  <c r="R17" i="70"/>
  <c r="S17" i="70" s="1"/>
  <c r="N17" i="70"/>
  <c r="L17" i="70"/>
  <c r="K17" i="70"/>
  <c r="R16" i="70"/>
  <c r="S16" i="70" s="1"/>
  <c r="N16" i="70"/>
  <c r="L16" i="70"/>
  <c r="K16" i="70"/>
  <c r="S15" i="70"/>
  <c r="R15" i="70"/>
  <c r="N15" i="70"/>
  <c r="L15" i="70"/>
  <c r="K15" i="70"/>
  <c r="R14" i="70"/>
  <c r="S14" i="70" s="1"/>
  <c r="N14" i="70"/>
  <c r="L14" i="70"/>
  <c r="K14" i="70"/>
  <c r="R13" i="70"/>
  <c r="S13" i="70" s="1"/>
  <c r="N13" i="70"/>
  <c r="L13" i="70"/>
  <c r="K13" i="70"/>
  <c r="S12" i="70"/>
  <c r="R12" i="70"/>
  <c r="N12" i="70"/>
  <c r="L12" i="70"/>
  <c r="K12" i="70"/>
  <c r="R11" i="70"/>
  <c r="S11" i="70" s="1"/>
  <c r="N11" i="70"/>
  <c r="L11" i="70"/>
  <c r="K11" i="70"/>
  <c r="R10" i="70"/>
  <c r="S10" i="70" s="1"/>
  <c r="N10" i="70"/>
  <c r="L10" i="70"/>
  <c r="K10" i="70"/>
  <c r="R9" i="70"/>
  <c r="S9" i="70" s="1"/>
  <c r="N9" i="70"/>
  <c r="L9" i="70"/>
  <c r="K9" i="70"/>
  <c r="S8" i="70"/>
  <c r="R8" i="70"/>
  <c r="N8" i="70"/>
  <c r="L8" i="70"/>
  <c r="K8" i="70"/>
  <c r="R7" i="70"/>
  <c r="S7" i="70" s="1"/>
  <c r="N7" i="70"/>
  <c r="L7" i="70"/>
  <c r="K7" i="70"/>
  <c r="R6" i="70"/>
  <c r="S6" i="70" s="1"/>
  <c r="N6" i="70"/>
  <c r="L6" i="70"/>
  <c r="K6" i="70"/>
  <c r="R5" i="70"/>
  <c r="S5" i="70" s="1"/>
  <c r="N5" i="70"/>
  <c r="L5" i="70"/>
  <c r="K5" i="70"/>
  <c r="R4" i="70"/>
  <c r="S4" i="70" s="1"/>
  <c r="N4" i="70"/>
  <c r="L4" i="70"/>
  <c r="L329" i="70" s="1"/>
  <c r="K4" i="70"/>
  <c r="Q329" i="69"/>
  <c r="P329" i="69"/>
  <c r="O329" i="69"/>
  <c r="M329" i="69"/>
  <c r="J329" i="69"/>
  <c r="AY328" i="69"/>
  <c r="AX328" i="69"/>
  <c r="AW328" i="69"/>
  <c r="AV328" i="69"/>
  <c r="AU328" i="69"/>
  <c r="AT328" i="69"/>
  <c r="AS328" i="69"/>
  <c r="AR328" i="69"/>
  <c r="AQ328" i="69"/>
  <c r="AP328" i="69"/>
  <c r="AO328" i="69"/>
  <c r="AN328" i="69"/>
  <c r="AM328" i="69"/>
  <c r="AL328" i="69"/>
  <c r="AK328" i="69"/>
  <c r="AJ328" i="69"/>
  <c r="AI328" i="69"/>
  <c r="AH328" i="69"/>
  <c r="AG328" i="69"/>
  <c r="AF328" i="69"/>
  <c r="AE328" i="69"/>
  <c r="AD328" i="69"/>
  <c r="AC328" i="69"/>
  <c r="AB328" i="69"/>
  <c r="AA328" i="69"/>
  <c r="Z328" i="69"/>
  <c r="Y328" i="69"/>
  <c r="X328" i="69"/>
  <c r="W328" i="69"/>
  <c r="V328" i="69"/>
  <c r="U328" i="69"/>
  <c r="T328" i="69"/>
  <c r="Q328" i="69"/>
  <c r="P328" i="69"/>
  <c r="O328" i="69"/>
  <c r="M328" i="69"/>
  <c r="J328" i="69"/>
  <c r="R327" i="69"/>
  <c r="S327" i="69" s="1"/>
  <c r="N327" i="69"/>
  <c r="L327" i="69"/>
  <c r="K327" i="69"/>
  <c r="R326" i="69"/>
  <c r="S326" i="69" s="1"/>
  <c r="N326" i="69"/>
  <c r="L326" i="69"/>
  <c r="K326" i="69"/>
  <c r="R325" i="69"/>
  <c r="S325" i="69" s="1"/>
  <c r="N325" i="69"/>
  <c r="L325" i="69"/>
  <c r="K325" i="69"/>
  <c r="R324" i="69"/>
  <c r="S324" i="69" s="1"/>
  <c r="N324" i="69"/>
  <c r="L324" i="69"/>
  <c r="K324" i="69"/>
  <c r="R323" i="69"/>
  <c r="S323" i="69" s="1"/>
  <c r="N323" i="69"/>
  <c r="L323" i="69"/>
  <c r="K323" i="69"/>
  <c r="R322" i="69"/>
  <c r="S322" i="69" s="1"/>
  <c r="N322" i="69"/>
  <c r="L322" i="69"/>
  <c r="K322" i="69"/>
  <c r="R321" i="69"/>
  <c r="S321" i="69" s="1"/>
  <c r="N321" i="69"/>
  <c r="L321" i="69"/>
  <c r="K321" i="69"/>
  <c r="R320" i="69"/>
  <c r="S320" i="69" s="1"/>
  <c r="N320" i="69"/>
  <c r="L320" i="69"/>
  <c r="K320" i="69"/>
  <c r="R319" i="69"/>
  <c r="S319" i="69" s="1"/>
  <c r="N319" i="69"/>
  <c r="L319" i="69"/>
  <c r="K319" i="69"/>
  <c r="R318" i="69"/>
  <c r="S318" i="69" s="1"/>
  <c r="N318" i="69"/>
  <c r="L318" i="69"/>
  <c r="K318" i="69"/>
  <c r="R317" i="69"/>
  <c r="S317" i="69" s="1"/>
  <c r="N317" i="69"/>
  <c r="L317" i="69"/>
  <c r="K317" i="69"/>
  <c r="R316" i="69"/>
  <c r="S316" i="69" s="1"/>
  <c r="N316" i="69"/>
  <c r="L316" i="69"/>
  <c r="K316" i="69"/>
  <c r="R315" i="69"/>
  <c r="S315" i="69" s="1"/>
  <c r="N315" i="69"/>
  <c r="L315" i="69"/>
  <c r="K315" i="69"/>
  <c r="R314" i="69"/>
  <c r="S314" i="69" s="1"/>
  <c r="N314" i="69"/>
  <c r="L314" i="69"/>
  <c r="K314" i="69"/>
  <c r="S313" i="69"/>
  <c r="R313" i="69"/>
  <c r="N313" i="69"/>
  <c r="L313" i="69"/>
  <c r="K313" i="69"/>
  <c r="R312" i="69"/>
  <c r="S312" i="69" s="1"/>
  <c r="N312" i="69"/>
  <c r="L312" i="69"/>
  <c r="K312" i="69"/>
  <c r="R311" i="69"/>
  <c r="S311" i="69" s="1"/>
  <c r="N311" i="69"/>
  <c r="L311" i="69"/>
  <c r="K311" i="69"/>
  <c r="R310" i="69"/>
  <c r="S310" i="69" s="1"/>
  <c r="N310" i="69"/>
  <c r="L310" i="69"/>
  <c r="K310" i="69"/>
  <c r="R309" i="69"/>
  <c r="S309" i="69" s="1"/>
  <c r="N309" i="69"/>
  <c r="L309" i="69"/>
  <c r="K309" i="69"/>
  <c r="S308" i="69"/>
  <c r="R308" i="69"/>
  <c r="N308" i="69"/>
  <c r="L308" i="69"/>
  <c r="K308" i="69"/>
  <c r="R307" i="69"/>
  <c r="S307" i="69" s="1"/>
  <c r="N307" i="69"/>
  <c r="L307" i="69"/>
  <c r="K307" i="69"/>
  <c r="R306" i="69"/>
  <c r="S306" i="69" s="1"/>
  <c r="N306" i="69"/>
  <c r="L306" i="69"/>
  <c r="K306" i="69"/>
  <c r="R305" i="69"/>
  <c r="S305" i="69" s="1"/>
  <c r="N305" i="69"/>
  <c r="L305" i="69"/>
  <c r="K305" i="69"/>
  <c r="R304" i="69"/>
  <c r="S304" i="69" s="1"/>
  <c r="N304" i="69"/>
  <c r="L304" i="69"/>
  <c r="K304" i="69"/>
  <c r="R303" i="69"/>
  <c r="S303" i="69" s="1"/>
  <c r="N303" i="69"/>
  <c r="L303" i="69"/>
  <c r="K303" i="69"/>
  <c r="R302" i="69"/>
  <c r="S302" i="69" s="1"/>
  <c r="N302" i="69"/>
  <c r="L302" i="69"/>
  <c r="K302" i="69"/>
  <c r="R301" i="69"/>
  <c r="S301" i="69" s="1"/>
  <c r="N301" i="69"/>
  <c r="L301" i="69"/>
  <c r="K301" i="69"/>
  <c r="R300" i="69"/>
  <c r="S300" i="69" s="1"/>
  <c r="N300" i="69"/>
  <c r="L300" i="69"/>
  <c r="K300" i="69"/>
  <c r="R299" i="69"/>
  <c r="S299" i="69" s="1"/>
  <c r="N299" i="69"/>
  <c r="L299" i="69"/>
  <c r="K299" i="69"/>
  <c r="R298" i="69"/>
  <c r="S298" i="69" s="1"/>
  <c r="N298" i="69"/>
  <c r="L298" i="69"/>
  <c r="K298" i="69"/>
  <c r="S297" i="69"/>
  <c r="R297" i="69"/>
  <c r="N297" i="69"/>
  <c r="L297" i="69"/>
  <c r="K297" i="69"/>
  <c r="R296" i="69"/>
  <c r="S296" i="69" s="1"/>
  <c r="N296" i="69"/>
  <c r="L296" i="69"/>
  <c r="K296" i="69"/>
  <c r="R295" i="69"/>
  <c r="S295" i="69" s="1"/>
  <c r="N295" i="69"/>
  <c r="L295" i="69"/>
  <c r="K295" i="69"/>
  <c r="R294" i="69"/>
  <c r="S294" i="69" s="1"/>
  <c r="N294" i="69"/>
  <c r="L294" i="69"/>
  <c r="K294" i="69"/>
  <c r="R293" i="69"/>
  <c r="S293" i="69" s="1"/>
  <c r="N293" i="69"/>
  <c r="L293" i="69"/>
  <c r="K293" i="69"/>
  <c r="R292" i="69"/>
  <c r="S292" i="69" s="1"/>
  <c r="N292" i="69"/>
  <c r="L292" i="69"/>
  <c r="K292" i="69"/>
  <c r="R291" i="69"/>
  <c r="S291" i="69" s="1"/>
  <c r="N291" i="69"/>
  <c r="L291" i="69"/>
  <c r="K291" i="69"/>
  <c r="R290" i="69"/>
  <c r="S290" i="69" s="1"/>
  <c r="N290" i="69"/>
  <c r="L290" i="69"/>
  <c r="K290" i="69"/>
  <c r="R289" i="69"/>
  <c r="S289" i="69" s="1"/>
  <c r="N289" i="69"/>
  <c r="L289" i="69"/>
  <c r="K289" i="69"/>
  <c r="R288" i="69"/>
  <c r="S288" i="69" s="1"/>
  <c r="N288" i="69"/>
  <c r="L288" i="69"/>
  <c r="K288" i="69"/>
  <c r="R287" i="69"/>
  <c r="S287" i="69" s="1"/>
  <c r="N287" i="69"/>
  <c r="L287" i="69"/>
  <c r="K287" i="69"/>
  <c r="R286" i="69"/>
  <c r="S286" i="69" s="1"/>
  <c r="N286" i="69"/>
  <c r="L286" i="69"/>
  <c r="K286" i="69"/>
  <c r="R285" i="69"/>
  <c r="S285" i="69" s="1"/>
  <c r="N285" i="69"/>
  <c r="L285" i="69"/>
  <c r="K285" i="69"/>
  <c r="R284" i="69"/>
  <c r="S284" i="69" s="1"/>
  <c r="N284" i="69"/>
  <c r="L284" i="69"/>
  <c r="K284" i="69"/>
  <c r="R283" i="69"/>
  <c r="S283" i="69" s="1"/>
  <c r="N283" i="69"/>
  <c r="L283" i="69"/>
  <c r="K283" i="69"/>
  <c r="R282" i="69"/>
  <c r="S282" i="69" s="1"/>
  <c r="N282" i="69"/>
  <c r="L282" i="69"/>
  <c r="K282" i="69"/>
  <c r="R281" i="69"/>
  <c r="S281" i="69" s="1"/>
  <c r="N281" i="69"/>
  <c r="L281" i="69"/>
  <c r="K281" i="69"/>
  <c r="R280" i="69"/>
  <c r="S280" i="69" s="1"/>
  <c r="N280" i="69"/>
  <c r="L280" i="69"/>
  <c r="K280" i="69"/>
  <c r="R279" i="69"/>
  <c r="S279" i="69" s="1"/>
  <c r="N279" i="69"/>
  <c r="L279" i="69"/>
  <c r="K279" i="69"/>
  <c r="R278" i="69"/>
  <c r="S278" i="69" s="1"/>
  <c r="N278" i="69"/>
  <c r="L278" i="69"/>
  <c r="K278" i="69"/>
  <c r="R277" i="69"/>
  <c r="S277" i="69" s="1"/>
  <c r="N277" i="69"/>
  <c r="L277" i="69"/>
  <c r="K277" i="69"/>
  <c r="S276" i="69"/>
  <c r="R276" i="69"/>
  <c r="N276" i="69"/>
  <c r="L276" i="69"/>
  <c r="K276" i="69"/>
  <c r="R275" i="69"/>
  <c r="S275" i="69" s="1"/>
  <c r="N275" i="69"/>
  <c r="L275" i="69"/>
  <c r="K275" i="69"/>
  <c r="R274" i="69"/>
  <c r="S274" i="69" s="1"/>
  <c r="N274" i="69"/>
  <c r="L274" i="69"/>
  <c r="K274" i="69"/>
  <c r="R273" i="69"/>
  <c r="S273" i="69" s="1"/>
  <c r="N273" i="69"/>
  <c r="L273" i="69"/>
  <c r="K273" i="69"/>
  <c r="R272" i="69"/>
  <c r="S272" i="69" s="1"/>
  <c r="N272" i="69"/>
  <c r="L272" i="69"/>
  <c r="K272" i="69"/>
  <c r="R271" i="69"/>
  <c r="S271" i="69" s="1"/>
  <c r="N271" i="69"/>
  <c r="L271" i="69"/>
  <c r="K271" i="69"/>
  <c r="R270" i="69"/>
  <c r="S270" i="69" s="1"/>
  <c r="N270" i="69"/>
  <c r="L270" i="69"/>
  <c r="K270" i="69"/>
  <c r="R269" i="69"/>
  <c r="S269" i="69" s="1"/>
  <c r="N269" i="69"/>
  <c r="L269" i="69"/>
  <c r="K269" i="69"/>
  <c r="R268" i="69"/>
  <c r="S268" i="69" s="1"/>
  <c r="N268" i="69"/>
  <c r="L268" i="69"/>
  <c r="K268" i="69"/>
  <c r="R267" i="69"/>
  <c r="S267" i="69" s="1"/>
  <c r="N267" i="69"/>
  <c r="L267" i="69"/>
  <c r="K267" i="69"/>
  <c r="R266" i="69"/>
  <c r="S266" i="69" s="1"/>
  <c r="N266" i="69"/>
  <c r="L266" i="69"/>
  <c r="K266" i="69"/>
  <c r="R265" i="69"/>
  <c r="S265" i="69" s="1"/>
  <c r="N265" i="69"/>
  <c r="L265" i="69"/>
  <c r="K265" i="69"/>
  <c r="R264" i="69"/>
  <c r="S264" i="69" s="1"/>
  <c r="N264" i="69"/>
  <c r="L264" i="69"/>
  <c r="K264" i="69"/>
  <c r="R263" i="69"/>
  <c r="S263" i="69" s="1"/>
  <c r="N263" i="69"/>
  <c r="L263" i="69"/>
  <c r="K263" i="69"/>
  <c r="R262" i="69"/>
  <c r="S262" i="69" s="1"/>
  <c r="N262" i="69"/>
  <c r="L262" i="69"/>
  <c r="K262" i="69"/>
  <c r="R261" i="69"/>
  <c r="S261" i="69" s="1"/>
  <c r="N261" i="69"/>
  <c r="L261" i="69"/>
  <c r="K261" i="69"/>
  <c r="R260" i="69"/>
  <c r="S260" i="69" s="1"/>
  <c r="N260" i="69"/>
  <c r="L260" i="69"/>
  <c r="K260" i="69"/>
  <c r="R259" i="69"/>
  <c r="S259" i="69" s="1"/>
  <c r="N259" i="69"/>
  <c r="L259" i="69"/>
  <c r="K259" i="69"/>
  <c r="R258" i="69"/>
  <c r="S258" i="69" s="1"/>
  <c r="N258" i="69"/>
  <c r="L258" i="69"/>
  <c r="K258" i="69"/>
  <c r="R257" i="69"/>
  <c r="S257" i="69" s="1"/>
  <c r="N257" i="69"/>
  <c r="L257" i="69"/>
  <c r="K257" i="69"/>
  <c r="R256" i="69"/>
  <c r="S256" i="69" s="1"/>
  <c r="N256" i="69"/>
  <c r="L256" i="69"/>
  <c r="K256" i="69"/>
  <c r="R255" i="69"/>
  <c r="S255" i="69" s="1"/>
  <c r="N255" i="69"/>
  <c r="L255" i="69"/>
  <c r="K255" i="69"/>
  <c r="R254" i="69"/>
  <c r="S254" i="69" s="1"/>
  <c r="N254" i="69"/>
  <c r="L254" i="69"/>
  <c r="K254" i="69"/>
  <c r="S253" i="69"/>
  <c r="R253" i="69"/>
  <c r="N253" i="69"/>
  <c r="L253" i="69"/>
  <c r="K253" i="69"/>
  <c r="R252" i="69"/>
  <c r="S252" i="69" s="1"/>
  <c r="N252" i="69"/>
  <c r="L252" i="69"/>
  <c r="K252" i="69"/>
  <c r="R251" i="69"/>
  <c r="S251" i="69" s="1"/>
  <c r="N251" i="69"/>
  <c r="L251" i="69"/>
  <c r="K251" i="69"/>
  <c r="R250" i="69"/>
  <c r="S250" i="69" s="1"/>
  <c r="N250" i="69"/>
  <c r="L250" i="69"/>
  <c r="K250" i="69"/>
  <c r="R249" i="69"/>
  <c r="S249" i="69" s="1"/>
  <c r="N249" i="69"/>
  <c r="L249" i="69"/>
  <c r="K249" i="69"/>
  <c r="R248" i="69"/>
  <c r="S248" i="69" s="1"/>
  <c r="N248" i="69"/>
  <c r="L248" i="69"/>
  <c r="K248" i="69"/>
  <c r="R247" i="69"/>
  <c r="S247" i="69" s="1"/>
  <c r="N247" i="69"/>
  <c r="L247" i="69"/>
  <c r="K247" i="69"/>
  <c r="R246" i="69"/>
  <c r="S246" i="69" s="1"/>
  <c r="N246" i="69"/>
  <c r="L246" i="69"/>
  <c r="K246" i="69"/>
  <c r="R245" i="69"/>
  <c r="S245" i="69" s="1"/>
  <c r="N245" i="69"/>
  <c r="L245" i="69"/>
  <c r="K245" i="69"/>
  <c r="R244" i="69"/>
  <c r="S244" i="69" s="1"/>
  <c r="N244" i="69"/>
  <c r="L244" i="69"/>
  <c r="K244" i="69"/>
  <c r="R243" i="69"/>
  <c r="S243" i="69" s="1"/>
  <c r="N243" i="69"/>
  <c r="L243" i="69"/>
  <c r="K243" i="69"/>
  <c r="R242" i="69"/>
  <c r="S242" i="69" s="1"/>
  <c r="N242" i="69"/>
  <c r="L242" i="69"/>
  <c r="K242" i="69"/>
  <c r="R241" i="69"/>
  <c r="S241" i="69" s="1"/>
  <c r="N241" i="69"/>
  <c r="L241" i="69"/>
  <c r="K241" i="69"/>
  <c r="R240" i="69"/>
  <c r="S240" i="69" s="1"/>
  <c r="N240" i="69"/>
  <c r="L240" i="69"/>
  <c r="K240" i="69"/>
  <c r="R239" i="69"/>
  <c r="S239" i="69" s="1"/>
  <c r="N239" i="69"/>
  <c r="L239" i="69"/>
  <c r="K239" i="69"/>
  <c r="R238" i="69"/>
  <c r="S238" i="69" s="1"/>
  <c r="N238" i="69"/>
  <c r="L238" i="69"/>
  <c r="K238" i="69"/>
  <c r="R237" i="69"/>
  <c r="S237" i="69" s="1"/>
  <c r="N237" i="69"/>
  <c r="L237" i="69"/>
  <c r="K237" i="69"/>
  <c r="R236" i="69"/>
  <c r="S236" i="69" s="1"/>
  <c r="N236" i="69"/>
  <c r="L236" i="69"/>
  <c r="K236" i="69"/>
  <c r="R235" i="69"/>
  <c r="S235" i="69" s="1"/>
  <c r="N235" i="69"/>
  <c r="L235" i="69"/>
  <c r="K235" i="69"/>
  <c r="R234" i="69"/>
  <c r="S234" i="69" s="1"/>
  <c r="N234" i="69"/>
  <c r="L234" i="69"/>
  <c r="K234" i="69"/>
  <c r="R233" i="69"/>
  <c r="S233" i="69" s="1"/>
  <c r="N233" i="69"/>
  <c r="L233" i="69"/>
  <c r="K233" i="69"/>
  <c r="R232" i="69"/>
  <c r="S232" i="69" s="1"/>
  <c r="N232" i="69"/>
  <c r="L232" i="69"/>
  <c r="K232" i="69"/>
  <c r="R231" i="69"/>
  <c r="S231" i="69" s="1"/>
  <c r="N231" i="69"/>
  <c r="L231" i="69"/>
  <c r="K231" i="69"/>
  <c r="R230" i="69"/>
  <c r="S230" i="69" s="1"/>
  <c r="N230" i="69"/>
  <c r="L230" i="69"/>
  <c r="K230" i="69"/>
  <c r="R229" i="69"/>
  <c r="S229" i="69" s="1"/>
  <c r="N229" i="69"/>
  <c r="L229" i="69"/>
  <c r="K229" i="69"/>
  <c r="R228" i="69"/>
  <c r="S228" i="69" s="1"/>
  <c r="N228" i="69"/>
  <c r="L228" i="69"/>
  <c r="K228" i="69"/>
  <c r="R227" i="69"/>
  <c r="S227" i="69" s="1"/>
  <c r="N227" i="69"/>
  <c r="L227" i="69"/>
  <c r="K227" i="69"/>
  <c r="R226" i="69"/>
  <c r="S226" i="69" s="1"/>
  <c r="N226" i="69"/>
  <c r="L226" i="69"/>
  <c r="K226" i="69"/>
  <c r="R225" i="69"/>
  <c r="S225" i="69" s="1"/>
  <c r="N225" i="69"/>
  <c r="L225" i="69"/>
  <c r="K225" i="69"/>
  <c r="R224" i="69"/>
  <c r="S224" i="69" s="1"/>
  <c r="N224" i="69"/>
  <c r="L224" i="69"/>
  <c r="K224" i="69"/>
  <c r="R223" i="69"/>
  <c r="S223" i="69" s="1"/>
  <c r="N223" i="69"/>
  <c r="L223" i="69"/>
  <c r="K223" i="69"/>
  <c r="R222" i="69"/>
  <c r="S222" i="69" s="1"/>
  <c r="N222" i="69"/>
  <c r="L222" i="69"/>
  <c r="K222" i="69"/>
  <c r="S221" i="69"/>
  <c r="R221" i="69"/>
  <c r="N221" i="69"/>
  <c r="L221" i="69"/>
  <c r="K221" i="69"/>
  <c r="R220" i="69"/>
  <c r="S220" i="69" s="1"/>
  <c r="N220" i="69"/>
  <c r="L220" i="69"/>
  <c r="K220" i="69"/>
  <c r="R219" i="69"/>
  <c r="S219" i="69" s="1"/>
  <c r="N219" i="69"/>
  <c r="L219" i="69"/>
  <c r="K219" i="69"/>
  <c r="R218" i="69"/>
  <c r="S218" i="69" s="1"/>
  <c r="N218" i="69"/>
  <c r="L218" i="69"/>
  <c r="K218" i="69"/>
  <c r="R217" i="69"/>
  <c r="S217" i="69" s="1"/>
  <c r="N217" i="69"/>
  <c r="L217" i="69"/>
  <c r="K217" i="69"/>
  <c r="R216" i="69"/>
  <c r="S216" i="69" s="1"/>
  <c r="N216" i="69"/>
  <c r="L216" i="69"/>
  <c r="K216" i="69"/>
  <c r="R215" i="69"/>
  <c r="S215" i="69" s="1"/>
  <c r="N215" i="69"/>
  <c r="L215" i="69"/>
  <c r="K215" i="69"/>
  <c r="R214" i="69"/>
  <c r="S214" i="69" s="1"/>
  <c r="N214" i="69"/>
  <c r="L214" i="69"/>
  <c r="K214" i="69"/>
  <c r="R213" i="69"/>
  <c r="S213" i="69" s="1"/>
  <c r="N213" i="69"/>
  <c r="L213" i="69"/>
  <c r="K213" i="69"/>
  <c r="R212" i="69"/>
  <c r="S212" i="69" s="1"/>
  <c r="N212" i="69"/>
  <c r="L212" i="69"/>
  <c r="K212" i="69"/>
  <c r="R211" i="69"/>
  <c r="S211" i="69" s="1"/>
  <c r="N211" i="69"/>
  <c r="L211" i="69"/>
  <c r="K211" i="69"/>
  <c r="R210" i="69"/>
  <c r="S210" i="69" s="1"/>
  <c r="N210" i="69"/>
  <c r="L210" i="69"/>
  <c r="K210" i="69"/>
  <c r="R209" i="69"/>
  <c r="S209" i="69" s="1"/>
  <c r="N209" i="69"/>
  <c r="L209" i="69"/>
  <c r="K209" i="69"/>
  <c r="R208" i="69"/>
  <c r="S208" i="69" s="1"/>
  <c r="N208" i="69"/>
  <c r="L208" i="69"/>
  <c r="K208" i="69"/>
  <c r="R207" i="69"/>
  <c r="S207" i="69" s="1"/>
  <c r="N207" i="69"/>
  <c r="L207" i="69"/>
  <c r="K207" i="69"/>
  <c r="R206" i="69"/>
  <c r="S206" i="69" s="1"/>
  <c r="N206" i="69"/>
  <c r="L206" i="69"/>
  <c r="K206" i="69"/>
  <c r="R205" i="69"/>
  <c r="S205" i="69" s="1"/>
  <c r="N205" i="69"/>
  <c r="L205" i="69"/>
  <c r="K205" i="69"/>
  <c r="R204" i="69"/>
  <c r="S204" i="69" s="1"/>
  <c r="N204" i="69"/>
  <c r="L204" i="69"/>
  <c r="K204" i="69"/>
  <c r="R203" i="69"/>
  <c r="S203" i="69" s="1"/>
  <c r="N203" i="69"/>
  <c r="L203" i="69"/>
  <c r="K203" i="69"/>
  <c r="R202" i="69"/>
  <c r="S202" i="69" s="1"/>
  <c r="N202" i="69"/>
  <c r="L202" i="69"/>
  <c r="K202" i="69"/>
  <c r="R201" i="69"/>
  <c r="S201" i="69" s="1"/>
  <c r="N201" i="69"/>
  <c r="L201" i="69"/>
  <c r="K201" i="69"/>
  <c r="R200" i="69"/>
  <c r="S200" i="69" s="1"/>
  <c r="N200" i="69"/>
  <c r="L200" i="69"/>
  <c r="K200" i="69"/>
  <c r="R199" i="69"/>
  <c r="S199" i="69" s="1"/>
  <c r="N199" i="69"/>
  <c r="L199" i="69"/>
  <c r="K199" i="69"/>
  <c r="R198" i="69"/>
  <c r="S198" i="69" s="1"/>
  <c r="N198" i="69"/>
  <c r="L198" i="69"/>
  <c r="K198" i="69"/>
  <c r="S197" i="69"/>
  <c r="R197" i="69"/>
  <c r="N197" i="69"/>
  <c r="L197" i="69"/>
  <c r="K197" i="69"/>
  <c r="R196" i="69"/>
  <c r="S196" i="69" s="1"/>
  <c r="N196" i="69"/>
  <c r="L196" i="69"/>
  <c r="K196" i="69"/>
  <c r="R195" i="69"/>
  <c r="S195" i="69" s="1"/>
  <c r="N195" i="69"/>
  <c r="L195" i="69"/>
  <c r="K195" i="69"/>
  <c r="R194" i="69"/>
  <c r="S194" i="69" s="1"/>
  <c r="N194" i="69"/>
  <c r="L194" i="69"/>
  <c r="K194" i="69"/>
  <c r="R193" i="69"/>
  <c r="S193" i="69" s="1"/>
  <c r="N193" i="69"/>
  <c r="L193" i="69"/>
  <c r="K193" i="69"/>
  <c r="R192" i="69"/>
  <c r="S192" i="69" s="1"/>
  <c r="N192" i="69"/>
  <c r="L192" i="69"/>
  <c r="K192" i="69"/>
  <c r="R191" i="69"/>
  <c r="S191" i="69" s="1"/>
  <c r="N191" i="69"/>
  <c r="L191" i="69"/>
  <c r="K191" i="69"/>
  <c r="R190" i="69"/>
  <c r="S190" i="69" s="1"/>
  <c r="N190" i="69"/>
  <c r="L190" i="69"/>
  <c r="K190" i="69"/>
  <c r="S189" i="69"/>
  <c r="R189" i="69"/>
  <c r="N189" i="69"/>
  <c r="L189" i="69"/>
  <c r="K189" i="69"/>
  <c r="R188" i="69"/>
  <c r="S188" i="69" s="1"/>
  <c r="N188" i="69"/>
  <c r="L188" i="69"/>
  <c r="K188" i="69"/>
  <c r="R187" i="69"/>
  <c r="S187" i="69" s="1"/>
  <c r="N187" i="69"/>
  <c r="L187" i="69"/>
  <c r="K187" i="69"/>
  <c r="R186" i="69"/>
  <c r="S186" i="69" s="1"/>
  <c r="N186" i="69"/>
  <c r="L186" i="69"/>
  <c r="K186" i="69"/>
  <c r="S185" i="69"/>
  <c r="R185" i="69"/>
  <c r="N185" i="69"/>
  <c r="L185" i="69"/>
  <c r="K185" i="69"/>
  <c r="R184" i="69"/>
  <c r="S184" i="69" s="1"/>
  <c r="N184" i="69"/>
  <c r="L184" i="69"/>
  <c r="K184" i="69"/>
  <c r="R183" i="69"/>
  <c r="S183" i="69" s="1"/>
  <c r="N183" i="69"/>
  <c r="L183" i="69"/>
  <c r="K183" i="69"/>
  <c r="R182" i="69"/>
  <c r="S182" i="69" s="1"/>
  <c r="N182" i="69"/>
  <c r="L182" i="69"/>
  <c r="K182" i="69"/>
  <c r="R181" i="69"/>
  <c r="S181" i="69" s="1"/>
  <c r="N181" i="69"/>
  <c r="L181" i="69"/>
  <c r="K181" i="69"/>
  <c r="R180" i="69"/>
  <c r="S180" i="69" s="1"/>
  <c r="N180" i="69"/>
  <c r="L180" i="69"/>
  <c r="K180" i="69"/>
  <c r="R179" i="69"/>
  <c r="S179" i="69" s="1"/>
  <c r="N179" i="69"/>
  <c r="L179" i="69"/>
  <c r="K179" i="69"/>
  <c r="R178" i="69"/>
  <c r="S178" i="69" s="1"/>
  <c r="N178" i="69"/>
  <c r="L178" i="69"/>
  <c r="K178" i="69"/>
  <c r="R177" i="69"/>
  <c r="S177" i="69" s="1"/>
  <c r="N177" i="69"/>
  <c r="L177" i="69"/>
  <c r="K177" i="69"/>
  <c r="R176" i="69"/>
  <c r="S176" i="69" s="1"/>
  <c r="N176" i="69"/>
  <c r="L176" i="69"/>
  <c r="K176" i="69"/>
  <c r="R175" i="69"/>
  <c r="S175" i="69" s="1"/>
  <c r="N175" i="69"/>
  <c r="L175" i="69"/>
  <c r="K175" i="69"/>
  <c r="R174" i="69"/>
  <c r="S174" i="69" s="1"/>
  <c r="N174" i="69"/>
  <c r="L174" i="69"/>
  <c r="K174" i="69"/>
  <c r="R173" i="69"/>
  <c r="S173" i="69" s="1"/>
  <c r="N173" i="69"/>
  <c r="L173" i="69"/>
  <c r="K173" i="69"/>
  <c r="R172" i="69"/>
  <c r="S172" i="69" s="1"/>
  <c r="N172" i="69"/>
  <c r="L172" i="69"/>
  <c r="K172" i="69"/>
  <c r="R171" i="69"/>
  <c r="S171" i="69" s="1"/>
  <c r="N171" i="69"/>
  <c r="L171" i="69"/>
  <c r="K171" i="69"/>
  <c r="R170" i="69"/>
  <c r="S170" i="69" s="1"/>
  <c r="N170" i="69"/>
  <c r="L170" i="69"/>
  <c r="K170" i="69"/>
  <c r="R169" i="69"/>
  <c r="S169" i="69" s="1"/>
  <c r="N169" i="69"/>
  <c r="L169" i="69"/>
  <c r="K169" i="69"/>
  <c r="R168" i="69"/>
  <c r="S168" i="69" s="1"/>
  <c r="N168" i="69"/>
  <c r="L168" i="69"/>
  <c r="K168" i="69"/>
  <c r="R167" i="69"/>
  <c r="S167" i="69" s="1"/>
  <c r="N167" i="69"/>
  <c r="L167" i="69"/>
  <c r="K167" i="69"/>
  <c r="R166" i="69"/>
  <c r="S166" i="69" s="1"/>
  <c r="N166" i="69"/>
  <c r="L166" i="69"/>
  <c r="K166" i="69"/>
  <c r="R165" i="69"/>
  <c r="S165" i="69" s="1"/>
  <c r="N165" i="69"/>
  <c r="L165" i="69"/>
  <c r="K165" i="69"/>
  <c r="R164" i="69"/>
  <c r="S164" i="69" s="1"/>
  <c r="N164" i="69"/>
  <c r="L164" i="69"/>
  <c r="K164" i="69"/>
  <c r="R163" i="69"/>
  <c r="S163" i="69" s="1"/>
  <c r="N163" i="69"/>
  <c r="L163" i="69"/>
  <c r="K163" i="69"/>
  <c r="R162" i="69"/>
  <c r="S162" i="69" s="1"/>
  <c r="N162" i="69"/>
  <c r="L162" i="69"/>
  <c r="K162" i="69"/>
  <c r="R161" i="69"/>
  <c r="S161" i="69" s="1"/>
  <c r="N161" i="69"/>
  <c r="L161" i="69"/>
  <c r="K161" i="69"/>
  <c r="R160" i="69"/>
  <c r="S160" i="69" s="1"/>
  <c r="N160" i="69"/>
  <c r="L160" i="69"/>
  <c r="K160" i="69"/>
  <c r="R159" i="69"/>
  <c r="S159" i="69" s="1"/>
  <c r="N159" i="69"/>
  <c r="L159" i="69"/>
  <c r="K159" i="69"/>
  <c r="R158" i="69"/>
  <c r="S158" i="69" s="1"/>
  <c r="N158" i="69"/>
  <c r="L158" i="69"/>
  <c r="K158" i="69"/>
  <c r="S157" i="69"/>
  <c r="R157" i="69"/>
  <c r="N157" i="69"/>
  <c r="L157" i="69"/>
  <c r="K157" i="69"/>
  <c r="R156" i="69"/>
  <c r="S156" i="69" s="1"/>
  <c r="N156" i="69"/>
  <c r="L156" i="69"/>
  <c r="K156" i="69"/>
  <c r="R155" i="69"/>
  <c r="S155" i="69" s="1"/>
  <c r="N155" i="69"/>
  <c r="L155" i="69"/>
  <c r="K155" i="69"/>
  <c r="R154" i="69"/>
  <c r="S154" i="69" s="1"/>
  <c r="N154" i="69"/>
  <c r="L154" i="69"/>
  <c r="K154" i="69"/>
  <c r="R153" i="69"/>
  <c r="S153" i="69" s="1"/>
  <c r="N153" i="69"/>
  <c r="L153" i="69"/>
  <c r="K153" i="69"/>
  <c r="R152" i="69"/>
  <c r="S152" i="69" s="1"/>
  <c r="N152" i="69"/>
  <c r="L152" i="69"/>
  <c r="K152" i="69"/>
  <c r="R151" i="69"/>
  <c r="S151" i="69" s="1"/>
  <c r="N151" i="69"/>
  <c r="L151" i="69"/>
  <c r="K151" i="69"/>
  <c r="R150" i="69"/>
  <c r="S150" i="69" s="1"/>
  <c r="N150" i="69"/>
  <c r="L150" i="69"/>
  <c r="K150" i="69"/>
  <c r="R149" i="69"/>
  <c r="S149" i="69" s="1"/>
  <c r="N149" i="69"/>
  <c r="L149" i="69"/>
  <c r="K149" i="69"/>
  <c r="R148" i="69"/>
  <c r="S148" i="69" s="1"/>
  <c r="N148" i="69"/>
  <c r="L148" i="69"/>
  <c r="K148" i="69"/>
  <c r="R147" i="69"/>
  <c r="S147" i="69" s="1"/>
  <c r="N147" i="69"/>
  <c r="L147" i="69"/>
  <c r="K147" i="69"/>
  <c r="R146" i="69"/>
  <c r="S146" i="69" s="1"/>
  <c r="N146" i="69"/>
  <c r="L146" i="69"/>
  <c r="K146" i="69"/>
  <c r="R145" i="69"/>
  <c r="S145" i="69" s="1"/>
  <c r="N145" i="69"/>
  <c r="L145" i="69"/>
  <c r="K145" i="69"/>
  <c r="R144" i="69"/>
  <c r="S144" i="69" s="1"/>
  <c r="N144" i="69"/>
  <c r="L144" i="69"/>
  <c r="K144" i="69"/>
  <c r="R143" i="69"/>
  <c r="S143" i="69" s="1"/>
  <c r="N143" i="69"/>
  <c r="L143" i="69"/>
  <c r="K143" i="69"/>
  <c r="R142" i="69"/>
  <c r="S142" i="69" s="1"/>
  <c r="N142" i="69"/>
  <c r="L142" i="69"/>
  <c r="K142" i="69"/>
  <c r="S141" i="69"/>
  <c r="R141" i="69"/>
  <c r="N141" i="69"/>
  <c r="L141" i="69"/>
  <c r="K141" i="69"/>
  <c r="R140" i="69"/>
  <c r="S140" i="69" s="1"/>
  <c r="N140" i="69"/>
  <c r="L140" i="69"/>
  <c r="K140" i="69"/>
  <c r="R139" i="69"/>
  <c r="S139" i="69" s="1"/>
  <c r="N139" i="69"/>
  <c r="L139" i="69"/>
  <c r="K139" i="69"/>
  <c r="R138" i="69"/>
  <c r="S138" i="69" s="1"/>
  <c r="N138" i="69"/>
  <c r="L138" i="69"/>
  <c r="K138" i="69"/>
  <c r="R137" i="69"/>
  <c r="S137" i="69" s="1"/>
  <c r="N137" i="69"/>
  <c r="L137" i="69"/>
  <c r="K137" i="69"/>
  <c r="R136" i="69"/>
  <c r="S136" i="69" s="1"/>
  <c r="N136" i="69"/>
  <c r="L136" i="69"/>
  <c r="K136" i="69"/>
  <c r="R135" i="69"/>
  <c r="S135" i="69" s="1"/>
  <c r="N135" i="69"/>
  <c r="L135" i="69"/>
  <c r="K135" i="69"/>
  <c r="R134" i="69"/>
  <c r="S134" i="69" s="1"/>
  <c r="N134" i="69"/>
  <c r="L134" i="69"/>
  <c r="K134" i="69"/>
  <c r="R133" i="69"/>
  <c r="S133" i="69" s="1"/>
  <c r="N133" i="69"/>
  <c r="L133" i="69"/>
  <c r="K133" i="69"/>
  <c r="S132" i="69"/>
  <c r="R132" i="69"/>
  <c r="N132" i="69"/>
  <c r="L132" i="69"/>
  <c r="K132" i="69"/>
  <c r="R131" i="69"/>
  <c r="S131" i="69" s="1"/>
  <c r="N131" i="69"/>
  <c r="L131" i="69"/>
  <c r="K131" i="69"/>
  <c r="R130" i="69"/>
  <c r="S130" i="69" s="1"/>
  <c r="N130" i="69"/>
  <c r="L130" i="69"/>
  <c r="K130" i="69"/>
  <c r="R129" i="69"/>
  <c r="S129" i="69" s="1"/>
  <c r="N129" i="69"/>
  <c r="L129" i="69"/>
  <c r="K129" i="69"/>
  <c r="R128" i="69"/>
  <c r="S128" i="69" s="1"/>
  <c r="N128" i="69"/>
  <c r="L128" i="69"/>
  <c r="K128" i="69"/>
  <c r="R127" i="69"/>
  <c r="S127" i="69" s="1"/>
  <c r="N127" i="69"/>
  <c r="L127" i="69"/>
  <c r="K127" i="69"/>
  <c r="R126" i="69"/>
  <c r="S126" i="69" s="1"/>
  <c r="N126" i="69"/>
  <c r="L126" i="69"/>
  <c r="K126" i="69"/>
  <c r="R125" i="69"/>
  <c r="S125" i="69" s="1"/>
  <c r="N125" i="69"/>
  <c r="L125" i="69"/>
  <c r="K125" i="69"/>
  <c r="S124" i="69"/>
  <c r="R124" i="69"/>
  <c r="N124" i="69"/>
  <c r="L124" i="69"/>
  <c r="K124" i="69"/>
  <c r="R123" i="69"/>
  <c r="S123" i="69" s="1"/>
  <c r="N123" i="69"/>
  <c r="L123" i="69"/>
  <c r="K123" i="69"/>
  <c r="R122" i="69"/>
  <c r="S122" i="69" s="1"/>
  <c r="N122" i="69"/>
  <c r="L122" i="69"/>
  <c r="K122" i="69"/>
  <c r="R121" i="69"/>
  <c r="S121" i="69" s="1"/>
  <c r="N121" i="69"/>
  <c r="L121" i="69"/>
  <c r="K121" i="69"/>
  <c r="R120" i="69"/>
  <c r="S120" i="69" s="1"/>
  <c r="N120" i="69"/>
  <c r="L120" i="69"/>
  <c r="K120" i="69"/>
  <c r="R119" i="69"/>
  <c r="S119" i="69" s="1"/>
  <c r="N119" i="69"/>
  <c r="L119" i="69"/>
  <c r="K119" i="69"/>
  <c r="R118" i="69"/>
  <c r="S118" i="69" s="1"/>
  <c r="N118" i="69"/>
  <c r="L118" i="69"/>
  <c r="K118" i="69"/>
  <c r="R117" i="69"/>
  <c r="S117" i="69" s="1"/>
  <c r="N117" i="69"/>
  <c r="L117" i="69"/>
  <c r="K117" i="69"/>
  <c r="S116" i="69"/>
  <c r="R116" i="69"/>
  <c r="N116" i="69"/>
  <c r="L116" i="69"/>
  <c r="K116" i="69"/>
  <c r="R115" i="69"/>
  <c r="S115" i="69" s="1"/>
  <c r="N115" i="69"/>
  <c r="L115" i="69"/>
  <c r="K115" i="69"/>
  <c r="R114" i="69"/>
  <c r="S114" i="69" s="1"/>
  <c r="N114" i="69"/>
  <c r="L114" i="69"/>
  <c r="K114" i="69"/>
  <c r="R113" i="69"/>
  <c r="S113" i="69" s="1"/>
  <c r="N113" i="69"/>
  <c r="L113" i="69"/>
  <c r="K113" i="69"/>
  <c r="R112" i="69"/>
  <c r="S112" i="69" s="1"/>
  <c r="N112" i="69"/>
  <c r="L112" i="69"/>
  <c r="K112" i="69"/>
  <c r="R111" i="69"/>
  <c r="S111" i="69" s="1"/>
  <c r="N111" i="69"/>
  <c r="L111" i="69"/>
  <c r="K111" i="69"/>
  <c r="R110" i="69"/>
  <c r="S110" i="69" s="1"/>
  <c r="N110" i="69"/>
  <c r="L110" i="69"/>
  <c r="K110" i="69"/>
  <c r="R109" i="69"/>
  <c r="S109" i="69" s="1"/>
  <c r="N109" i="69"/>
  <c r="L109" i="69"/>
  <c r="K109" i="69"/>
  <c r="R108" i="69"/>
  <c r="S108" i="69" s="1"/>
  <c r="N108" i="69"/>
  <c r="L108" i="69"/>
  <c r="K108" i="69"/>
  <c r="R107" i="69"/>
  <c r="S107" i="69" s="1"/>
  <c r="N107" i="69"/>
  <c r="L107" i="69"/>
  <c r="K107" i="69"/>
  <c r="R106" i="69"/>
  <c r="S106" i="69" s="1"/>
  <c r="N106" i="69"/>
  <c r="L106" i="69"/>
  <c r="K106" i="69"/>
  <c r="S105" i="69"/>
  <c r="R105" i="69"/>
  <c r="N105" i="69"/>
  <c r="L105" i="69"/>
  <c r="K105" i="69"/>
  <c r="R104" i="69"/>
  <c r="S104" i="69" s="1"/>
  <c r="N104" i="69"/>
  <c r="L104" i="69"/>
  <c r="K104" i="69"/>
  <c r="R103" i="69"/>
  <c r="S103" i="69" s="1"/>
  <c r="N103" i="69"/>
  <c r="L103" i="69"/>
  <c r="K103" i="69"/>
  <c r="R102" i="69"/>
  <c r="S102" i="69" s="1"/>
  <c r="N102" i="69"/>
  <c r="L102" i="69"/>
  <c r="K102" i="69"/>
  <c r="R101" i="69"/>
  <c r="S101" i="69" s="1"/>
  <c r="N101" i="69"/>
  <c r="L101" i="69"/>
  <c r="K101" i="69"/>
  <c r="R100" i="69"/>
  <c r="S100" i="69" s="1"/>
  <c r="N100" i="69"/>
  <c r="L100" i="69"/>
  <c r="K100" i="69"/>
  <c r="R99" i="69"/>
  <c r="S99" i="69" s="1"/>
  <c r="N99" i="69"/>
  <c r="L99" i="69"/>
  <c r="K99" i="69"/>
  <c r="R98" i="69"/>
  <c r="S98" i="69" s="1"/>
  <c r="N98" i="69"/>
  <c r="L98" i="69"/>
  <c r="K98" i="69"/>
  <c r="R97" i="69"/>
  <c r="S97" i="69" s="1"/>
  <c r="N97" i="69"/>
  <c r="L97" i="69"/>
  <c r="K97" i="69"/>
  <c r="R96" i="69"/>
  <c r="S96" i="69" s="1"/>
  <c r="N96" i="69"/>
  <c r="L96" i="69"/>
  <c r="K96" i="69"/>
  <c r="R95" i="69"/>
  <c r="S95" i="69" s="1"/>
  <c r="N95" i="69"/>
  <c r="L95" i="69"/>
  <c r="K95" i="69"/>
  <c r="R94" i="69"/>
  <c r="S94" i="69" s="1"/>
  <c r="N94" i="69"/>
  <c r="L94" i="69"/>
  <c r="K94" i="69"/>
  <c r="R93" i="69"/>
  <c r="S93" i="69" s="1"/>
  <c r="N93" i="69"/>
  <c r="L93" i="69"/>
  <c r="K93" i="69"/>
  <c r="R92" i="69"/>
  <c r="S92" i="69" s="1"/>
  <c r="N92" i="69"/>
  <c r="L92" i="69"/>
  <c r="K92" i="69"/>
  <c r="R91" i="69"/>
  <c r="S91" i="69" s="1"/>
  <c r="N91" i="69"/>
  <c r="L91" i="69"/>
  <c r="K91" i="69"/>
  <c r="R90" i="69"/>
  <c r="S90" i="69" s="1"/>
  <c r="N90" i="69"/>
  <c r="L90" i="69"/>
  <c r="K90" i="69"/>
  <c r="R89" i="69"/>
  <c r="S89" i="69" s="1"/>
  <c r="N89" i="69"/>
  <c r="L89" i="69"/>
  <c r="K89" i="69"/>
  <c r="R88" i="69"/>
  <c r="S88" i="69" s="1"/>
  <c r="N88" i="69"/>
  <c r="L88" i="69"/>
  <c r="K88" i="69"/>
  <c r="R87" i="69"/>
  <c r="S87" i="69" s="1"/>
  <c r="N87" i="69"/>
  <c r="L87" i="69"/>
  <c r="K87" i="69"/>
  <c r="R86" i="69"/>
  <c r="S86" i="69" s="1"/>
  <c r="N86" i="69"/>
  <c r="L86" i="69"/>
  <c r="K86" i="69"/>
  <c r="R85" i="69"/>
  <c r="S85" i="69" s="1"/>
  <c r="N85" i="69"/>
  <c r="L85" i="69"/>
  <c r="K85" i="69"/>
  <c r="R84" i="69"/>
  <c r="S84" i="69" s="1"/>
  <c r="N84" i="69"/>
  <c r="L84" i="69"/>
  <c r="K84" i="69"/>
  <c r="R83" i="69"/>
  <c r="S83" i="69" s="1"/>
  <c r="N83" i="69"/>
  <c r="L83" i="69"/>
  <c r="K83" i="69"/>
  <c r="R82" i="69"/>
  <c r="S82" i="69" s="1"/>
  <c r="N82" i="69"/>
  <c r="L82" i="69"/>
  <c r="K82" i="69"/>
  <c r="R81" i="69"/>
  <c r="S81" i="69" s="1"/>
  <c r="N81" i="69"/>
  <c r="L81" i="69"/>
  <c r="K81" i="69"/>
  <c r="R80" i="69"/>
  <c r="S80" i="69" s="1"/>
  <c r="N80" i="69"/>
  <c r="L80" i="69"/>
  <c r="K80" i="69"/>
  <c r="R79" i="69"/>
  <c r="S79" i="69" s="1"/>
  <c r="N79" i="69"/>
  <c r="L79" i="69"/>
  <c r="K79" i="69"/>
  <c r="R78" i="69"/>
  <c r="S78" i="69" s="1"/>
  <c r="N78" i="69"/>
  <c r="L78" i="69"/>
  <c r="K78" i="69"/>
  <c r="R77" i="69"/>
  <c r="S77" i="69" s="1"/>
  <c r="N77" i="69"/>
  <c r="L77" i="69"/>
  <c r="K77" i="69"/>
  <c r="R76" i="69"/>
  <c r="S76" i="69" s="1"/>
  <c r="N76" i="69"/>
  <c r="L76" i="69"/>
  <c r="K76" i="69"/>
  <c r="R75" i="69"/>
  <c r="S75" i="69" s="1"/>
  <c r="N75" i="69"/>
  <c r="L75" i="69"/>
  <c r="K75" i="69"/>
  <c r="R74" i="69"/>
  <c r="S74" i="69" s="1"/>
  <c r="N74" i="69"/>
  <c r="L74" i="69"/>
  <c r="K74" i="69"/>
  <c r="R73" i="69"/>
  <c r="S73" i="69" s="1"/>
  <c r="N73" i="69"/>
  <c r="L73" i="69"/>
  <c r="K73" i="69"/>
  <c r="R72" i="69"/>
  <c r="S72" i="69" s="1"/>
  <c r="N72" i="69"/>
  <c r="L72" i="69"/>
  <c r="K72" i="69"/>
  <c r="R71" i="69"/>
  <c r="S71" i="69" s="1"/>
  <c r="N71" i="69"/>
  <c r="L71" i="69"/>
  <c r="K71" i="69"/>
  <c r="R70" i="69"/>
  <c r="S70" i="69" s="1"/>
  <c r="N70" i="69"/>
  <c r="L70" i="69"/>
  <c r="K70" i="69"/>
  <c r="R69" i="69"/>
  <c r="S69" i="69" s="1"/>
  <c r="N69" i="69"/>
  <c r="L69" i="69"/>
  <c r="K69" i="69"/>
  <c r="S68" i="69"/>
  <c r="R68" i="69"/>
  <c r="N68" i="69"/>
  <c r="L68" i="69"/>
  <c r="K68" i="69"/>
  <c r="R67" i="69"/>
  <c r="S67" i="69" s="1"/>
  <c r="N67" i="69"/>
  <c r="L67" i="69"/>
  <c r="K67" i="69"/>
  <c r="R66" i="69"/>
  <c r="S66" i="69" s="1"/>
  <c r="N66" i="69"/>
  <c r="L66" i="69"/>
  <c r="K66" i="69"/>
  <c r="R65" i="69"/>
  <c r="S65" i="69" s="1"/>
  <c r="N65" i="69"/>
  <c r="L65" i="69"/>
  <c r="K65" i="69"/>
  <c r="R64" i="69"/>
  <c r="S64" i="69" s="1"/>
  <c r="N64" i="69"/>
  <c r="L64" i="69"/>
  <c r="K64" i="69"/>
  <c r="R63" i="69"/>
  <c r="S63" i="69" s="1"/>
  <c r="N63" i="69"/>
  <c r="L63" i="69"/>
  <c r="K63" i="69"/>
  <c r="R62" i="69"/>
  <c r="S62" i="69" s="1"/>
  <c r="N62" i="69"/>
  <c r="L62" i="69"/>
  <c r="K62" i="69"/>
  <c r="R61" i="69"/>
  <c r="S61" i="69" s="1"/>
  <c r="N61" i="69"/>
  <c r="L61" i="69"/>
  <c r="K61" i="69"/>
  <c r="S60" i="69"/>
  <c r="R60" i="69"/>
  <c r="N60" i="69"/>
  <c r="L60" i="69"/>
  <c r="K60" i="69"/>
  <c r="R59" i="69"/>
  <c r="S59" i="69" s="1"/>
  <c r="N59" i="69"/>
  <c r="L59" i="69"/>
  <c r="K59" i="69"/>
  <c r="R58" i="69"/>
  <c r="S58" i="69" s="1"/>
  <c r="N58" i="69"/>
  <c r="L58" i="69"/>
  <c r="K58" i="69"/>
  <c r="R57" i="69"/>
  <c r="S57" i="69" s="1"/>
  <c r="N57" i="69"/>
  <c r="L57" i="69"/>
  <c r="K57" i="69"/>
  <c r="R56" i="69"/>
  <c r="S56" i="69" s="1"/>
  <c r="N56" i="69"/>
  <c r="L56" i="69"/>
  <c r="K56" i="69"/>
  <c r="R55" i="69"/>
  <c r="S55" i="69" s="1"/>
  <c r="N55" i="69"/>
  <c r="L55" i="69"/>
  <c r="K55" i="69"/>
  <c r="R54" i="69"/>
  <c r="S54" i="69" s="1"/>
  <c r="N54" i="69"/>
  <c r="L54" i="69"/>
  <c r="K54" i="69"/>
  <c r="R53" i="69"/>
  <c r="S53" i="69" s="1"/>
  <c r="N53" i="69"/>
  <c r="L53" i="69"/>
  <c r="K53" i="69"/>
  <c r="S52" i="69"/>
  <c r="R52" i="69"/>
  <c r="N52" i="69"/>
  <c r="L52" i="69"/>
  <c r="K52" i="69"/>
  <c r="R51" i="69"/>
  <c r="S51" i="69" s="1"/>
  <c r="N51" i="69"/>
  <c r="L51" i="69"/>
  <c r="K51" i="69"/>
  <c r="R50" i="69"/>
  <c r="S50" i="69" s="1"/>
  <c r="N50" i="69"/>
  <c r="L50" i="69"/>
  <c r="K50" i="69"/>
  <c r="R49" i="69"/>
  <c r="S49" i="69" s="1"/>
  <c r="N49" i="69"/>
  <c r="L49" i="69"/>
  <c r="K49" i="69"/>
  <c r="R48" i="69"/>
  <c r="S48" i="69" s="1"/>
  <c r="N48" i="69"/>
  <c r="L48" i="69"/>
  <c r="K48" i="69"/>
  <c r="R47" i="69"/>
  <c r="S47" i="69" s="1"/>
  <c r="N47" i="69"/>
  <c r="L47" i="69"/>
  <c r="K47" i="69"/>
  <c r="R46" i="69"/>
  <c r="S46" i="69" s="1"/>
  <c r="N46" i="69"/>
  <c r="L46" i="69"/>
  <c r="K46" i="69"/>
  <c r="R45" i="69"/>
  <c r="S45" i="69" s="1"/>
  <c r="N45" i="69"/>
  <c r="L45" i="69"/>
  <c r="K45" i="69"/>
  <c r="R44" i="69"/>
  <c r="S44" i="69" s="1"/>
  <c r="N44" i="69"/>
  <c r="L44" i="69"/>
  <c r="K44" i="69"/>
  <c r="R43" i="69"/>
  <c r="S43" i="69" s="1"/>
  <c r="N43" i="69"/>
  <c r="L43" i="69"/>
  <c r="K43" i="69"/>
  <c r="R42" i="69"/>
  <c r="S42" i="69" s="1"/>
  <c r="N42" i="69"/>
  <c r="L42" i="69"/>
  <c r="K42" i="69"/>
  <c r="R41" i="69"/>
  <c r="S41" i="69" s="1"/>
  <c r="N41" i="69"/>
  <c r="L41" i="69"/>
  <c r="K41" i="69"/>
  <c r="R40" i="69"/>
  <c r="S40" i="69" s="1"/>
  <c r="N40" i="69"/>
  <c r="L40" i="69"/>
  <c r="K40" i="69"/>
  <c r="R39" i="69"/>
  <c r="S39" i="69" s="1"/>
  <c r="N39" i="69"/>
  <c r="L39" i="69"/>
  <c r="K39" i="69"/>
  <c r="R38" i="69"/>
  <c r="S38" i="69" s="1"/>
  <c r="N38" i="69"/>
  <c r="L38" i="69"/>
  <c r="K38" i="69"/>
  <c r="R37" i="69"/>
  <c r="S37" i="69" s="1"/>
  <c r="N37" i="69"/>
  <c r="L37" i="69"/>
  <c r="K37" i="69"/>
  <c r="R36" i="69"/>
  <c r="S36" i="69" s="1"/>
  <c r="N36" i="69"/>
  <c r="L36" i="69"/>
  <c r="K36" i="69"/>
  <c r="R35" i="69"/>
  <c r="S35" i="69" s="1"/>
  <c r="N35" i="69"/>
  <c r="L35" i="69"/>
  <c r="K35" i="69"/>
  <c r="R34" i="69"/>
  <c r="S34" i="69" s="1"/>
  <c r="N34" i="69"/>
  <c r="L34" i="69"/>
  <c r="K34" i="69"/>
  <c r="R33" i="69"/>
  <c r="S33" i="69" s="1"/>
  <c r="N33" i="69"/>
  <c r="L33" i="69"/>
  <c r="K33" i="69"/>
  <c r="R32" i="69"/>
  <c r="S32" i="69" s="1"/>
  <c r="N32" i="69"/>
  <c r="L32" i="69"/>
  <c r="K32" i="69"/>
  <c r="R31" i="69"/>
  <c r="S31" i="69" s="1"/>
  <c r="N31" i="69"/>
  <c r="L31" i="69"/>
  <c r="K31" i="69"/>
  <c r="R30" i="69"/>
  <c r="S30" i="69" s="1"/>
  <c r="N30" i="69"/>
  <c r="L30" i="69"/>
  <c r="K30" i="69"/>
  <c r="R29" i="69"/>
  <c r="S29" i="69" s="1"/>
  <c r="N29" i="69"/>
  <c r="L29" i="69"/>
  <c r="K29" i="69"/>
  <c r="R28" i="69"/>
  <c r="S28" i="69" s="1"/>
  <c r="N28" i="69"/>
  <c r="L28" i="69"/>
  <c r="K28" i="69"/>
  <c r="R27" i="69"/>
  <c r="S27" i="69" s="1"/>
  <c r="N27" i="69"/>
  <c r="L27" i="69"/>
  <c r="K27" i="69"/>
  <c r="R26" i="69"/>
  <c r="S26" i="69" s="1"/>
  <c r="N26" i="69"/>
  <c r="L26" i="69"/>
  <c r="K26" i="69"/>
  <c r="R25" i="69"/>
  <c r="S25" i="69" s="1"/>
  <c r="N25" i="69"/>
  <c r="L25" i="69"/>
  <c r="K25" i="69"/>
  <c r="R24" i="69"/>
  <c r="S24" i="69" s="1"/>
  <c r="N24" i="69"/>
  <c r="L24" i="69"/>
  <c r="K24" i="69"/>
  <c r="R23" i="69"/>
  <c r="S23" i="69" s="1"/>
  <c r="N23" i="69"/>
  <c r="L23" i="69"/>
  <c r="K23" i="69"/>
  <c r="R22" i="69"/>
  <c r="S22" i="69" s="1"/>
  <c r="N22" i="69"/>
  <c r="L22" i="69"/>
  <c r="K22" i="69"/>
  <c r="R21" i="69"/>
  <c r="S21" i="69" s="1"/>
  <c r="N21" i="69"/>
  <c r="L21" i="69"/>
  <c r="K21" i="69"/>
  <c r="R20" i="69"/>
  <c r="S20" i="69" s="1"/>
  <c r="N20" i="69"/>
  <c r="L20" i="69"/>
  <c r="K20" i="69"/>
  <c r="R19" i="69"/>
  <c r="S19" i="69" s="1"/>
  <c r="N19" i="69"/>
  <c r="L19" i="69"/>
  <c r="K19" i="69"/>
  <c r="R18" i="69"/>
  <c r="S18" i="69" s="1"/>
  <c r="N18" i="69"/>
  <c r="L18" i="69"/>
  <c r="K18" i="69"/>
  <c r="R17" i="69"/>
  <c r="S17" i="69" s="1"/>
  <c r="N17" i="69"/>
  <c r="L17" i="69"/>
  <c r="K17" i="69"/>
  <c r="R16" i="69"/>
  <c r="S16" i="69" s="1"/>
  <c r="N16" i="69"/>
  <c r="L16" i="69"/>
  <c r="K16" i="69"/>
  <c r="R15" i="69"/>
  <c r="S15" i="69" s="1"/>
  <c r="N15" i="69"/>
  <c r="L15" i="69"/>
  <c r="K15" i="69"/>
  <c r="R14" i="69"/>
  <c r="S14" i="69" s="1"/>
  <c r="N14" i="69"/>
  <c r="L14" i="69"/>
  <c r="K14" i="69"/>
  <c r="S13" i="69"/>
  <c r="R13" i="69"/>
  <c r="N13" i="69"/>
  <c r="L13" i="69"/>
  <c r="K13" i="69"/>
  <c r="R12" i="69"/>
  <c r="S12" i="69" s="1"/>
  <c r="N12" i="69"/>
  <c r="L12" i="69"/>
  <c r="K12" i="69"/>
  <c r="R11" i="69"/>
  <c r="S11" i="69" s="1"/>
  <c r="N11" i="69"/>
  <c r="L11" i="69"/>
  <c r="K11" i="69"/>
  <c r="R10" i="69"/>
  <c r="S10" i="69" s="1"/>
  <c r="N10" i="69"/>
  <c r="L10" i="69"/>
  <c r="K10" i="69"/>
  <c r="R9" i="69"/>
  <c r="S9" i="69" s="1"/>
  <c r="N9" i="69"/>
  <c r="L9" i="69"/>
  <c r="K9" i="69"/>
  <c r="R8" i="69"/>
  <c r="S8" i="69" s="1"/>
  <c r="N8" i="69"/>
  <c r="L8" i="69"/>
  <c r="K8" i="69"/>
  <c r="R7" i="69"/>
  <c r="S7" i="69" s="1"/>
  <c r="N7" i="69"/>
  <c r="L7" i="69"/>
  <c r="K7" i="69"/>
  <c r="R6" i="69"/>
  <c r="S6" i="69" s="1"/>
  <c r="N6" i="69"/>
  <c r="L6" i="69"/>
  <c r="K6" i="69"/>
  <c r="S5" i="69"/>
  <c r="R5" i="69"/>
  <c r="N5" i="69"/>
  <c r="L5" i="69"/>
  <c r="L328" i="69" s="1"/>
  <c r="K5" i="69"/>
  <c r="S4" i="69"/>
  <c r="R4" i="69"/>
  <c r="N4" i="69"/>
  <c r="L4" i="69"/>
  <c r="L329" i="69" s="1"/>
  <c r="K4" i="69"/>
  <c r="Q329" i="68"/>
  <c r="P329" i="68"/>
  <c r="O329" i="68"/>
  <c r="M329" i="68"/>
  <c r="J329" i="68"/>
  <c r="AY328" i="68"/>
  <c r="AX328" i="68"/>
  <c r="AW328" i="68"/>
  <c r="AV328" i="68"/>
  <c r="AU328" i="68"/>
  <c r="AT328" i="68"/>
  <c r="AS328" i="68"/>
  <c r="AR328" i="68"/>
  <c r="AQ328" i="68"/>
  <c r="AP328" i="68"/>
  <c r="AO328" i="68"/>
  <c r="AN328" i="68"/>
  <c r="AM328" i="68"/>
  <c r="AL328" i="68"/>
  <c r="AK328" i="68"/>
  <c r="AJ328" i="68"/>
  <c r="AI328" i="68"/>
  <c r="AH328" i="68"/>
  <c r="AG328" i="68"/>
  <c r="AF328" i="68"/>
  <c r="AE328" i="68"/>
  <c r="AD328" i="68"/>
  <c r="AC328" i="68"/>
  <c r="AB328" i="68"/>
  <c r="AA328" i="68"/>
  <c r="Z328" i="68"/>
  <c r="Y328" i="68"/>
  <c r="X328" i="68"/>
  <c r="W328" i="68"/>
  <c r="V328" i="68"/>
  <c r="U328" i="68"/>
  <c r="T328" i="68"/>
  <c r="Q328" i="68"/>
  <c r="P328" i="68"/>
  <c r="O328" i="68"/>
  <c r="M328" i="68"/>
  <c r="J328" i="68"/>
  <c r="R327" i="68"/>
  <c r="S327" i="68" s="1"/>
  <c r="N327" i="68"/>
  <c r="L327" i="68"/>
  <c r="K327" i="68"/>
  <c r="R326" i="68"/>
  <c r="S326" i="68" s="1"/>
  <c r="N326" i="68"/>
  <c r="L326" i="68"/>
  <c r="K326" i="68"/>
  <c r="R325" i="68"/>
  <c r="S325" i="68" s="1"/>
  <c r="N325" i="68"/>
  <c r="L325" i="68"/>
  <c r="K325" i="68"/>
  <c r="R324" i="68"/>
  <c r="S324" i="68" s="1"/>
  <c r="N324" i="68"/>
  <c r="L324" i="68"/>
  <c r="K324" i="68"/>
  <c r="R323" i="68"/>
  <c r="S323" i="68" s="1"/>
  <c r="N323" i="68"/>
  <c r="L323" i="68"/>
  <c r="K323" i="68"/>
  <c r="R322" i="68"/>
  <c r="S322" i="68" s="1"/>
  <c r="N322" i="68"/>
  <c r="L322" i="68"/>
  <c r="K322" i="68"/>
  <c r="R321" i="68"/>
  <c r="S321" i="68" s="1"/>
  <c r="N321" i="68"/>
  <c r="L321" i="68"/>
  <c r="K321" i="68"/>
  <c r="R320" i="68"/>
  <c r="S320" i="68" s="1"/>
  <c r="N320" i="68"/>
  <c r="L320" i="68"/>
  <c r="K320" i="68"/>
  <c r="R319" i="68"/>
  <c r="S319" i="68" s="1"/>
  <c r="N319" i="68"/>
  <c r="L319" i="68"/>
  <c r="K319" i="68"/>
  <c r="R318" i="68"/>
  <c r="S318" i="68" s="1"/>
  <c r="N318" i="68"/>
  <c r="L318" i="68"/>
  <c r="K318" i="68"/>
  <c r="R317" i="68"/>
  <c r="S317" i="68" s="1"/>
  <c r="N317" i="68"/>
  <c r="L317" i="68"/>
  <c r="K317" i="68"/>
  <c r="R316" i="68"/>
  <c r="S316" i="68" s="1"/>
  <c r="N316" i="68"/>
  <c r="L316" i="68"/>
  <c r="K316" i="68"/>
  <c r="R315" i="68"/>
  <c r="S315" i="68" s="1"/>
  <c r="N315" i="68"/>
  <c r="L315" i="68"/>
  <c r="K315" i="68"/>
  <c r="R314" i="68"/>
  <c r="S314" i="68" s="1"/>
  <c r="N314" i="68"/>
  <c r="L314" i="68"/>
  <c r="K314" i="68"/>
  <c r="R313" i="68"/>
  <c r="S313" i="68" s="1"/>
  <c r="N313" i="68"/>
  <c r="L313" i="68"/>
  <c r="K313" i="68"/>
  <c r="R312" i="68"/>
  <c r="S312" i="68" s="1"/>
  <c r="N312" i="68"/>
  <c r="L312" i="68"/>
  <c r="K312" i="68"/>
  <c r="R311" i="68"/>
  <c r="S311" i="68" s="1"/>
  <c r="N311" i="68"/>
  <c r="L311" i="68"/>
  <c r="K311" i="68"/>
  <c r="R310" i="68"/>
  <c r="S310" i="68" s="1"/>
  <c r="N310" i="68"/>
  <c r="L310" i="68"/>
  <c r="K310" i="68"/>
  <c r="R309" i="68"/>
  <c r="S309" i="68" s="1"/>
  <c r="N309" i="68"/>
  <c r="L309" i="68"/>
  <c r="K309" i="68"/>
  <c r="R308" i="68"/>
  <c r="S308" i="68" s="1"/>
  <c r="N308" i="68"/>
  <c r="L308" i="68"/>
  <c r="K308" i="68"/>
  <c r="R307" i="68"/>
  <c r="S307" i="68" s="1"/>
  <c r="N307" i="68"/>
  <c r="L307" i="68"/>
  <c r="K307" i="68"/>
  <c r="R306" i="68"/>
  <c r="S306" i="68" s="1"/>
  <c r="N306" i="68"/>
  <c r="L306" i="68"/>
  <c r="K306" i="68"/>
  <c r="R305" i="68"/>
  <c r="S305" i="68" s="1"/>
  <c r="N305" i="68"/>
  <c r="L305" i="68"/>
  <c r="K305" i="68"/>
  <c r="R304" i="68"/>
  <c r="S304" i="68" s="1"/>
  <c r="N304" i="68"/>
  <c r="L304" i="68"/>
  <c r="K304" i="68"/>
  <c r="R303" i="68"/>
  <c r="S303" i="68" s="1"/>
  <c r="N303" i="68"/>
  <c r="L303" i="68"/>
  <c r="K303" i="68"/>
  <c r="R302" i="68"/>
  <c r="S302" i="68" s="1"/>
  <c r="N302" i="68"/>
  <c r="L302" i="68"/>
  <c r="K302" i="68"/>
  <c r="R301" i="68"/>
  <c r="S301" i="68" s="1"/>
  <c r="N301" i="68"/>
  <c r="L301" i="68"/>
  <c r="K301" i="68"/>
  <c r="R300" i="68"/>
  <c r="S300" i="68" s="1"/>
  <c r="N300" i="68"/>
  <c r="L300" i="68"/>
  <c r="K300" i="68"/>
  <c r="R299" i="68"/>
  <c r="S299" i="68" s="1"/>
  <c r="N299" i="68"/>
  <c r="L299" i="68"/>
  <c r="K299" i="68"/>
  <c r="R298" i="68"/>
  <c r="S298" i="68" s="1"/>
  <c r="N298" i="68"/>
  <c r="L298" i="68"/>
  <c r="K298" i="68"/>
  <c r="R297" i="68"/>
  <c r="S297" i="68" s="1"/>
  <c r="N297" i="68"/>
  <c r="L297" i="68"/>
  <c r="K297" i="68"/>
  <c r="R296" i="68"/>
  <c r="S296" i="68" s="1"/>
  <c r="N296" i="68"/>
  <c r="L296" i="68"/>
  <c r="K296" i="68"/>
  <c r="R295" i="68"/>
  <c r="S295" i="68" s="1"/>
  <c r="N295" i="68"/>
  <c r="L295" i="68"/>
  <c r="K295" i="68"/>
  <c r="R294" i="68"/>
  <c r="S294" i="68" s="1"/>
  <c r="N294" i="68"/>
  <c r="L294" i="68"/>
  <c r="K294" i="68"/>
  <c r="R293" i="68"/>
  <c r="S293" i="68" s="1"/>
  <c r="N293" i="68"/>
  <c r="L293" i="68"/>
  <c r="K293" i="68"/>
  <c r="R292" i="68"/>
  <c r="S292" i="68" s="1"/>
  <c r="N292" i="68"/>
  <c r="L292" i="68"/>
  <c r="K292" i="68"/>
  <c r="R291" i="68"/>
  <c r="S291" i="68" s="1"/>
  <c r="N291" i="68"/>
  <c r="L291" i="68"/>
  <c r="K291" i="68"/>
  <c r="R290" i="68"/>
  <c r="S290" i="68" s="1"/>
  <c r="N290" i="68"/>
  <c r="L290" i="68"/>
  <c r="K290" i="68"/>
  <c r="R289" i="68"/>
  <c r="S289" i="68" s="1"/>
  <c r="N289" i="68"/>
  <c r="L289" i="68"/>
  <c r="K289" i="68"/>
  <c r="R288" i="68"/>
  <c r="S288" i="68" s="1"/>
  <c r="N288" i="68"/>
  <c r="L288" i="68"/>
  <c r="K288" i="68"/>
  <c r="R287" i="68"/>
  <c r="S287" i="68" s="1"/>
  <c r="N287" i="68"/>
  <c r="L287" i="68"/>
  <c r="K287" i="68"/>
  <c r="R286" i="68"/>
  <c r="S286" i="68" s="1"/>
  <c r="N286" i="68"/>
  <c r="L286" i="68"/>
  <c r="K286" i="68"/>
  <c r="R285" i="68"/>
  <c r="S285" i="68" s="1"/>
  <c r="N285" i="68"/>
  <c r="L285" i="68"/>
  <c r="K285" i="68"/>
  <c r="R284" i="68"/>
  <c r="S284" i="68" s="1"/>
  <c r="N284" i="68"/>
  <c r="L284" i="68"/>
  <c r="K284" i="68"/>
  <c r="R283" i="68"/>
  <c r="S283" i="68" s="1"/>
  <c r="N283" i="68"/>
  <c r="L283" i="68"/>
  <c r="K283" i="68"/>
  <c r="R282" i="68"/>
  <c r="S282" i="68" s="1"/>
  <c r="N282" i="68"/>
  <c r="L282" i="68"/>
  <c r="K282" i="68"/>
  <c r="R281" i="68"/>
  <c r="S281" i="68" s="1"/>
  <c r="N281" i="68"/>
  <c r="L281" i="68"/>
  <c r="K281" i="68"/>
  <c r="R280" i="68"/>
  <c r="S280" i="68" s="1"/>
  <c r="N280" i="68"/>
  <c r="L280" i="68"/>
  <c r="K280" i="68"/>
  <c r="R279" i="68"/>
  <c r="S279" i="68" s="1"/>
  <c r="N279" i="68"/>
  <c r="L279" i="68"/>
  <c r="K279" i="68"/>
  <c r="R278" i="68"/>
  <c r="S278" i="68" s="1"/>
  <c r="N278" i="68"/>
  <c r="L278" i="68"/>
  <c r="K278" i="68"/>
  <c r="R277" i="68"/>
  <c r="S277" i="68" s="1"/>
  <c r="N277" i="68"/>
  <c r="L277" i="68"/>
  <c r="K277" i="68"/>
  <c r="R276" i="68"/>
  <c r="S276" i="68" s="1"/>
  <c r="N276" i="68"/>
  <c r="L276" i="68"/>
  <c r="K276" i="68"/>
  <c r="R275" i="68"/>
  <c r="S275" i="68" s="1"/>
  <c r="N275" i="68"/>
  <c r="L275" i="68"/>
  <c r="K275" i="68"/>
  <c r="R274" i="68"/>
  <c r="S274" i="68" s="1"/>
  <c r="N274" i="68"/>
  <c r="L274" i="68"/>
  <c r="K274" i="68"/>
  <c r="R273" i="68"/>
  <c r="S273" i="68" s="1"/>
  <c r="N273" i="68"/>
  <c r="L273" i="68"/>
  <c r="K273" i="68"/>
  <c r="R272" i="68"/>
  <c r="S272" i="68" s="1"/>
  <c r="N272" i="68"/>
  <c r="L272" i="68"/>
  <c r="K272" i="68"/>
  <c r="R271" i="68"/>
  <c r="S271" i="68" s="1"/>
  <c r="N271" i="68"/>
  <c r="L271" i="68"/>
  <c r="K271" i="68"/>
  <c r="R270" i="68"/>
  <c r="S270" i="68" s="1"/>
  <c r="N270" i="68"/>
  <c r="L270" i="68"/>
  <c r="K270" i="68"/>
  <c r="S269" i="68"/>
  <c r="R269" i="68"/>
  <c r="N269" i="68"/>
  <c r="L269" i="68"/>
  <c r="K269" i="68"/>
  <c r="R268" i="68"/>
  <c r="S268" i="68" s="1"/>
  <c r="N268" i="68"/>
  <c r="L268" i="68"/>
  <c r="K268" i="68"/>
  <c r="R267" i="68"/>
  <c r="S267" i="68" s="1"/>
  <c r="N267" i="68"/>
  <c r="L267" i="68"/>
  <c r="K267" i="68"/>
  <c r="R266" i="68"/>
  <c r="S266" i="68" s="1"/>
  <c r="N266" i="68"/>
  <c r="L266" i="68"/>
  <c r="K266" i="68"/>
  <c r="R265" i="68"/>
  <c r="S265" i="68" s="1"/>
  <c r="N265" i="68"/>
  <c r="L265" i="68"/>
  <c r="K265" i="68"/>
  <c r="R264" i="68"/>
  <c r="S264" i="68" s="1"/>
  <c r="N264" i="68"/>
  <c r="L264" i="68"/>
  <c r="K264" i="68"/>
  <c r="R263" i="68"/>
  <c r="S263" i="68" s="1"/>
  <c r="N263" i="68"/>
  <c r="L263" i="68"/>
  <c r="K263" i="68"/>
  <c r="R262" i="68"/>
  <c r="S262" i="68" s="1"/>
  <c r="N262" i="68"/>
  <c r="L262" i="68"/>
  <c r="K262" i="68"/>
  <c r="R261" i="68"/>
  <c r="S261" i="68" s="1"/>
  <c r="N261" i="68"/>
  <c r="L261" i="68"/>
  <c r="K261" i="68"/>
  <c r="S260" i="68"/>
  <c r="R260" i="68"/>
  <c r="N260" i="68"/>
  <c r="L260" i="68"/>
  <c r="K260" i="68"/>
  <c r="R259" i="68"/>
  <c r="S259" i="68" s="1"/>
  <c r="N259" i="68"/>
  <c r="L259" i="68"/>
  <c r="K259" i="68"/>
  <c r="R258" i="68"/>
  <c r="S258" i="68" s="1"/>
  <c r="N258" i="68"/>
  <c r="L258" i="68"/>
  <c r="K258" i="68"/>
  <c r="S257" i="68"/>
  <c r="R257" i="68"/>
  <c r="N257" i="68"/>
  <c r="L257" i="68"/>
  <c r="K257" i="68"/>
  <c r="S256" i="68"/>
  <c r="R256" i="68"/>
  <c r="N256" i="68"/>
  <c r="L256" i="68"/>
  <c r="K256" i="68"/>
  <c r="R255" i="68"/>
  <c r="S255" i="68" s="1"/>
  <c r="N255" i="68"/>
  <c r="L255" i="68"/>
  <c r="K255" i="68"/>
  <c r="R254" i="68"/>
  <c r="S254" i="68" s="1"/>
  <c r="N254" i="68"/>
  <c r="L254" i="68"/>
  <c r="K254" i="68"/>
  <c r="R253" i="68"/>
  <c r="S253" i="68" s="1"/>
  <c r="N253" i="68"/>
  <c r="L253" i="68"/>
  <c r="K253" i="68"/>
  <c r="R252" i="68"/>
  <c r="S252" i="68" s="1"/>
  <c r="N252" i="68"/>
  <c r="L252" i="68"/>
  <c r="K252" i="68"/>
  <c r="R251" i="68"/>
  <c r="S251" i="68" s="1"/>
  <c r="N251" i="68"/>
  <c r="L251" i="68"/>
  <c r="K251" i="68"/>
  <c r="R250" i="68"/>
  <c r="S250" i="68" s="1"/>
  <c r="N250" i="68"/>
  <c r="L250" i="68"/>
  <c r="K250" i="68"/>
  <c r="R249" i="68"/>
  <c r="S249" i="68" s="1"/>
  <c r="N249" i="68"/>
  <c r="L249" i="68"/>
  <c r="K249" i="68"/>
  <c r="R248" i="68"/>
  <c r="S248" i="68" s="1"/>
  <c r="N248" i="68"/>
  <c r="L248" i="68"/>
  <c r="K248" i="68"/>
  <c r="R247" i="68"/>
  <c r="S247" i="68" s="1"/>
  <c r="N247" i="68"/>
  <c r="L247" i="68"/>
  <c r="K247" i="68"/>
  <c r="R246" i="68"/>
  <c r="S246" i="68" s="1"/>
  <c r="N246" i="68"/>
  <c r="L246" i="68"/>
  <c r="K246" i="68"/>
  <c r="R245" i="68"/>
  <c r="S245" i="68" s="1"/>
  <c r="N245" i="68"/>
  <c r="L245" i="68"/>
  <c r="K245" i="68"/>
  <c r="R244" i="68"/>
  <c r="S244" i="68" s="1"/>
  <c r="N244" i="68"/>
  <c r="L244" i="68"/>
  <c r="K244" i="68"/>
  <c r="R243" i="68"/>
  <c r="S243" i="68" s="1"/>
  <c r="N243" i="68"/>
  <c r="L243" i="68"/>
  <c r="K243" i="68"/>
  <c r="R242" i="68"/>
  <c r="S242" i="68" s="1"/>
  <c r="N242" i="68"/>
  <c r="L242" i="68"/>
  <c r="K242" i="68"/>
  <c r="R241" i="68"/>
  <c r="S241" i="68" s="1"/>
  <c r="N241" i="68"/>
  <c r="L241" i="68"/>
  <c r="K241" i="68"/>
  <c r="R240" i="68"/>
  <c r="S240" i="68" s="1"/>
  <c r="N240" i="68"/>
  <c r="L240" i="68"/>
  <c r="K240" i="68"/>
  <c r="R239" i="68"/>
  <c r="S239" i="68" s="1"/>
  <c r="N239" i="68"/>
  <c r="L239" i="68"/>
  <c r="K239" i="68"/>
  <c r="R238" i="68"/>
  <c r="S238" i="68" s="1"/>
  <c r="N238" i="68"/>
  <c r="L238" i="68"/>
  <c r="K238" i="68"/>
  <c r="R237" i="68"/>
  <c r="S237" i="68" s="1"/>
  <c r="N237" i="68"/>
  <c r="L237" i="68"/>
  <c r="K237" i="68"/>
  <c r="R236" i="68"/>
  <c r="S236" i="68" s="1"/>
  <c r="N236" i="68"/>
  <c r="L236" i="68"/>
  <c r="K236" i="68"/>
  <c r="R235" i="68"/>
  <c r="S235" i="68" s="1"/>
  <c r="N235" i="68"/>
  <c r="L235" i="68"/>
  <c r="K235" i="68"/>
  <c r="R234" i="68"/>
  <c r="S234" i="68" s="1"/>
  <c r="N234" i="68"/>
  <c r="L234" i="68"/>
  <c r="K234" i="68"/>
  <c r="R233" i="68"/>
  <c r="S233" i="68" s="1"/>
  <c r="N233" i="68"/>
  <c r="L233" i="68"/>
  <c r="K233" i="68"/>
  <c r="R232" i="68"/>
  <c r="S232" i="68" s="1"/>
  <c r="N232" i="68"/>
  <c r="L232" i="68"/>
  <c r="K232" i="68"/>
  <c r="R231" i="68"/>
  <c r="S231" i="68" s="1"/>
  <c r="N231" i="68"/>
  <c r="L231" i="68"/>
  <c r="K231" i="68"/>
  <c r="R230" i="68"/>
  <c r="S230" i="68" s="1"/>
  <c r="N230" i="68"/>
  <c r="L230" i="68"/>
  <c r="K230" i="68"/>
  <c r="R229" i="68"/>
  <c r="S229" i="68" s="1"/>
  <c r="N229" i="68"/>
  <c r="L229" i="68"/>
  <c r="K229" i="68"/>
  <c r="S228" i="68"/>
  <c r="R228" i="68"/>
  <c r="N228" i="68"/>
  <c r="L228" i="68"/>
  <c r="K228" i="68"/>
  <c r="R227" i="68"/>
  <c r="S227" i="68" s="1"/>
  <c r="N227" i="68"/>
  <c r="L227" i="68"/>
  <c r="K227" i="68"/>
  <c r="R226" i="68"/>
  <c r="S226" i="68" s="1"/>
  <c r="N226" i="68"/>
  <c r="L226" i="68"/>
  <c r="K226" i="68"/>
  <c r="S225" i="68"/>
  <c r="R225" i="68"/>
  <c r="N225" i="68"/>
  <c r="L225" i="68"/>
  <c r="K225" i="68"/>
  <c r="S224" i="68"/>
  <c r="R224" i="68"/>
  <c r="N224" i="68"/>
  <c r="L224" i="68"/>
  <c r="K224" i="68"/>
  <c r="R223" i="68"/>
  <c r="S223" i="68" s="1"/>
  <c r="N223" i="68"/>
  <c r="L223" i="68"/>
  <c r="K223" i="68"/>
  <c r="R222" i="68"/>
  <c r="S222" i="68" s="1"/>
  <c r="N222" i="68"/>
  <c r="L222" i="68"/>
  <c r="K222" i="68"/>
  <c r="R221" i="68"/>
  <c r="S221" i="68" s="1"/>
  <c r="N221" i="68"/>
  <c r="L221" i="68"/>
  <c r="K221" i="68"/>
  <c r="R220" i="68"/>
  <c r="S220" i="68" s="1"/>
  <c r="N220" i="68"/>
  <c r="L220" i="68"/>
  <c r="K220" i="68"/>
  <c r="R219" i="68"/>
  <c r="S219" i="68" s="1"/>
  <c r="N219" i="68"/>
  <c r="L219" i="68"/>
  <c r="K219" i="68"/>
  <c r="R218" i="68"/>
  <c r="S218" i="68" s="1"/>
  <c r="N218" i="68"/>
  <c r="L218" i="68"/>
  <c r="K218" i="68"/>
  <c r="R217" i="68"/>
  <c r="S217" i="68" s="1"/>
  <c r="N217" i="68"/>
  <c r="L217" i="68"/>
  <c r="K217" i="68"/>
  <c r="R216" i="68"/>
  <c r="S216" i="68" s="1"/>
  <c r="N216" i="68"/>
  <c r="L216" i="68"/>
  <c r="K216" i="68"/>
  <c r="R215" i="68"/>
  <c r="S215" i="68" s="1"/>
  <c r="N215" i="68"/>
  <c r="L215" i="68"/>
  <c r="K215" i="68"/>
  <c r="R214" i="68"/>
  <c r="S214" i="68" s="1"/>
  <c r="N214" i="68"/>
  <c r="L214" i="68"/>
  <c r="K214" i="68"/>
  <c r="R213" i="68"/>
  <c r="S213" i="68" s="1"/>
  <c r="N213" i="68"/>
  <c r="L213" i="68"/>
  <c r="K213" i="68"/>
  <c r="R212" i="68"/>
  <c r="S212" i="68" s="1"/>
  <c r="N212" i="68"/>
  <c r="L212" i="68"/>
  <c r="K212" i="68"/>
  <c r="R211" i="68"/>
  <c r="S211" i="68" s="1"/>
  <c r="N211" i="68"/>
  <c r="L211" i="68"/>
  <c r="K211" i="68"/>
  <c r="R210" i="68"/>
  <c r="S210" i="68" s="1"/>
  <c r="N210" i="68"/>
  <c r="L210" i="68"/>
  <c r="K210" i="68"/>
  <c r="R209" i="68"/>
  <c r="S209" i="68" s="1"/>
  <c r="N209" i="68"/>
  <c r="L209" i="68"/>
  <c r="K209" i="68"/>
  <c r="R208" i="68"/>
  <c r="S208" i="68" s="1"/>
  <c r="N208" i="68"/>
  <c r="L208" i="68"/>
  <c r="K208" i="68"/>
  <c r="R207" i="68"/>
  <c r="S207" i="68" s="1"/>
  <c r="N207" i="68"/>
  <c r="L207" i="68"/>
  <c r="K207" i="68"/>
  <c r="R206" i="68"/>
  <c r="S206" i="68" s="1"/>
  <c r="N206" i="68"/>
  <c r="L206" i="68"/>
  <c r="K206" i="68"/>
  <c r="R205" i="68"/>
  <c r="S205" i="68" s="1"/>
  <c r="N205" i="68"/>
  <c r="L205" i="68"/>
  <c r="K205" i="68"/>
  <c r="R204" i="68"/>
  <c r="S204" i="68" s="1"/>
  <c r="N204" i="68"/>
  <c r="L204" i="68"/>
  <c r="K204" i="68"/>
  <c r="R203" i="68"/>
  <c r="S203" i="68" s="1"/>
  <c r="N203" i="68"/>
  <c r="L203" i="68"/>
  <c r="K203" i="68"/>
  <c r="R202" i="68"/>
  <c r="S202" i="68" s="1"/>
  <c r="N202" i="68"/>
  <c r="L202" i="68"/>
  <c r="K202" i="68"/>
  <c r="R201" i="68"/>
  <c r="S201" i="68" s="1"/>
  <c r="N201" i="68"/>
  <c r="L201" i="68"/>
  <c r="K201" i="68"/>
  <c r="R200" i="68"/>
  <c r="S200" i="68" s="1"/>
  <c r="N200" i="68"/>
  <c r="L200" i="68"/>
  <c r="K200" i="68"/>
  <c r="R199" i="68"/>
  <c r="S199" i="68" s="1"/>
  <c r="N199" i="68"/>
  <c r="L199" i="68"/>
  <c r="K199" i="68"/>
  <c r="R198" i="68"/>
  <c r="S198" i="68" s="1"/>
  <c r="N198" i="68"/>
  <c r="L198" i="68"/>
  <c r="K198" i="68"/>
  <c r="R197" i="68"/>
  <c r="S197" i="68" s="1"/>
  <c r="N197" i="68"/>
  <c r="L197" i="68"/>
  <c r="K197" i="68"/>
  <c r="S196" i="68"/>
  <c r="R196" i="68"/>
  <c r="N196" i="68"/>
  <c r="L196" i="68"/>
  <c r="K196" i="68"/>
  <c r="R195" i="68"/>
  <c r="S195" i="68" s="1"/>
  <c r="N195" i="68"/>
  <c r="L195" i="68"/>
  <c r="K195" i="68"/>
  <c r="R194" i="68"/>
  <c r="S194" i="68" s="1"/>
  <c r="N194" i="68"/>
  <c r="L194" i="68"/>
  <c r="K194" i="68"/>
  <c r="S193" i="68"/>
  <c r="R193" i="68"/>
  <c r="N193" i="68"/>
  <c r="L193" i="68"/>
  <c r="K193" i="68"/>
  <c r="S192" i="68"/>
  <c r="R192" i="68"/>
  <c r="N192" i="68"/>
  <c r="L192" i="68"/>
  <c r="K192" i="68"/>
  <c r="R191" i="68"/>
  <c r="S191" i="68" s="1"/>
  <c r="N191" i="68"/>
  <c r="L191" i="68"/>
  <c r="K191" i="68"/>
  <c r="R190" i="68"/>
  <c r="S190" i="68" s="1"/>
  <c r="N190" i="68"/>
  <c r="L190" i="68"/>
  <c r="K190" i="68"/>
  <c r="R189" i="68"/>
  <c r="S189" i="68" s="1"/>
  <c r="N189" i="68"/>
  <c r="L189" i="68"/>
  <c r="K189" i="68"/>
  <c r="R188" i="68"/>
  <c r="S188" i="68" s="1"/>
  <c r="N188" i="68"/>
  <c r="L188" i="68"/>
  <c r="K188" i="68"/>
  <c r="R187" i="68"/>
  <c r="S187" i="68" s="1"/>
  <c r="N187" i="68"/>
  <c r="L187" i="68"/>
  <c r="K187" i="68"/>
  <c r="R186" i="68"/>
  <c r="S186" i="68" s="1"/>
  <c r="N186" i="68"/>
  <c r="L186" i="68"/>
  <c r="K186" i="68"/>
  <c r="R185" i="68"/>
  <c r="S185" i="68" s="1"/>
  <c r="N185" i="68"/>
  <c r="L185" i="68"/>
  <c r="K185" i="68"/>
  <c r="R184" i="68"/>
  <c r="S184" i="68" s="1"/>
  <c r="N184" i="68"/>
  <c r="L184" i="68"/>
  <c r="K184" i="68"/>
  <c r="R183" i="68"/>
  <c r="S183" i="68" s="1"/>
  <c r="N183" i="68"/>
  <c r="L183" i="68"/>
  <c r="K183" i="68"/>
  <c r="R182" i="68"/>
  <c r="S182" i="68" s="1"/>
  <c r="N182" i="68"/>
  <c r="L182" i="68"/>
  <c r="K182" i="68"/>
  <c r="R181" i="68"/>
  <c r="S181" i="68" s="1"/>
  <c r="N181" i="68"/>
  <c r="L181" i="68"/>
  <c r="K181" i="68"/>
  <c r="R180" i="68"/>
  <c r="S180" i="68" s="1"/>
  <c r="N180" i="68"/>
  <c r="L180" i="68"/>
  <c r="K180" i="68"/>
  <c r="R179" i="68"/>
  <c r="S179" i="68" s="1"/>
  <c r="N179" i="68"/>
  <c r="L179" i="68"/>
  <c r="K179" i="68"/>
  <c r="R178" i="68"/>
  <c r="S178" i="68" s="1"/>
  <c r="N178" i="68"/>
  <c r="L178" i="68"/>
  <c r="K178" i="68"/>
  <c r="R177" i="68"/>
  <c r="S177" i="68" s="1"/>
  <c r="N177" i="68"/>
  <c r="L177" i="68"/>
  <c r="K177" i="68"/>
  <c r="R176" i="68"/>
  <c r="S176" i="68" s="1"/>
  <c r="N176" i="68"/>
  <c r="L176" i="68"/>
  <c r="K176" i="68"/>
  <c r="R175" i="68"/>
  <c r="S175" i="68" s="1"/>
  <c r="N175" i="68"/>
  <c r="L175" i="68"/>
  <c r="K175" i="68"/>
  <c r="R174" i="68"/>
  <c r="S174" i="68" s="1"/>
  <c r="N174" i="68"/>
  <c r="L174" i="68"/>
  <c r="K174" i="68"/>
  <c r="R173" i="68"/>
  <c r="S173" i="68" s="1"/>
  <c r="N173" i="68"/>
  <c r="L173" i="68"/>
  <c r="K173" i="68"/>
  <c r="R172" i="68"/>
  <c r="S172" i="68" s="1"/>
  <c r="N172" i="68"/>
  <c r="L172" i="68"/>
  <c r="K172" i="68"/>
  <c r="R171" i="68"/>
  <c r="S171" i="68" s="1"/>
  <c r="N171" i="68"/>
  <c r="L171" i="68"/>
  <c r="K171" i="68"/>
  <c r="R170" i="68"/>
  <c r="S170" i="68" s="1"/>
  <c r="N170" i="68"/>
  <c r="L170" i="68"/>
  <c r="K170" i="68"/>
  <c r="R169" i="68"/>
  <c r="S169" i="68" s="1"/>
  <c r="N169" i="68"/>
  <c r="L169" i="68"/>
  <c r="K169" i="68"/>
  <c r="R168" i="68"/>
  <c r="S168" i="68" s="1"/>
  <c r="N168" i="68"/>
  <c r="L168" i="68"/>
  <c r="K168" i="68"/>
  <c r="R167" i="68"/>
  <c r="S167" i="68" s="1"/>
  <c r="N167" i="68"/>
  <c r="L167" i="68"/>
  <c r="K167" i="68"/>
  <c r="R166" i="68"/>
  <c r="S166" i="68" s="1"/>
  <c r="N166" i="68"/>
  <c r="L166" i="68"/>
  <c r="K166" i="68"/>
  <c r="R165" i="68"/>
  <c r="S165" i="68" s="1"/>
  <c r="N165" i="68"/>
  <c r="L165" i="68"/>
  <c r="K165" i="68"/>
  <c r="R164" i="68"/>
  <c r="S164" i="68" s="1"/>
  <c r="N164" i="68"/>
  <c r="L164" i="68"/>
  <c r="K164" i="68"/>
  <c r="R163" i="68"/>
  <c r="S163" i="68" s="1"/>
  <c r="N163" i="68"/>
  <c r="L163" i="68"/>
  <c r="K163" i="68"/>
  <c r="R162" i="68"/>
  <c r="S162" i="68" s="1"/>
  <c r="N162" i="68"/>
  <c r="L162" i="68"/>
  <c r="K162" i="68"/>
  <c r="R161" i="68"/>
  <c r="S161" i="68" s="1"/>
  <c r="N161" i="68"/>
  <c r="L161" i="68"/>
  <c r="K161" i="68"/>
  <c r="R160" i="68"/>
  <c r="S160" i="68" s="1"/>
  <c r="N160" i="68"/>
  <c r="L160" i="68"/>
  <c r="K160" i="68"/>
  <c r="R159" i="68"/>
  <c r="S159" i="68" s="1"/>
  <c r="N159" i="68"/>
  <c r="L159" i="68"/>
  <c r="K159" i="68"/>
  <c r="R158" i="68"/>
  <c r="S158" i="68" s="1"/>
  <c r="N158" i="68"/>
  <c r="L158" i="68"/>
  <c r="K158" i="68"/>
  <c r="R157" i="68"/>
  <c r="S157" i="68" s="1"/>
  <c r="N157" i="68"/>
  <c r="L157" i="68"/>
  <c r="K157" i="68"/>
  <c r="R156" i="68"/>
  <c r="S156" i="68" s="1"/>
  <c r="N156" i="68"/>
  <c r="L156" i="68"/>
  <c r="K156" i="68"/>
  <c r="R155" i="68"/>
  <c r="S155" i="68" s="1"/>
  <c r="N155" i="68"/>
  <c r="L155" i="68"/>
  <c r="K155" i="68"/>
  <c r="R154" i="68"/>
  <c r="S154" i="68" s="1"/>
  <c r="N154" i="68"/>
  <c r="L154" i="68"/>
  <c r="K154" i="68"/>
  <c r="R153" i="68"/>
  <c r="S153" i="68" s="1"/>
  <c r="N153" i="68"/>
  <c r="L153" i="68"/>
  <c r="K153" i="68"/>
  <c r="R152" i="68"/>
  <c r="S152" i="68" s="1"/>
  <c r="N152" i="68"/>
  <c r="L152" i="68"/>
  <c r="K152" i="68"/>
  <c r="R151" i="68"/>
  <c r="S151" i="68" s="1"/>
  <c r="N151" i="68"/>
  <c r="L151" i="68"/>
  <c r="K151" i="68"/>
  <c r="R150" i="68"/>
  <c r="S150" i="68" s="1"/>
  <c r="N150" i="68"/>
  <c r="L150" i="68"/>
  <c r="K150" i="68"/>
  <c r="R149" i="68"/>
  <c r="S149" i="68" s="1"/>
  <c r="N149" i="68"/>
  <c r="L149" i="68"/>
  <c r="K149" i="68"/>
  <c r="R148" i="68"/>
  <c r="S148" i="68" s="1"/>
  <c r="N148" i="68"/>
  <c r="L148" i="68"/>
  <c r="K148" i="68"/>
  <c r="R147" i="68"/>
  <c r="S147" i="68" s="1"/>
  <c r="N147" i="68"/>
  <c r="L147" i="68"/>
  <c r="K147" i="68"/>
  <c r="R146" i="68"/>
  <c r="S146" i="68" s="1"/>
  <c r="N146" i="68"/>
  <c r="L146" i="68"/>
  <c r="K146" i="68"/>
  <c r="R145" i="68"/>
  <c r="S145" i="68" s="1"/>
  <c r="N145" i="68"/>
  <c r="L145" i="68"/>
  <c r="K145" i="68"/>
  <c r="R144" i="68"/>
  <c r="S144" i="68" s="1"/>
  <c r="N144" i="68"/>
  <c r="L144" i="68"/>
  <c r="K144" i="68"/>
  <c r="R143" i="68"/>
  <c r="S143" i="68" s="1"/>
  <c r="N143" i="68"/>
  <c r="L143" i="68"/>
  <c r="K143" i="68"/>
  <c r="R142" i="68"/>
  <c r="S142" i="68" s="1"/>
  <c r="N142" i="68"/>
  <c r="L142" i="68"/>
  <c r="K142" i="68"/>
  <c r="R141" i="68"/>
  <c r="S141" i="68" s="1"/>
  <c r="N141" i="68"/>
  <c r="L141" i="68"/>
  <c r="K141" i="68"/>
  <c r="R140" i="68"/>
  <c r="S140" i="68" s="1"/>
  <c r="N140" i="68"/>
  <c r="L140" i="68"/>
  <c r="K140" i="68"/>
  <c r="R139" i="68"/>
  <c r="S139" i="68" s="1"/>
  <c r="N139" i="68"/>
  <c r="L139" i="68"/>
  <c r="K139" i="68"/>
  <c r="R138" i="68"/>
  <c r="S138" i="68" s="1"/>
  <c r="N138" i="68"/>
  <c r="L138" i="68"/>
  <c r="K138" i="68"/>
  <c r="R137" i="68"/>
  <c r="S137" i="68" s="1"/>
  <c r="N137" i="68"/>
  <c r="L137" i="68"/>
  <c r="K137" i="68"/>
  <c r="R136" i="68"/>
  <c r="S136" i="68" s="1"/>
  <c r="N136" i="68"/>
  <c r="L136" i="68"/>
  <c r="K136" i="68"/>
  <c r="R135" i="68"/>
  <c r="S135" i="68" s="1"/>
  <c r="N135" i="68"/>
  <c r="L135" i="68"/>
  <c r="K135" i="68"/>
  <c r="R134" i="68"/>
  <c r="S134" i="68" s="1"/>
  <c r="N134" i="68"/>
  <c r="L134" i="68"/>
  <c r="K134" i="68"/>
  <c r="R133" i="68"/>
  <c r="S133" i="68" s="1"/>
  <c r="N133" i="68"/>
  <c r="L133" i="68"/>
  <c r="K133" i="68"/>
  <c r="R132" i="68"/>
  <c r="S132" i="68" s="1"/>
  <c r="N132" i="68"/>
  <c r="L132" i="68"/>
  <c r="K132" i="68"/>
  <c r="R131" i="68"/>
  <c r="S131" i="68" s="1"/>
  <c r="N131" i="68"/>
  <c r="L131" i="68"/>
  <c r="K131" i="68"/>
  <c r="R130" i="68"/>
  <c r="S130" i="68" s="1"/>
  <c r="N130" i="68"/>
  <c r="L130" i="68"/>
  <c r="K130" i="68"/>
  <c r="R129" i="68"/>
  <c r="S129" i="68" s="1"/>
  <c r="N129" i="68"/>
  <c r="L129" i="68"/>
  <c r="K129" i="68"/>
  <c r="R128" i="68"/>
  <c r="S128" i="68" s="1"/>
  <c r="N128" i="68"/>
  <c r="L128" i="68"/>
  <c r="K128" i="68"/>
  <c r="R127" i="68"/>
  <c r="S127" i="68" s="1"/>
  <c r="N127" i="68"/>
  <c r="L127" i="68"/>
  <c r="K127" i="68"/>
  <c r="R126" i="68"/>
  <c r="S126" i="68" s="1"/>
  <c r="N126" i="68"/>
  <c r="L126" i="68"/>
  <c r="K126" i="68"/>
  <c r="R125" i="68"/>
  <c r="S125" i="68" s="1"/>
  <c r="N125" i="68"/>
  <c r="L125" i="68"/>
  <c r="K125" i="68"/>
  <c r="R124" i="68"/>
  <c r="S124" i="68" s="1"/>
  <c r="N124" i="68"/>
  <c r="L124" i="68"/>
  <c r="K124" i="68"/>
  <c r="R123" i="68"/>
  <c r="S123" i="68" s="1"/>
  <c r="N123" i="68"/>
  <c r="L123" i="68"/>
  <c r="K123" i="68"/>
  <c r="R122" i="68"/>
  <c r="S122" i="68" s="1"/>
  <c r="N122" i="68"/>
  <c r="L122" i="68"/>
  <c r="K122" i="68"/>
  <c r="R121" i="68"/>
  <c r="S121" i="68" s="1"/>
  <c r="N121" i="68"/>
  <c r="L121" i="68"/>
  <c r="K121" i="68"/>
  <c r="R120" i="68"/>
  <c r="S120" i="68" s="1"/>
  <c r="N120" i="68"/>
  <c r="L120" i="68"/>
  <c r="K120" i="68"/>
  <c r="R119" i="68"/>
  <c r="S119" i="68" s="1"/>
  <c r="N119" i="68"/>
  <c r="L119" i="68"/>
  <c r="K119" i="68"/>
  <c r="R118" i="68"/>
  <c r="S118" i="68" s="1"/>
  <c r="N118" i="68"/>
  <c r="L118" i="68"/>
  <c r="K118" i="68"/>
  <c r="R117" i="68"/>
  <c r="S117" i="68" s="1"/>
  <c r="N117" i="68"/>
  <c r="L117" i="68"/>
  <c r="K117" i="68"/>
  <c r="R116" i="68"/>
  <c r="S116" i="68" s="1"/>
  <c r="N116" i="68"/>
  <c r="L116" i="68"/>
  <c r="K116" i="68"/>
  <c r="R115" i="68"/>
  <c r="S115" i="68" s="1"/>
  <c r="N115" i="68"/>
  <c r="L115" i="68"/>
  <c r="K115" i="68"/>
  <c r="R114" i="68"/>
  <c r="S114" i="68" s="1"/>
  <c r="N114" i="68"/>
  <c r="L114" i="68"/>
  <c r="K114" i="68"/>
  <c r="R113" i="68"/>
  <c r="S113" i="68" s="1"/>
  <c r="N113" i="68"/>
  <c r="L113" i="68"/>
  <c r="K113" i="68"/>
  <c r="R112" i="68"/>
  <c r="S112" i="68" s="1"/>
  <c r="N112" i="68"/>
  <c r="L112" i="68"/>
  <c r="K112" i="68"/>
  <c r="R111" i="68"/>
  <c r="S111" i="68" s="1"/>
  <c r="N111" i="68"/>
  <c r="L111" i="68"/>
  <c r="K111" i="68"/>
  <c r="R110" i="68"/>
  <c r="S110" i="68" s="1"/>
  <c r="N110" i="68"/>
  <c r="L110" i="68"/>
  <c r="K110" i="68"/>
  <c r="R109" i="68"/>
  <c r="S109" i="68" s="1"/>
  <c r="N109" i="68"/>
  <c r="L109" i="68"/>
  <c r="K109" i="68"/>
  <c r="R108" i="68"/>
  <c r="S108" i="68" s="1"/>
  <c r="N108" i="68"/>
  <c r="L108" i="68"/>
  <c r="K108" i="68"/>
  <c r="R107" i="68"/>
  <c r="S107" i="68" s="1"/>
  <c r="N107" i="68"/>
  <c r="L107" i="68"/>
  <c r="K107" i="68"/>
  <c r="R106" i="68"/>
  <c r="S106" i="68" s="1"/>
  <c r="N106" i="68"/>
  <c r="L106" i="68"/>
  <c r="K106" i="68"/>
  <c r="R105" i="68"/>
  <c r="S105" i="68" s="1"/>
  <c r="N105" i="68"/>
  <c r="L105" i="68"/>
  <c r="K105" i="68"/>
  <c r="R104" i="68"/>
  <c r="S104" i="68" s="1"/>
  <c r="N104" i="68"/>
  <c r="L104" i="68"/>
  <c r="K104" i="68"/>
  <c r="R103" i="68"/>
  <c r="S103" i="68" s="1"/>
  <c r="N103" i="68"/>
  <c r="L103" i="68"/>
  <c r="K103" i="68"/>
  <c r="R102" i="68"/>
  <c r="S102" i="68" s="1"/>
  <c r="N102" i="68"/>
  <c r="L102" i="68"/>
  <c r="K102" i="68"/>
  <c r="R101" i="68"/>
  <c r="S101" i="68" s="1"/>
  <c r="N101" i="68"/>
  <c r="L101" i="68"/>
  <c r="K101" i="68"/>
  <c r="R100" i="68"/>
  <c r="S100" i="68" s="1"/>
  <c r="N100" i="68"/>
  <c r="L100" i="68"/>
  <c r="K100" i="68"/>
  <c r="R99" i="68"/>
  <c r="S99" i="68" s="1"/>
  <c r="N99" i="68"/>
  <c r="L99" i="68"/>
  <c r="K99" i="68"/>
  <c r="R98" i="68"/>
  <c r="S98" i="68" s="1"/>
  <c r="N98" i="68"/>
  <c r="L98" i="68"/>
  <c r="K98" i="68"/>
  <c r="R97" i="68"/>
  <c r="S97" i="68" s="1"/>
  <c r="N97" i="68"/>
  <c r="L97" i="68"/>
  <c r="K97" i="68"/>
  <c r="R96" i="68"/>
  <c r="S96" i="68" s="1"/>
  <c r="N96" i="68"/>
  <c r="L96" i="68"/>
  <c r="K96" i="68"/>
  <c r="R95" i="68"/>
  <c r="S95" i="68" s="1"/>
  <c r="N95" i="68"/>
  <c r="L95" i="68"/>
  <c r="K95" i="68"/>
  <c r="R94" i="68"/>
  <c r="S94" i="68" s="1"/>
  <c r="N94" i="68"/>
  <c r="L94" i="68"/>
  <c r="K94" i="68"/>
  <c r="R93" i="68"/>
  <c r="S93" i="68" s="1"/>
  <c r="N93" i="68"/>
  <c r="L93" i="68"/>
  <c r="K93" i="68"/>
  <c r="R92" i="68"/>
  <c r="S92" i="68" s="1"/>
  <c r="N92" i="68"/>
  <c r="L92" i="68"/>
  <c r="K92" i="68"/>
  <c r="R91" i="68"/>
  <c r="S91" i="68" s="1"/>
  <c r="N91" i="68"/>
  <c r="L91" i="68"/>
  <c r="K91" i="68"/>
  <c r="R90" i="68"/>
  <c r="S90" i="68" s="1"/>
  <c r="N90" i="68"/>
  <c r="L90" i="68"/>
  <c r="K90" i="68"/>
  <c r="R89" i="68"/>
  <c r="S89" i="68" s="1"/>
  <c r="N89" i="68"/>
  <c r="L89" i="68"/>
  <c r="K89" i="68"/>
  <c r="R88" i="68"/>
  <c r="S88" i="68" s="1"/>
  <c r="N88" i="68"/>
  <c r="L88" i="68"/>
  <c r="K88" i="68"/>
  <c r="R87" i="68"/>
  <c r="S87" i="68" s="1"/>
  <c r="N87" i="68"/>
  <c r="L87" i="68"/>
  <c r="K87" i="68"/>
  <c r="R86" i="68"/>
  <c r="S86" i="68" s="1"/>
  <c r="N86" i="68"/>
  <c r="L86" i="68"/>
  <c r="K86" i="68"/>
  <c r="R85" i="68"/>
  <c r="S85" i="68" s="1"/>
  <c r="N85" i="68"/>
  <c r="L85" i="68"/>
  <c r="K85" i="68"/>
  <c r="R84" i="68"/>
  <c r="S84" i="68" s="1"/>
  <c r="N84" i="68"/>
  <c r="L84" i="68"/>
  <c r="K84" i="68"/>
  <c r="R83" i="68"/>
  <c r="S83" i="68" s="1"/>
  <c r="N83" i="68"/>
  <c r="L83" i="68"/>
  <c r="K83" i="68"/>
  <c r="R82" i="68"/>
  <c r="S82" i="68" s="1"/>
  <c r="N82" i="68"/>
  <c r="L82" i="68"/>
  <c r="K82" i="68"/>
  <c r="R81" i="68"/>
  <c r="S81" i="68" s="1"/>
  <c r="N81" i="68"/>
  <c r="L81" i="68"/>
  <c r="K81" i="68"/>
  <c r="R80" i="68"/>
  <c r="S80" i="68" s="1"/>
  <c r="N80" i="68"/>
  <c r="L80" i="68"/>
  <c r="K80" i="68"/>
  <c r="R79" i="68"/>
  <c r="S79" i="68" s="1"/>
  <c r="N79" i="68"/>
  <c r="L79" i="68"/>
  <c r="K79" i="68"/>
  <c r="R78" i="68"/>
  <c r="S78" i="68" s="1"/>
  <c r="N78" i="68"/>
  <c r="L78" i="68"/>
  <c r="K78" i="68"/>
  <c r="R77" i="68"/>
  <c r="S77" i="68" s="1"/>
  <c r="N77" i="68"/>
  <c r="L77" i="68"/>
  <c r="K77" i="68"/>
  <c r="R76" i="68"/>
  <c r="S76" i="68" s="1"/>
  <c r="N76" i="68"/>
  <c r="L76" i="68"/>
  <c r="K76" i="68"/>
  <c r="R75" i="68"/>
  <c r="S75" i="68" s="1"/>
  <c r="N75" i="68"/>
  <c r="L75" i="68"/>
  <c r="K75" i="68"/>
  <c r="R74" i="68"/>
  <c r="S74" i="68" s="1"/>
  <c r="N74" i="68"/>
  <c r="L74" i="68"/>
  <c r="K74" i="68"/>
  <c r="R73" i="68"/>
  <c r="S73" i="68" s="1"/>
  <c r="N73" i="68"/>
  <c r="L73" i="68"/>
  <c r="K73" i="68"/>
  <c r="R72" i="68"/>
  <c r="S72" i="68" s="1"/>
  <c r="N72" i="68"/>
  <c r="L72" i="68"/>
  <c r="K72" i="68"/>
  <c r="R71" i="68"/>
  <c r="S71" i="68" s="1"/>
  <c r="N71" i="68"/>
  <c r="L71" i="68"/>
  <c r="K71" i="68"/>
  <c r="R70" i="68"/>
  <c r="S70" i="68" s="1"/>
  <c r="N70" i="68"/>
  <c r="L70" i="68"/>
  <c r="K70" i="68"/>
  <c r="R69" i="68"/>
  <c r="S69" i="68" s="1"/>
  <c r="N69" i="68"/>
  <c r="L69" i="68"/>
  <c r="K69" i="68"/>
  <c r="R68" i="68"/>
  <c r="S68" i="68" s="1"/>
  <c r="N68" i="68"/>
  <c r="L68" i="68"/>
  <c r="K68" i="68"/>
  <c r="R67" i="68"/>
  <c r="S67" i="68" s="1"/>
  <c r="N67" i="68"/>
  <c r="L67" i="68"/>
  <c r="K67" i="68"/>
  <c r="R66" i="68"/>
  <c r="S66" i="68" s="1"/>
  <c r="N66" i="68"/>
  <c r="L66" i="68"/>
  <c r="K66" i="68"/>
  <c r="S65" i="68"/>
  <c r="R65" i="68"/>
  <c r="N65" i="68"/>
  <c r="L65" i="68"/>
  <c r="K65" i="68"/>
  <c r="S64" i="68"/>
  <c r="R64" i="68"/>
  <c r="N64" i="68"/>
  <c r="L64" i="68"/>
  <c r="K64" i="68"/>
  <c r="R63" i="68"/>
  <c r="S63" i="68" s="1"/>
  <c r="N63" i="68"/>
  <c r="L63" i="68"/>
  <c r="K63" i="68"/>
  <c r="R62" i="68"/>
  <c r="S62" i="68" s="1"/>
  <c r="N62" i="68"/>
  <c r="L62" i="68"/>
  <c r="K62" i="68"/>
  <c r="R61" i="68"/>
  <c r="S61" i="68" s="1"/>
  <c r="N61" i="68"/>
  <c r="L61" i="68"/>
  <c r="K61" i="68"/>
  <c r="R60" i="68"/>
  <c r="S60" i="68" s="1"/>
  <c r="N60" i="68"/>
  <c r="L60" i="68"/>
  <c r="K60" i="68"/>
  <c r="R59" i="68"/>
  <c r="S59" i="68" s="1"/>
  <c r="N59" i="68"/>
  <c r="L59" i="68"/>
  <c r="K59" i="68"/>
  <c r="R58" i="68"/>
  <c r="S58" i="68" s="1"/>
  <c r="N58" i="68"/>
  <c r="L58" i="68"/>
  <c r="K58" i="68"/>
  <c r="R57" i="68"/>
  <c r="S57" i="68" s="1"/>
  <c r="N57" i="68"/>
  <c r="L57" i="68"/>
  <c r="K57" i="68"/>
  <c r="R56" i="68"/>
  <c r="S56" i="68" s="1"/>
  <c r="N56" i="68"/>
  <c r="L56" i="68"/>
  <c r="K56" i="68"/>
  <c r="R55" i="68"/>
  <c r="S55" i="68" s="1"/>
  <c r="N55" i="68"/>
  <c r="L55" i="68"/>
  <c r="K55" i="68"/>
  <c r="R54" i="68"/>
  <c r="S54" i="68" s="1"/>
  <c r="N54" i="68"/>
  <c r="L54" i="68"/>
  <c r="K54" i="68"/>
  <c r="R53" i="68"/>
  <c r="S53" i="68" s="1"/>
  <c r="N53" i="68"/>
  <c r="L53" i="68"/>
  <c r="K53" i="68"/>
  <c r="R52" i="68"/>
  <c r="S52" i="68" s="1"/>
  <c r="N52" i="68"/>
  <c r="L52" i="68"/>
  <c r="K52" i="68"/>
  <c r="R51" i="68"/>
  <c r="S51" i="68" s="1"/>
  <c r="N51" i="68"/>
  <c r="L51" i="68"/>
  <c r="K51" i="68"/>
  <c r="R50" i="68"/>
  <c r="S50" i="68" s="1"/>
  <c r="N50" i="68"/>
  <c r="L50" i="68"/>
  <c r="K50" i="68"/>
  <c r="S49" i="68"/>
  <c r="R49" i="68"/>
  <c r="N49" i="68"/>
  <c r="L49" i="68"/>
  <c r="K49" i="68"/>
  <c r="S48" i="68"/>
  <c r="R48" i="68"/>
  <c r="N48" i="68"/>
  <c r="L48" i="68"/>
  <c r="K48" i="68"/>
  <c r="R47" i="68"/>
  <c r="S47" i="68" s="1"/>
  <c r="N47" i="68"/>
  <c r="L47" i="68"/>
  <c r="K47" i="68"/>
  <c r="R46" i="68"/>
  <c r="S46" i="68" s="1"/>
  <c r="N46" i="68"/>
  <c r="L46" i="68"/>
  <c r="K46" i="68"/>
  <c r="R45" i="68"/>
  <c r="S45" i="68" s="1"/>
  <c r="N45" i="68"/>
  <c r="L45" i="68"/>
  <c r="K45" i="68"/>
  <c r="R44" i="68"/>
  <c r="S44" i="68" s="1"/>
  <c r="N44" i="68"/>
  <c r="L44" i="68"/>
  <c r="K44" i="68"/>
  <c r="R43" i="68"/>
  <c r="S43" i="68" s="1"/>
  <c r="N43" i="68"/>
  <c r="L43" i="68"/>
  <c r="K43" i="68"/>
  <c r="R42" i="68"/>
  <c r="S42" i="68" s="1"/>
  <c r="N42" i="68"/>
  <c r="L42" i="68"/>
  <c r="K42" i="68"/>
  <c r="R41" i="68"/>
  <c r="S41" i="68" s="1"/>
  <c r="N41" i="68"/>
  <c r="L41" i="68"/>
  <c r="K41" i="68"/>
  <c r="R40" i="68"/>
  <c r="S40" i="68" s="1"/>
  <c r="N40" i="68"/>
  <c r="L40" i="68"/>
  <c r="K40" i="68"/>
  <c r="R39" i="68"/>
  <c r="S39" i="68" s="1"/>
  <c r="N39" i="68"/>
  <c r="L39" i="68"/>
  <c r="K39" i="68"/>
  <c r="R38" i="68"/>
  <c r="S38" i="68" s="1"/>
  <c r="N38" i="68"/>
  <c r="L38" i="68"/>
  <c r="K38" i="68"/>
  <c r="R37" i="68"/>
  <c r="S37" i="68" s="1"/>
  <c r="N37" i="68"/>
  <c r="L37" i="68"/>
  <c r="K37" i="68"/>
  <c r="R36" i="68"/>
  <c r="S36" i="68" s="1"/>
  <c r="N36" i="68"/>
  <c r="L36" i="68"/>
  <c r="K36" i="68"/>
  <c r="R35" i="68"/>
  <c r="S35" i="68" s="1"/>
  <c r="N35" i="68"/>
  <c r="L35" i="68"/>
  <c r="K35" i="68"/>
  <c r="R34" i="68"/>
  <c r="S34" i="68" s="1"/>
  <c r="N34" i="68"/>
  <c r="L34" i="68"/>
  <c r="K34" i="68"/>
  <c r="R33" i="68"/>
  <c r="S33" i="68" s="1"/>
  <c r="N33" i="68"/>
  <c r="L33" i="68"/>
  <c r="K33" i="68"/>
  <c r="S32" i="68"/>
  <c r="R32" i="68"/>
  <c r="N32" i="68"/>
  <c r="L32" i="68"/>
  <c r="K32" i="68"/>
  <c r="R31" i="68"/>
  <c r="S31" i="68" s="1"/>
  <c r="N31" i="68"/>
  <c r="L31" i="68"/>
  <c r="K31" i="68"/>
  <c r="R30" i="68"/>
  <c r="S30" i="68" s="1"/>
  <c r="N30" i="68"/>
  <c r="L30" i="68"/>
  <c r="K30" i="68"/>
  <c r="S29" i="68"/>
  <c r="R29" i="68"/>
  <c r="N29" i="68"/>
  <c r="L29" i="68"/>
  <c r="K29" i="68"/>
  <c r="R28" i="68"/>
  <c r="S28" i="68" s="1"/>
  <c r="N28" i="68"/>
  <c r="L28" i="68"/>
  <c r="K28" i="68"/>
  <c r="R27" i="68"/>
  <c r="S27" i="68" s="1"/>
  <c r="N27" i="68"/>
  <c r="L27" i="68"/>
  <c r="K27" i="68"/>
  <c r="R26" i="68"/>
  <c r="S26" i="68" s="1"/>
  <c r="N26" i="68"/>
  <c r="L26" i="68"/>
  <c r="K26" i="68"/>
  <c r="R25" i="68"/>
  <c r="S25" i="68" s="1"/>
  <c r="N25" i="68"/>
  <c r="L25" i="68"/>
  <c r="K25" i="68"/>
  <c r="S24" i="68"/>
  <c r="R24" i="68"/>
  <c r="N24" i="68"/>
  <c r="L24" i="68"/>
  <c r="K24" i="68"/>
  <c r="R23" i="68"/>
  <c r="S23" i="68" s="1"/>
  <c r="N23" i="68"/>
  <c r="L23" i="68"/>
  <c r="K23" i="68"/>
  <c r="R22" i="68"/>
  <c r="S22" i="68" s="1"/>
  <c r="N22" i="68"/>
  <c r="L22" i="68"/>
  <c r="K22" i="68"/>
  <c r="R21" i="68"/>
  <c r="S21" i="68" s="1"/>
  <c r="N21" i="68"/>
  <c r="L21" i="68"/>
  <c r="K21" i="68"/>
  <c r="R20" i="68"/>
  <c r="S20" i="68" s="1"/>
  <c r="N20" i="68"/>
  <c r="L20" i="68"/>
  <c r="K20" i="68"/>
  <c r="R19" i="68"/>
  <c r="S19" i="68" s="1"/>
  <c r="N19" i="68"/>
  <c r="L19" i="68"/>
  <c r="K19" i="68"/>
  <c r="R18" i="68"/>
  <c r="S18" i="68" s="1"/>
  <c r="N18" i="68"/>
  <c r="L18" i="68"/>
  <c r="K18" i="68"/>
  <c r="R17" i="68"/>
  <c r="S17" i="68" s="1"/>
  <c r="N17" i="68"/>
  <c r="L17" i="68"/>
  <c r="K17" i="68"/>
  <c r="R16" i="68"/>
  <c r="S16" i="68" s="1"/>
  <c r="N16" i="68"/>
  <c r="L16" i="68"/>
  <c r="K16" i="68"/>
  <c r="R15" i="68"/>
  <c r="S15" i="68" s="1"/>
  <c r="N15" i="68"/>
  <c r="L15" i="68"/>
  <c r="K15" i="68"/>
  <c r="R14" i="68"/>
  <c r="S14" i="68" s="1"/>
  <c r="N14" i="68"/>
  <c r="L14" i="68"/>
  <c r="K14" i="68"/>
  <c r="R13" i="68"/>
  <c r="S13" i="68" s="1"/>
  <c r="N13" i="68"/>
  <c r="L13" i="68"/>
  <c r="K13" i="68"/>
  <c r="R12" i="68"/>
  <c r="S12" i="68" s="1"/>
  <c r="N12" i="68"/>
  <c r="L12" i="68"/>
  <c r="K12" i="68"/>
  <c r="R11" i="68"/>
  <c r="S11" i="68" s="1"/>
  <c r="N11" i="68"/>
  <c r="L11" i="68"/>
  <c r="K11" i="68"/>
  <c r="R10" i="68"/>
  <c r="S10" i="68" s="1"/>
  <c r="N10" i="68"/>
  <c r="L10" i="68"/>
  <c r="K10" i="68"/>
  <c r="R9" i="68"/>
  <c r="S9" i="68" s="1"/>
  <c r="N9" i="68"/>
  <c r="L9" i="68"/>
  <c r="K9" i="68"/>
  <c r="R8" i="68"/>
  <c r="S8" i="68" s="1"/>
  <c r="N8" i="68"/>
  <c r="L8" i="68"/>
  <c r="K8" i="68"/>
  <c r="R7" i="68"/>
  <c r="S7" i="68" s="1"/>
  <c r="N7" i="68"/>
  <c r="L7" i="68"/>
  <c r="K7" i="68"/>
  <c r="R6" i="68"/>
  <c r="S6" i="68" s="1"/>
  <c r="N6" i="68"/>
  <c r="L6" i="68"/>
  <c r="K6" i="68"/>
  <c r="R5" i="68"/>
  <c r="S5" i="68" s="1"/>
  <c r="N5" i="68"/>
  <c r="L5" i="68"/>
  <c r="K5" i="68"/>
  <c r="R4" i="68"/>
  <c r="N4" i="68"/>
  <c r="L4" i="68"/>
  <c r="L329" i="68" s="1"/>
  <c r="K4" i="68"/>
  <c r="Q329" i="67"/>
  <c r="P329" i="67"/>
  <c r="O329" i="67"/>
  <c r="M329" i="67"/>
  <c r="J329" i="67"/>
  <c r="AY328" i="67"/>
  <c r="AX328" i="67"/>
  <c r="AW328" i="67"/>
  <c r="AV328" i="67"/>
  <c r="AU328" i="67"/>
  <c r="AT328" i="67"/>
  <c r="AS328" i="67"/>
  <c r="AR328" i="67"/>
  <c r="AQ328" i="67"/>
  <c r="AP328" i="67"/>
  <c r="AO328" i="67"/>
  <c r="AN328" i="67"/>
  <c r="AM328" i="67"/>
  <c r="AL328" i="67"/>
  <c r="AK328" i="67"/>
  <c r="AJ328" i="67"/>
  <c r="AI328" i="67"/>
  <c r="AH328" i="67"/>
  <c r="AG328" i="67"/>
  <c r="AF328" i="67"/>
  <c r="AE328" i="67"/>
  <c r="AD328" i="67"/>
  <c r="AC328" i="67"/>
  <c r="AB328" i="67"/>
  <c r="AA328" i="67"/>
  <c r="Z328" i="67"/>
  <c r="Y328" i="67"/>
  <c r="X328" i="67"/>
  <c r="W328" i="67"/>
  <c r="V328" i="67"/>
  <c r="U328" i="67"/>
  <c r="T328" i="67"/>
  <c r="Q328" i="67"/>
  <c r="P328" i="67"/>
  <c r="O328" i="67"/>
  <c r="M328" i="67"/>
  <c r="J328" i="67"/>
  <c r="R327" i="67"/>
  <c r="S327" i="67" s="1"/>
  <c r="N327" i="67"/>
  <c r="L327" i="67"/>
  <c r="K327" i="67"/>
  <c r="R326" i="67"/>
  <c r="S326" i="67" s="1"/>
  <c r="N326" i="67"/>
  <c r="L326" i="67"/>
  <c r="K326" i="67"/>
  <c r="R325" i="67"/>
  <c r="S325" i="67" s="1"/>
  <c r="N325" i="67"/>
  <c r="L325" i="67"/>
  <c r="K325" i="67"/>
  <c r="R324" i="67"/>
  <c r="S324" i="67" s="1"/>
  <c r="N324" i="67"/>
  <c r="L324" i="67"/>
  <c r="K324" i="67"/>
  <c r="S323" i="67"/>
  <c r="R323" i="67"/>
  <c r="N323" i="67"/>
  <c r="L323" i="67"/>
  <c r="K323" i="67"/>
  <c r="S322" i="67"/>
  <c r="R322" i="67"/>
  <c r="N322" i="67"/>
  <c r="L322" i="67"/>
  <c r="K322" i="67"/>
  <c r="R321" i="67"/>
  <c r="S321" i="67" s="1"/>
  <c r="N321" i="67"/>
  <c r="L321" i="67"/>
  <c r="K321" i="67"/>
  <c r="R320" i="67"/>
  <c r="S320" i="67" s="1"/>
  <c r="N320" i="67"/>
  <c r="L320" i="67"/>
  <c r="K320" i="67"/>
  <c r="R319" i="67"/>
  <c r="S319" i="67" s="1"/>
  <c r="N319" i="67"/>
  <c r="L319" i="67"/>
  <c r="K319" i="67"/>
  <c r="R318" i="67"/>
  <c r="S318" i="67" s="1"/>
  <c r="N318" i="67"/>
  <c r="L318" i="67"/>
  <c r="K318" i="67"/>
  <c r="R317" i="67"/>
  <c r="S317" i="67" s="1"/>
  <c r="N317" i="67"/>
  <c r="L317" i="67"/>
  <c r="K317" i="67"/>
  <c r="R316" i="67"/>
  <c r="S316" i="67" s="1"/>
  <c r="N316" i="67"/>
  <c r="L316" i="67"/>
  <c r="K316" i="67"/>
  <c r="S315" i="67"/>
  <c r="R315" i="67"/>
  <c r="N315" i="67"/>
  <c r="L315" i="67"/>
  <c r="K315" i="67"/>
  <c r="R314" i="67"/>
  <c r="S314" i="67" s="1"/>
  <c r="N314" i="67"/>
  <c r="L314" i="67"/>
  <c r="K314" i="67"/>
  <c r="R313" i="67"/>
  <c r="S313" i="67" s="1"/>
  <c r="N313" i="67"/>
  <c r="L313" i="67"/>
  <c r="K313" i="67"/>
  <c r="R312" i="67"/>
  <c r="S312" i="67" s="1"/>
  <c r="N312" i="67"/>
  <c r="L312" i="67"/>
  <c r="K312" i="67"/>
  <c r="R311" i="67"/>
  <c r="S311" i="67" s="1"/>
  <c r="N311" i="67"/>
  <c r="L311" i="67"/>
  <c r="K311" i="67"/>
  <c r="R310" i="67"/>
  <c r="S310" i="67" s="1"/>
  <c r="N310" i="67"/>
  <c r="L310" i="67"/>
  <c r="K310" i="67"/>
  <c r="R309" i="67"/>
  <c r="S309" i="67" s="1"/>
  <c r="N309" i="67"/>
  <c r="L309" i="67"/>
  <c r="K309" i="67"/>
  <c r="R308" i="67"/>
  <c r="S308" i="67" s="1"/>
  <c r="N308" i="67"/>
  <c r="L308" i="67"/>
  <c r="K308" i="67"/>
  <c r="R307" i="67"/>
  <c r="S307" i="67" s="1"/>
  <c r="N307" i="67"/>
  <c r="L307" i="67"/>
  <c r="K307" i="67"/>
  <c r="R306" i="67"/>
  <c r="S306" i="67" s="1"/>
  <c r="N306" i="67"/>
  <c r="L306" i="67"/>
  <c r="K306" i="67"/>
  <c r="R305" i="67"/>
  <c r="S305" i="67" s="1"/>
  <c r="N305" i="67"/>
  <c r="L305" i="67"/>
  <c r="K305" i="67"/>
  <c r="R304" i="67"/>
  <c r="S304" i="67" s="1"/>
  <c r="N304" i="67"/>
  <c r="L304" i="67"/>
  <c r="K304" i="67"/>
  <c r="S303" i="67"/>
  <c r="R303" i="67"/>
  <c r="N303" i="67"/>
  <c r="L303" i="67"/>
  <c r="K303" i="67"/>
  <c r="R302" i="67"/>
  <c r="S302" i="67" s="1"/>
  <c r="N302" i="67"/>
  <c r="L302" i="67"/>
  <c r="K302" i="67"/>
  <c r="R301" i="67"/>
  <c r="S301" i="67" s="1"/>
  <c r="N301" i="67"/>
  <c r="L301" i="67"/>
  <c r="K301" i="67"/>
  <c r="R300" i="67"/>
  <c r="S300" i="67" s="1"/>
  <c r="N300" i="67"/>
  <c r="L300" i="67"/>
  <c r="K300" i="67"/>
  <c r="R299" i="67"/>
  <c r="S299" i="67" s="1"/>
  <c r="N299" i="67"/>
  <c r="L299" i="67"/>
  <c r="K299" i="67"/>
  <c r="S298" i="67"/>
  <c r="R298" i="67"/>
  <c r="N298" i="67"/>
  <c r="L298" i="67"/>
  <c r="K298" i="67"/>
  <c r="S297" i="67"/>
  <c r="R297" i="67"/>
  <c r="N297" i="67"/>
  <c r="L297" i="67"/>
  <c r="K297" i="67"/>
  <c r="R296" i="67"/>
  <c r="S296" i="67" s="1"/>
  <c r="N296" i="67"/>
  <c r="L296" i="67"/>
  <c r="K296" i="67"/>
  <c r="R295" i="67"/>
  <c r="S295" i="67" s="1"/>
  <c r="N295" i="67"/>
  <c r="L295" i="67"/>
  <c r="K295" i="67"/>
  <c r="R294" i="67"/>
  <c r="S294" i="67" s="1"/>
  <c r="N294" i="67"/>
  <c r="L294" i="67"/>
  <c r="K294" i="67"/>
  <c r="R293" i="67"/>
  <c r="S293" i="67" s="1"/>
  <c r="N293" i="67"/>
  <c r="L293" i="67"/>
  <c r="K293" i="67"/>
  <c r="R292" i="67"/>
  <c r="S292" i="67" s="1"/>
  <c r="N292" i="67"/>
  <c r="L292" i="67"/>
  <c r="K292" i="67"/>
  <c r="R291" i="67"/>
  <c r="S291" i="67" s="1"/>
  <c r="N291" i="67"/>
  <c r="L291" i="67"/>
  <c r="K291" i="67"/>
  <c r="S290" i="67"/>
  <c r="R290" i="67"/>
  <c r="N290" i="67"/>
  <c r="L290" i="67"/>
  <c r="K290" i="67"/>
  <c r="S289" i="67"/>
  <c r="R289" i="67"/>
  <c r="N289" i="67"/>
  <c r="L289" i="67"/>
  <c r="K289" i="67"/>
  <c r="R288" i="67"/>
  <c r="S288" i="67" s="1"/>
  <c r="N288" i="67"/>
  <c r="L288" i="67"/>
  <c r="K288" i="67"/>
  <c r="R287" i="67"/>
  <c r="S287" i="67" s="1"/>
  <c r="N287" i="67"/>
  <c r="L287" i="67"/>
  <c r="K287" i="67"/>
  <c r="R286" i="67"/>
  <c r="S286" i="67" s="1"/>
  <c r="N286" i="67"/>
  <c r="L286" i="67"/>
  <c r="K286" i="67"/>
  <c r="R285" i="67"/>
  <c r="S285" i="67" s="1"/>
  <c r="N285" i="67"/>
  <c r="L285" i="67"/>
  <c r="K285" i="67"/>
  <c r="R284" i="67"/>
  <c r="S284" i="67" s="1"/>
  <c r="N284" i="67"/>
  <c r="L284" i="67"/>
  <c r="K284" i="67"/>
  <c r="R283" i="67"/>
  <c r="S283" i="67" s="1"/>
  <c r="N283" i="67"/>
  <c r="L283" i="67"/>
  <c r="K283" i="67"/>
  <c r="R282" i="67"/>
  <c r="S282" i="67" s="1"/>
  <c r="N282" i="67"/>
  <c r="L282" i="67"/>
  <c r="K282" i="67"/>
  <c r="R281" i="67"/>
  <c r="S281" i="67" s="1"/>
  <c r="N281" i="67"/>
  <c r="L281" i="67"/>
  <c r="K281" i="67"/>
  <c r="R280" i="67"/>
  <c r="S280" i="67" s="1"/>
  <c r="N280" i="67"/>
  <c r="L280" i="67"/>
  <c r="K280" i="67"/>
  <c r="R279" i="67"/>
  <c r="S279" i="67" s="1"/>
  <c r="N279" i="67"/>
  <c r="L279" i="67"/>
  <c r="K279" i="67"/>
  <c r="R278" i="67"/>
  <c r="S278" i="67" s="1"/>
  <c r="N278" i="67"/>
  <c r="L278" i="67"/>
  <c r="K278" i="67"/>
  <c r="S277" i="67"/>
  <c r="R277" i="67"/>
  <c r="N277" i="67"/>
  <c r="L277" i="67"/>
  <c r="K277" i="67"/>
  <c r="R276" i="67"/>
  <c r="S276" i="67" s="1"/>
  <c r="N276" i="67"/>
  <c r="L276" i="67"/>
  <c r="K276" i="67"/>
  <c r="S275" i="67"/>
  <c r="R275" i="67"/>
  <c r="N275" i="67"/>
  <c r="L275" i="67"/>
  <c r="K275" i="67"/>
  <c r="R274" i="67"/>
  <c r="S274" i="67" s="1"/>
  <c r="N274" i="67"/>
  <c r="L274" i="67"/>
  <c r="K274" i="67"/>
  <c r="R273" i="67"/>
  <c r="S273" i="67" s="1"/>
  <c r="N273" i="67"/>
  <c r="L273" i="67"/>
  <c r="K273" i="67"/>
  <c r="R272" i="67"/>
  <c r="S272" i="67" s="1"/>
  <c r="N272" i="67"/>
  <c r="L272" i="67"/>
  <c r="K272" i="67"/>
  <c r="R271" i="67"/>
  <c r="S271" i="67" s="1"/>
  <c r="N271" i="67"/>
  <c r="L271" i="67"/>
  <c r="K271" i="67"/>
  <c r="R270" i="67"/>
  <c r="S270" i="67" s="1"/>
  <c r="N270" i="67"/>
  <c r="L270" i="67"/>
  <c r="K270" i="67"/>
  <c r="R269" i="67"/>
  <c r="S269" i="67" s="1"/>
  <c r="N269" i="67"/>
  <c r="L269" i="67"/>
  <c r="K269" i="67"/>
  <c r="R268" i="67"/>
  <c r="S268" i="67" s="1"/>
  <c r="N268" i="67"/>
  <c r="L268" i="67"/>
  <c r="K268" i="67"/>
  <c r="R267" i="67"/>
  <c r="S267" i="67" s="1"/>
  <c r="N267" i="67"/>
  <c r="L267" i="67"/>
  <c r="K267" i="67"/>
  <c r="R266" i="67"/>
  <c r="S266" i="67" s="1"/>
  <c r="N266" i="67"/>
  <c r="L266" i="67"/>
  <c r="K266" i="67"/>
  <c r="S265" i="67"/>
  <c r="R265" i="67"/>
  <c r="N265" i="67"/>
  <c r="L265" i="67"/>
  <c r="K265" i="67"/>
  <c r="R264" i="67"/>
  <c r="S264" i="67" s="1"/>
  <c r="N264" i="67"/>
  <c r="L264" i="67"/>
  <c r="K264" i="67"/>
  <c r="R263" i="67"/>
  <c r="S263" i="67" s="1"/>
  <c r="N263" i="67"/>
  <c r="L263" i="67"/>
  <c r="K263" i="67"/>
  <c r="R262" i="67"/>
  <c r="S262" i="67" s="1"/>
  <c r="N262" i="67"/>
  <c r="L262" i="67"/>
  <c r="K262" i="67"/>
  <c r="R261" i="67"/>
  <c r="S261" i="67" s="1"/>
  <c r="N261" i="67"/>
  <c r="L261" i="67"/>
  <c r="K261" i="67"/>
  <c r="R260" i="67"/>
  <c r="S260" i="67" s="1"/>
  <c r="N260" i="67"/>
  <c r="L260" i="67"/>
  <c r="K260" i="67"/>
  <c r="R259" i="67"/>
  <c r="S259" i="67" s="1"/>
  <c r="N259" i="67"/>
  <c r="L259" i="67"/>
  <c r="K259" i="67"/>
  <c r="S258" i="67"/>
  <c r="R258" i="67"/>
  <c r="N258" i="67"/>
  <c r="L258" i="67"/>
  <c r="K258" i="67"/>
  <c r="R257" i="67"/>
  <c r="S257" i="67" s="1"/>
  <c r="N257" i="67"/>
  <c r="L257" i="67"/>
  <c r="K257" i="67"/>
  <c r="R256" i="67"/>
  <c r="S256" i="67" s="1"/>
  <c r="N256" i="67"/>
  <c r="L256" i="67"/>
  <c r="K256" i="67"/>
  <c r="R255" i="67"/>
  <c r="S255" i="67" s="1"/>
  <c r="N255" i="67"/>
  <c r="L255" i="67"/>
  <c r="K255" i="67"/>
  <c r="R254" i="67"/>
  <c r="S254" i="67" s="1"/>
  <c r="N254" i="67"/>
  <c r="L254" i="67"/>
  <c r="K254" i="67"/>
  <c r="R253" i="67"/>
  <c r="S253" i="67" s="1"/>
  <c r="N253" i="67"/>
  <c r="L253" i="67"/>
  <c r="K253" i="67"/>
  <c r="R252" i="67"/>
  <c r="S252" i="67" s="1"/>
  <c r="N252" i="67"/>
  <c r="L252" i="67"/>
  <c r="K252" i="67"/>
  <c r="S251" i="67"/>
  <c r="R251" i="67"/>
  <c r="N251" i="67"/>
  <c r="L251" i="67"/>
  <c r="K251" i="67"/>
  <c r="R250" i="67"/>
  <c r="S250" i="67" s="1"/>
  <c r="N250" i="67"/>
  <c r="L250" i="67"/>
  <c r="K250" i="67"/>
  <c r="R249" i="67"/>
  <c r="S249" i="67" s="1"/>
  <c r="N249" i="67"/>
  <c r="L249" i="67"/>
  <c r="K249" i="67"/>
  <c r="R248" i="67"/>
  <c r="S248" i="67" s="1"/>
  <c r="N248" i="67"/>
  <c r="L248" i="67"/>
  <c r="K248" i="67"/>
  <c r="R247" i="67"/>
  <c r="S247" i="67" s="1"/>
  <c r="N247" i="67"/>
  <c r="L247" i="67"/>
  <c r="K247" i="67"/>
  <c r="R246" i="67"/>
  <c r="S246" i="67" s="1"/>
  <c r="N246" i="67"/>
  <c r="L246" i="67"/>
  <c r="K246" i="67"/>
  <c r="R245" i="67"/>
  <c r="S245" i="67" s="1"/>
  <c r="N245" i="67"/>
  <c r="L245" i="67"/>
  <c r="K245" i="67"/>
  <c r="R244" i="67"/>
  <c r="S244" i="67" s="1"/>
  <c r="N244" i="67"/>
  <c r="L244" i="67"/>
  <c r="K244" i="67"/>
  <c r="R243" i="67"/>
  <c r="S243" i="67" s="1"/>
  <c r="N243" i="67"/>
  <c r="L243" i="67"/>
  <c r="K243" i="67"/>
  <c r="R242" i="67"/>
  <c r="S242" i="67" s="1"/>
  <c r="N242" i="67"/>
  <c r="L242" i="67"/>
  <c r="K242" i="67"/>
  <c r="S241" i="67"/>
  <c r="R241" i="67"/>
  <c r="N241" i="67"/>
  <c r="L241" i="67"/>
  <c r="K241" i="67"/>
  <c r="R240" i="67"/>
  <c r="S240" i="67" s="1"/>
  <c r="N240" i="67"/>
  <c r="L240" i="67"/>
  <c r="K240" i="67"/>
  <c r="R239" i="67"/>
  <c r="S239" i="67" s="1"/>
  <c r="N239" i="67"/>
  <c r="L239" i="67"/>
  <c r="K239" i="67"/>
  <c r="R238" i="67"/>
  <c r="S238" i="67" s="1"/>
  <c r="N238" i="67"/>
  <c r="L238" i="67"/>
  <c r="K238" i="67"/>
  <c r="R237" i="67"/>
  <c r="S237" i="67" s="1"/>
  <c r="N237" i="67"/>
  <c r="L237" i="67"/>
  <c r="K237" i="67"/>
  <c r="R236" i="67"/>
  <c r="S236" i="67" s="1"/>
  <c r="N236" i="67"/>
  <c r="L236" i="67"/>
  <c r="K236" i="67"/>
  <c r="R235" i="67"/>
  <c r="S235" i="67" s="1"/>
  <c r="N235" i="67"/>
  <c r="L235" i="67"/>
  <c r="K235" i="67"/>
  <c r="R234" i="67"/>
  <c r="S234" i="67" s="1"/>
  <c r="N234" i="67"/>
  <c r="L234" i="67"/>
  <c r="K234" i="67"/>
  <c r="R233" i="67"/>
  <c r="S233" i="67" s="1"/>
  <c r="N233" i="67"/>
  <c r="L233" i="67"/>
  <c r="K233" i="67"/>
  <c r="R232" i="67"/>
  <c r="S232" i="67" s="1"/>
  <c r="N232" i="67"/>
  <c r="L232" i="67"/>
  <c r="K232" i="67"/>
  <c r="R231" i="67"/>
  <c r="S231" i="67" s="1"/>
  <c r="N231" i="67"/>
  <c r="L231" i="67"/>
  <c r="K231" i="67"/>
  <c r="R230" i="67"/>
  <c r="S230" i="67" s="1"/>
  <c r="N230" i="67"/>
  <c r="L230" i="67"/>
  <c r="K230" i="67"/>
  <c r="R229" i="67"/>
  <c r="S229" i="67" s="1"/>
  <c r="N229" i="67"/>
  <c r="L229" i="67"/>
  <c r="K229" i="67"/>
  <c r="R228" i="67"/>
  <c r="S228" i="67" s="1"/>
  <c r="N228" i="67"/>
  <c r="L228" i="67"/>
  <c r="K228" i="67"/>
  <c r="R227" i="67"/>
  <c r="S227" i="67" s="1"/>
  <c r="N227" i="67"/>
  <c r="L227" i="67"/>
  <c r="K227" i="67"/>
  <c r="R226" i="67"/>
  <c r="S226" i="67" s="1"/>
  <c r="N226" i="67"/>
  <c r="L226" i="67"/>
  <c r="K226" i="67"/>
  <c r="R225" i="67"/>
  <c r="S225" i="67" s="1"/>
  <c r="N225" i="67"/>
  <c r="L225" i="67"/>
  <c r="K225" i="67"/>
  <c r="R224" i="67"/>
  <c r="S224" i="67" s="1"/>
  <c r="N224" i="67"/>
  <c r="L224" i="67"/>
  <c r="K224" i="67"/>
  <c r="R223" i="67"/>
  <c r="S223" i="67" s="1"/>
  <c r="N223" i="67"/>
  <c r="L223" i="67"/>
  <c r="K223" i="67"/>
  <c r="R222" i="67"/>
  <c r="S222" i="67" s="1"/>
  <c r="N222" i="67"/>
  <c r="L222" i="67"/>
  <c r="K222" i="67"/>
  <c r="R221" i="67"/>
  <c r="S221" i="67" s="1"/>
  <c r="N221" i="67"/>
  <c r="L221" i="67"/>
  <c r="K221" i="67"/>
  <c r="R220" i="67"/>
  <c r="S220" i="67" s="1"/>
  <c r="N220" i="67"/>
  <c r="L220" i="67"/>
  <c r="K220" i="67"/>
  <c r="S219" i="67"/>
  <c r="R219" i="67"/>
  <c r="N219" i="67"/>
  <c r="L219" i="67"/>
  <c r="K219" i="67"/>
  <c r="R218" i="67"/>
  <c r="S218" i="67" s="1"/>
  <c r="N218" i="67"/>
  <c r="L218" i="67"/>
  <c r="K218" i="67"/>
  <c r="R217" i="67"/>
  <c r="S217" i="67" s="1"/>
  <c r="N217" i="67"/>
  <c r="L217" i="67"/>
  <c r="K217" i="67"/>
  <c r="R216" i="67"/>
  <c r="S216" i="67" s="1"/>
  <c r="N216" i="67"/>
  <c r="L216" i="67"/>
  <c r="K216" i="67"/>
  <c r="R215" i="67"/>
  <c r="S215" i="67" s="1"/>
  <c r="N215" i="67"/>
  <c r="L215" i="67"/>
  <c r="K215" i="67"/>
  <c r="R214" i="67"/>
  <c r="S214" i="67" s="1"/>
  <c r="N214" i="67"/>
  <c r="L214" i="67"/>
  <c r="K214" i="67"/>
  <c r="S213" i="67"/>
  <c r="R213" i="67"/>
  <c r="N213" i="67"/>
  <c r="L213" i="67"/>
  <c r="K213" i="67"/>
  <c r="R212" i="67"/>
  <c r="S212" i="67" s="1"/>
  <c r="N212" i="67"/>
  <c r="L212" i="67"/>
  <c r="K212" i="67"/>
  <c r="R211" i="67"/>
  <c r="S211" i="67" s="1"/>
  <c r="N211" i="67"/>
  <c r="L211" i="67"/>
  <c r="K211" i="67"/>
  <c r="R210" i="67"/>
  <c r="S210" i="67" s="1"/>
  <c r="N210" i="67"/>
  <c r="L210" i="67"/>
  <c r="K210" i="67"/>
  <c r="S209" i="67"/>
  <c r="R209" i="67"/>
  <c r="N209" i="67"/>
  <c r="L209" i="67"/>
  <c r="K209" i="67"/>
  <c r="R208" i="67"/>
  <c r="S208" i="67" s="1"/>
  <c r="N208" i="67"/>
  <c r="L208" i="67"/>
  <c r="K208" i="67"/>
  <c r="R207" i="67"/>
  <c r="S207" i="67" s="1"/>
  <c r="N207" i="67"/>
  <c r="L207" i="67"/>
  <c r="K207" i="67"/>
  <c r="R206" i="67"/>
  <c r="S206" i="67" s="1"/>
  <c r="N206" i="67"/>
  <c r="L206" i="67"/>
  <c r="K206" i="67"/>
  <c r="R205" i="67"/>
  <c r="S205" i="67" s="1"/>
  <c r="N205" i="67"/>
  <c r="L205" i="67"/>
  <c r="K205" i="67"/>
  <c r="R204" i="67"/>
  <c r="S204" i="67" s="1"/>
  <c r="N204" i="67"/>
  <c r="L204" i="67"/>
  <c r="K204" i="67"/>
  <c r="R203" i="67"/>
  <c r="S203" i="67" s="1"/>
  <c r="N203" i="67"/>
  <c r="L203" i="67"/>
  <c r="K203" i="67"/>
  <c r="R202" i="67"/>
  <c r="S202" i="67" s="1"/>
  <c r="N202" i="67"/>
  <c r="L202" i="67"/>
  <c r="K202" i="67"/>
  <c r="R201" i="67"/>
  <c r="S201" i="67" s="1"/>
  <c r="N201" i="67"/>
  <c r="L201" i="67"/>
  <c r="K201" i="67"/>
  <c r="R200" i="67"/>
  <c r="S200" i="67" s="1"/>
  <c r="N200" i="67"/>
  <c r="L200" i="67"/>
  <c r="K200" i="67"/>
  <c r="R199" i="67"/>
  <c r="S199" i="67" s="1"/>
  <c r="N199" i="67"/>
  <c r="L199" i="67"/>
  <c r="K199" i="67"/>
  <c r="R198" i="67"/>
  <c r="S198" i="67" s="1"/>
  <c r="N198" i="67"/>
  <c r="L198" i="67"/>
  <c r="K198" i="67"/>
  <c r="R197" i="67"/>
  <c r="S197" i="67" s="1"/>
  <c r="N197" i="67"/>
  <c r="L197" i="67"/>
  <c r="K197" i="67"/>
  <c r="R196" i="67"/>
  <c r="S196" i="67" s="1"/>
  <c r="N196" i="67"/>
  <c r="L196" i="67"/>
  <c r="K196" i="67"/>
  <c r="R195" i="67"/>
  <c r="S195" i="67" s="1"/>
  <c r="N195" i="67"/>
  <c r="L195" i="67"/>
  <c r="K195" i="67"/>
  <c r="R194" i="67"/>
  <c r="S194" i="67" s="1"/>
  <c r="N194" i="67"/>
  <c r="L194" i="67"/>
  <c r="K194" i="67"/>
  <c r="S193" i="67"/>
  <c r="R193" i="67"/>
  <c r="N193" i="67"/>
  <c r="L193" i="67"/>
  <c r="K193" i="67"/>
  <c r="R192" i="67"/>
  <c r="S192" i="67" s="1"/>
  <c r="N192" i="67"/>
  <c r="L192" i="67"/>
  <c r="K192" i="67"/>
  <c r="R191" i="67"/>
  <c r="S191" i="67" s="1"/>
  <c r="N191" i="67"/>
  <c r="L191" i="67"/>
  <c r="K191" i="67"/>
  <c r="R190" i="67"/>
  <c r="S190" i="67" s="1"/>
  <c r="N190" i="67"/>
  <c r="L190" i="67"/>
  <c r="K190" i="67"/>
  <c r="R189" i="67"/>
  <c r="S189" i="67" s="1"/>
  <c r="N189" i="67"/>
  <c r="L189" i="67"/>
  <c r="K189" i="67"/>
  <c r="R188" i="67"/>
  <c r="S188" i="67" s="1"/>
  <c r="N188" i="67"/>
  <c r="L188" i="67"/>
  <c r="K188" i="67"/>
  <c r="R187" i="67"/>
  <c r="S187" i="67" s="1"/>
  <c r="N187" i="67"/>
  <c r="L187" i="67"/>
  <c r="K187" i="67"/>
  <c r="R186" i="67"/>
  <c r="S186" i="67" s="1"/>
  <c r="N186" i="67"/>
  <c r="L186" i="67"/>
  <c r="K186" i="67"/>
  <c r="R185" i="67"/>
  <c r="S185" i="67" s="1"/>
  <c r="N185" i="67"/>
  <c r="L185" i="67"/>
  <c r="K185" i="67"/>
  <c r="R184" i="67"/>
  <c r="S184" i="67" s="1"/>
  <c r="N184" i="67"/>
  <c r="L184" i="67"/>
  <c r="K184" i="67"/>
  <c r="R183" i="67"/>
  <c r="S183" i="67" s="1"/>
  <c r="N183" i="67"/>
  <c r="L183" i="67"/>
  <c r="K183" i="67"/>
  <c r="R182" i="67"/>
  <c r="S182" i="67" s="1"/>
  <c r="N182" i="67"/>
  <c r="L182" i="67"/>
  <c r="K182" i="67"/>
  <c r="S181" i="67"/>
  <c r="R181" i="67"/>
  <c r="N181" i="67"/>
  <c r="L181" i="67"/>
  <c r="K181" i="67"/>
  <c r="R180" i="67"/>
  <c r="S180" i="67" s="1"/>
  <c r="N180" i="67"/>
  <c r="L180" i="67"/>
  <c r="K180" i="67"/>
  <c r="R179" i="67"/>
  <c r="S179" i="67" s="1"/>
  <c r="N179" i="67"/>
  <c r="L179" i="67"/>
  <c r="K179" i="67"/>
  <c r="R178" i="67"/>
  <c r="S178" i="67" s="1"/>
  <c r="N178" i="67"/>
  <c r="L178" i="67"/>
  <c r="K178" i="67"/>
  <c r="S177" i="67"/>
  <c r="R177" i="67"/>
  <c r="N177" i="67"/>
  <c r="L177" i="67"/>
  <c r="K177" i="67"/>
  <c r="R176" i="67"/>
  <c r="S176" i="67" s="1"/>
  <c r="N176" i="67"/>
  <c r="L176" i="67"/>
  <c r="K176" i="67"/>
  <c r="R175" i="67"/>
  <c r="S175" i="67" s="1"/>
  <c r="N175" i="67"/>
  <c r="L175" i="67"/>
  <c r="K175" i="67"/>
  <c r="R174" i="67"/>
  <c r="S174" i="67" s="1"/>
  <c r="N174" i="67"/>
  <c r="L174" i="67"/>
  <c r="K174" i="67"/>
  <c r="R173" i="67"/>
  <c r="S173" i="67" s="1"/>
  <c r="N173" i="67"/>
  <c r="L173" i="67"/>
  <c r="K173" i="67"/>
  <c r="R172" i="67"/>
  <c r="S172" i="67" s="1"/>
  <c r="N172" i="67"/>
  <c r="L172" i="67"/>
  <c r="K172" i="67"/>
  <c r="R171" i="67"/>
  <c r="S171" i="67" s="1"/>
  <c r="N171" i="67"/>
  <c r="L171" i="67"/>
  <c r="K171" i="67"/>
  <c r="R170" i="67"/>
  <c r="S170" i="67" s="1"/>
  <c r="N170" i="67"/>
  <c r="L170" i="67"/>
  <c r="K170" i="67"/>
  <c r="R169" i="67"/>
  <c r="S169" i="67" s="1"/>
  <c r="N169" i="67"/>
  <c r="L169" i="67"/>
  <c r="K169" i="67"/>
  <c r="R168" i="67"/>
  <c r="S168" i="67" s="1"/>
  <c r="N168" i="67"/>
  <c r="L168" i="67"/>
  <c r="K168" i="67"/>
  <c r="R167" i="67"/>
  <c r="S167" i="67" s="1"/>
  <c r="N167" i="67"/>
  <c r="L167" i="67"/>
  <c r="K167" i="67"/>
  <c r="R166" i="67"/>
  <c r="S166" i="67" s="1"/>
  <c r="N166" i="67"/>
  <c r="L166" i="67"/>
  <c r="K166" i="67"/>
  <c r="S165" i="67"/>
  <c r="R165" i="67"/>
  <c r="N165" i="67"/>
  <c r="L165" i="67"/>
  <c r="K165" i="67"/>
  <c r="R164" i="67"/>
  <c r="S164" i="67" s="1"/>
  <c r="N164" i="67"/>
  <c r="L164" i="67"/>
  <c r="K164" i="67"/>
  <c r="R163" i="67"/>
  <c r="S163" i="67" s="1"/>
  <c r="N163" i="67"/>
  <c r="L163" i="67"/>
  <c r="K163" i="67"/>
  <c r="R162" i="67"/>
  <c r="S162" i="67" s="1"/>
  <c r="N162" i="67"/>
  <c r="L162" i="67"/>
  <c r="K162" i="67"/>
  <c r="R161" i="67"/>
  <c r="S161" i="67" s="1"/>
  <c r="N161" i="67"/>
  <c r="L161" i="67"/>
  <c r="K161" i="67"/>
  <c r="R160" i="67"/>
  <c r="S160" i="67" s="1"/>
  <c r="N160" i="67"/>
  <c r="L160" i="67"/>
  <c r="K160" i="67"/>
  <c r="R159" i="67"/>
  <c r="S159" i="67" s="1"/>
  <c r="N159" i="67"/>
  <c r="L159" i="67"/>
  <c r="K159" i="67"/>
  <c r="R158" i="67"/>
  <c r="S158" i="67" s="1"/>
  <c r="N158" i="67"/>
  <c r="L158" i="67"/>
  <c r="K158" i="67"/>
  <c r="R157" i="67"/>
  <c r="S157" i="67" s="1"/>
  <c r="N157" i="67"/>
  <c r="L157" i="67"/>
  <c r="K157" i="67"/>
  <c r="R156" i="67"/>
  <c r="S156" i="67" s="1"/>
  <c r="N156" i="67"/>
  <c r="L156" i="67"/>
  <c r="K156" i="67"/>
  <c r="R155" i="67"/>
  <c r="S155" i="67" s="1"/>
  <c r="N155" i="67"/>
  <c r="L155" i="67"/>
  <c r="K155" i="67"/>
  <c r="R154" i="67"/>
  <c r="S154" i="67" s="1"/>
  <c r="N154" i="67"/>
  <c r="L154" i="67"/>
  <c r="K154" i="67"/>
  <c r="R153" i="67"/>
  <c r="S153" i="67" s="1"/>
  <c r="N153" i="67"/>
  <c r="L153" i="67"/>
  <c r="K153" i="67"/>
  <c r="R152" i="67"/>
  <c r="S152" i="67" s="1"/>
  <c r="N152" i="67"/>
  <c r="L152" i="67"/>
  <c r="K152" i="67"/>
  <c r="R151" i="67"/>
  <c r="S151" i="67" s="1"/>
  <c r="N151" i="67"/>
  <c r="L151" i="67"/>
  <c r="K151" i="67"/>
  <c r="R150" i="67"/>
  <c r="S150" i="67" s="1"/>
  <c r="N150" i="67"/>
  <c r="L150" i="67"/>
  <c r="K150" i="67"/>
  <c r="S149" i="67"/>
  <c r="R149" i="67"/>
  <c r="N149" i="67"/>
  <c r="L149" i="67"/>
  <c r="K149" i="67"/>
  <c r="R148" i="67"/>
  <c r="S148" i="67" s="1"/>
  <c r="N148" i="67"/>
  <c r="L148" i="67"/>
  <c r="K148" i="67"/>
  <c r="R147" i="67"/>
  <c r="S147" i="67" s="1"/>
  <c r="N147" i="67"/>
  <c r="L147" i="67"/>
  <c r="K147" i="67"/>
  <c r="R146" i="67"/>
  <c r="S146" i="67" s="1"/>
  <c r="N146" i="67"/>
  <c r="L146" i="67"/>
  <c r="K146" i="67"/>
  <c r="R145" i="67"/>
  <c r="S145" i="67" s="1"/>
  <c r="N145" i="67"/>
  <c r="L145" i="67"/>
  <c r="K145" i="67"/>
  <c r="R144" i="67"/>
  <c r="S144" i="67" s="1"/>
  <c r="N144" i="67"/>
  <c r="L144" i="67"/>
  <c r="K144" i="67"/>
  <c r="R143" i="67"/>
  <c r="S143" i="67" s="1"/>
  <c r="N143" i="67"/>
  <c r="L143" i="67"/>
  <c r="K143" i="67"/>
  <c r="R142" i="67"/>
  <c r="S142" i="67" s="1"/>
  <c r="N142" i="67"/>
  <c r="L142" i="67"/>
  <c r="K142" i="67"/>
  <c r="R141" i="67"/>
  <c r="S141" i="67" s="1"/>
  <c r="N141" i="67"/>
  <c r="L141" i="67"/>
  <c r="K141" i="67"/>
  <c r="R140" i="67"/>
  <c r="S140" i="67" s="1"/>
  <c r="N140" i="67"/>
  <c r="L140" i="67"/>
  <c r="K140" i="67"/>
  <c r="S139" i="67"/>
  <c r="R139" i="67"/>
  <c r="N139" i="67"/>
  <c r="L139" i="67"/>
  <c r="K139" i="67"/>
  <c r="R138" i="67"/>
  <c r="S138" i="67" s="1"/>
  <c r="N138" i="67"/>
  <c r="L138" i="67"/>
  <c r="K138" i="67"/>
  <c r="R137" i="67"/>
  <c r="S137" i="67" s="1"/>
  <c r="N137" i="67"/>
  <c r="L137" i="67"/>
  <c r="K137" i="67"/>
  <c r="R136" i="67"/>
  <c r="S136" i="67" s="1"/>
  <c r="N136" i="67"/>
  <c r="L136" i="67"/>
  <c r="K136" i="67"/>
  <c r="R135" i="67"/>
  <c r="S135" i="67" s="1"/>
  <c r="N135" i="67"/>
  <c r="L135" i="67"/>
  <c r="K135" i="67"/>
  <c r="R134" i="67"/>
  <c r="S134" i="67" s="1"/>
  <c r="N134" i="67"/>
  <c r="L134" i="67"/>
  <c r="K134" i="67"/>
  <c r="S133" i="67"/>
  <c r="R133" i="67"/>
  <c r="N133" i="67"/>
  <c r="L133" i="67"/>
  <c r="K133" i="67"/>
  <c r="R132" i="67"/>
  <c r="S132" i="67" s="1"/>
  <c r="N132" i="67"/>
  <c r="L132" i="67"/>
  <c r="K132" i="67"/>
  <c r="R131" i="67"/>
  <c r="S131" i="67" s="1"/>
  <c r="N131" i="67"/>
  <c r="L131" i="67"/>
  <c r="K131" i="67"/>
  <c r="R130" i="67"/>
  <c r="S130" i="67" s="1"/>
  <c r="N130" i="67"/>
  <c r="L130" i="67"/>
  <c r="K130" i="67"/>
  <c r="R129" i="67"/>
  <c r="S129" i="67" s="1"/>
  <c r="N129" i="67"/>
  <c r="L129" i="67"/>
  <c r="K129" i="67"/>
  <c r="R128" i="67"/>
  <c r="S128" i="67" s="1"/>
  <c r="N128" i="67"/>
  <c r="L128" i="67"/>
  <c r="K128" i="67"/>
  <c r="R127" i="67"/>
  <c r="S127" i="67" s="1"/>
  <c r="N127" i="67"/>
  <c r="L127" i="67"/>
  <c r="K127" i="67"/>
  <c r="R126" i="67"/>
  <c r="S126" i="67" s="1"/>
  <c r="N126" i="67"/>
  <c r="L126" i="67"/>
  <c r="K126" i="67"/>
  <c r="R125" i="67"/>
  <c r="S125" i="67" s="1"/>
  <c r="N125" i="67"/>
  <c r="L125" i="67"/>
  <c r="K125" i="67"/>
  <c r="R124" i="67"/>
  <c r="S124" i="67" s="1"/>
  <c r="N124" i="67"/>
  <c r="L124" i="67"/>
  <c r="K124" i="67"/>
  <c r="S123" i="67"/>
  <c r="R123" i="67"/>
  <c r="N123" i="67"/>
  <c r="L123" i="67"/>
  <c r="K123" i="67"/>
  <c r="R122" i="67"/>
  <c r="S122" i="67" s="1"/>
  <c r="N122" i="67"/>
  <c r="L122" i="67"/>
  <c r="K122" i="67"/>
  <c r="R121" i="67"/>
  <c r="S121" i="67" s="1"/>
  <c r="N121" i="67"/>
  <c r="L121" i="67"/>
  <c r="K121" i="67"/>
  <c r="R120" i="67"/>
  <c r="S120" i="67" s="1"/>
  <c r="N120" i="67"/>
  <c r="L120" i="67"/>
  <c r="K120" i="67"/>
  <c r="R119" i="67"/>
  <c r="S119" i="67" s="1"/>
  <c r="N119" i="67"/>
  <c r="L119" i="67"/>
  <c r="K119" i="67"/>
  <c r="R118" i="67"/>
  <c r="S118" i="67" s="1"/>
  <c r="N118" i="67"/>
  <c r="L118" i="67"/>
  <c r="K118" i="67"/>
  <c r="R117" i="67"/>
  <c r="S117" i="67" s="1"/>
  <c r="N117" i="67"/>
  <c r="L117" i="67"/>
  <c r="K117" i="67"/>
  <c r="R116" i="67"/>
  <c r="S116" i="67" s="1"/>
  <c r="N116" i="67"/>
  <c r="L116" i="67"/>
  <c r="K116" i="67"/>
  <c r="R115" i="67"/>
  <c r="S115" i="67" s="1"/>
  <c r="N115" i="67"/>
  <c r="L115" i="67"/>
  <c r="K115" i="67"/>
  <c r="R114" i="67"/>
  <c r="S114" i="67" s="1"/>
  <c r="N114" i="67"/>
  <c r="L114" i="67"/>
  <c r="K114" i="67"/>
  <c r="R113" i="67"/>
  <c r="S113" i="67" s="1"/>
  <c r="N113" i="67"/>
  <c r="L113" i="67"/>
  <c r="K113" i="67"/>
  <c r="R112" i="67"/>
  <c r="S112" i="67" s="1"/>
  <c r="N112" i="67"/>
  <c r="L112" i="67"/>
  <c r="K112" i="67"/>
  <c r="R111" i="67"/>
  <c r="S111" i="67" s="1"/>
  <c r="N111" i="67"/>
  <c r="L111" i="67"/>
  <c r="K111" i="67"/>
  <c r="R110" i="67"/>
  <c r="S110" i="67" s="1"/>
  <c r="N110" i="67"/>
  <c r="L110" i="67"/>
  <c r="K110" i="67"/>
  <c r="R109" i="67"/>
  <c r="S109" i="67" s="1"/>
  <c r="N109" i="67"/>
  <c r="L109" i="67"/>
  <c r="K109" i="67"/>
  <c r="R108" i="67"/>
  <c r="S108" i="67" s="1"/>
  <c r="N108" i="67"/>
  <c r="L108" i="67"/>
  <c r="K108" i="67"/>
  <c r="S107" i="67"/>
  <c r="R107" i="67"/>
  <c r="N107" i="67"/>
  <c r="L107" i="67"/>
  <c r="K107" i="67"/>
  <c r="R106" i="67"/>
  <c r="S106" i="67" s="1"/>
  <c r="N106" i="67"/>
  <c r="L106" i="67"/>
  <c r="K106" i="67"/>
  <c r="R105" i="67"/>
  <c r="S105" i="67" s="1"/>
  <c r="N105" i="67"/>
  <c r="L105" i="67"/>
  <c r="K105" i="67"/>
  <c r="R104" i="67"/>
  <c r="S104" i="67" s="1"/>
  <c r="N104" i="67"/>
  <c r="L104" i="67"/>
  <c r="K104" i="67"/>
  <c r="R103" i="67"/>
  <c r="S103" i="67" s="1"/>
  <c r="N103" i="67"/>
  <c r="L103" i="67"/>
  <c r="K103" i="67"/>
  <c r="R102" i="67"/>
  <c r="S102" i="67" s="1"/>
  <c r="N102" i="67"/>
  <c r="L102" i="67"/>
  <c r="K102" i="67"/>
  <c r="R101" i="67"/>
  <c r="S101" i="67" s="1"/>
  <c r="N101" i="67"/>
  <c r="L101" i="67"/>
  <c r="K101" i="67"/>
  <c r="R100" i="67"/>
  <c r="S100" i="67" s="1"/>
  <c r="N100" i="67"/>
  <c r="L100" i="67"/>
  <c r="K100" i="67"/>
  <c r="R99" i="67"/>
  <c r="S99" i="67" s="1"/>
  <c r="N99" i="67"/>
  <c r="L99" i="67"/>
  <c r="K99" i="67"/>
  <c r="R98" i="67"/>
  <c r="S98" i="67" s="1"/>
  <c r="N98" i="67"/>
  <c r="L98" i="67"/>
  <c r="K98" i="67"/>
  <c r="S97" i="67"/>
  <c r="R97" i="67"/>
  <c r="N97" i="67"/>
  <c r="L97" i="67"/>
  <c r="K97" i="67"/>
  <c r="R96" i="67"/>
  <c r="S96" i="67" s="1"/>
  <c r="N96" i="67"/>
  <c r="L96" i="67"/>
  <c r="K96" i="67"/>
  <c r="R95" i="67"/>
  <c r="S95" i="67" s="1"/>
  <c r="N95" i="67"/>
  <c r="L95" i="67"/>
  <c r="K95" i="67"/>
  <c r="R94" i="67"/>
  <c r="S94" i="67" s="1"/>
  <c r="N94" i="67"/>
  <c r="L94" i="67"/>
  <c r="K94" i="67"/>
  <c r="R93" i="67"/>
  <c r="S93" i="67" s="1"/>
  <c r="N93" i="67"/>
  <c r="L93" i="67"/>
  <c r="K93" i="67"/>
  <c r="R92" i="67"/>
  <c r="S92" i="67" s="1"/>
  <c r="N92" i="67"/>
  <c r="L92" i="67"/>
  <c r="K92" i="67"/>
  <c r="S91" i="67"/>
  <c r="R91" i="67"/>
  <c r="N91" i="67"/>
  <c r="L91" i="67"/>
  <c r="K91" i="67"/>
  <c r="R90" i="67"/>
  <c r="S90" i="67" s="1"/>
  <c r="N90" i="67"/>
  <c r="L90" i="67"/>
  <c r="K90" i="67"/>
  <c r="R89" i="67"/>
  <c r="S89" i="67" s="1"/>
  <c r="N89" i="67"/>
  <c r="L89" i="67"/>
  <c r="K89" i="67"/>
  <c r="R88" i="67"/>
  <c r="S88" i="67" s="1"/>
  <c r="N88" i="67"/>
  <c r="L88" i="67"/>
  <c r="K88" i="67"/>
  <c r="R87" i="67"/>
  <c r="S87" i="67" s="1"/>
  <c r="N87" i="67"/>
  <c r="L87" i="67"/>
  <c r="K87" i="67"/>
  <c r="R86" i="67"/>
  <c r="S86" i="67" s="1"/>
  <c r="N86" i="67"/>
  <c r="L86" i="67"/>
  <c r="K86" i="67"/>
  <c r="R85" i="67"/>
  <c r="S85" i="67" s="1"/>
  <c r="N85" i="67"/>
  <c r="L85" i="67"/>
  <c r="K85" i="67"/>
  <c r="R84" i="67"/>
  <c r="S84" i="67" s="1"/>
  <c r="N84" i="67"/>
  <c r="L84" i="67"/>
  <c r="K84" i="67"/>
  <c r="R83" i="67"/>
  <c r="S83" i="67" s="1"/>
  <c r="N83" i="67"/>
  <c r="L83" i="67"/>
  <c r="K83" i="67"/>
  <c r="R82" i="67"/>
  <c r="S82" i="67" s="1"/>
  <c r="N82" i="67"/>
  <c r="L82" i="67"/>
  <c r="K82" i="67"/>
  <c r="S81" i="67"/>
  <c r="R81" i="67"/>
  <c r="N81" i="67"/>
  <c r="L81" i="67"/>
  <c r="K81" i="67"/>
  <c r="R80" i="67"/>
  <c r="S80" i="67" s="1"/>
  <c r="N80" i="67"/>
  <c r="L80" i="67"/>
  <c r="K80" i="67"/>
  <c r="R79" i="67"/>
  <c r="S79" i="67" s="1"/>
  <c r="N79" i="67"/>
  <c r="L79" i="67"/>
  <c r="K79" i="67"/>
  <c r="R78" i="67"/>
  <c r="S78" i="67" s="1"/>
  <c r="N78" i="67"/>
  <c r="L78" i="67"/>
  <c r="K78" i="67"/>
  <c r="R77" i="67"/>
  <c r="S77" i="67" s="1"/>
  <c r="N77" i="67"/>
  <c r="L77" i="67"/>
  <c r="K77" i="67"/>
  <c r="R76" i="67"/>
  <c r="S76" i="67" s="1"/>
  <c r="N76" i="67"/>
  <c r="L76" i="67"/>
  <c r="K76" i="67"/>
  <c r="R75" i="67"/>
  <c r="S75" i="67" s="1"/>
  <c r="N75" i="67"/>
  <c r="L75" i="67"/>
  <c r="K75" i="67"/>
  <c r="R74" i="67"/>
  <c r="S74" i="67" s="1"/>
  <c r="N74" i="67"/>
  <c r="L74" i="67"/>
  <c r="K74" i="67"/>
  <c r="R73" i="67"/>
  <c r="S73" i="67" s="1"/>
  <c r="N73" i="67"/>
  <c r="L73" i="67"/>
  <c r="K73" i="67"/>
  <c r="R72" i="67"/>
  <c r="S72" i="67" s="1"/>
  <c r="N72" i="67"/>
  <c r="L72" i="67"/>
  <c r="K72" i="67"/>
  <c r="R71" i="67"/>
  <c r="S71" i="67" s="1"/>
  <c r="N71" i="67"/>
  <c r="L71" i="67"/>
  <c r="K71" i="67"/>
  <c r="R70" i="67"/>
  <c r="S70" i="67" s="1"/>
  <c r="N70" i="67"/>
  <c r="L70" i="67"/>
  <c r="K70" i="67"/>
  <c r="R69" i="67"/>
  <c r="S69" i="67" s="1"/>
  <c r="N69" i="67"/>
  <c r="L69" i="67"/>
  <c r="K69" i="67"/>
  <c r="R68" i="67"/>
  <c r="S68" i="67" s="1"/>
  <c r="N68" i="67"/>
  <c r="L68" i="67"/>
  <c r="K68" i="67"/>
  <c r="R67" i="67"/>
  <c r="S67" i="67" s="1"/>
  <c r="N67" i="67"/>
  <c r="L67" i="67"/>
  <c r="K67" i="67"/>
  <c r="R66" i="67"/>
  <c r="S66" i="67" s="1"/>
  <c r="N66" i="67"/>
  <c r="L66" i="67"/>
  <c r="K66" i="67"/>
  <c r="S65" i="67"/>
  <c r="R65" i="67"/>
  <c r="N65" i="67"/>
  <c r="L65" i="67"/>
  <c r="K65" i="67"/>
  <c r="R64" i="67"/>
  <c r="S64" i="67" s="1"/>
  <c r="N64" i="67"/>
  <c r="L64" i="67"/>
  <c r="K64" i="67"/>
  <c r="R63" i="67"/>
  <c r="S63" i="67" s="1"/>
  <c r="N63" i="67"/>
  <c r="L63" i="67"/>
  <c r="K63" i="67"/>
  <c r="R62" i="67"/>
  <c r="S62" i="67" s="1"/>
  <c r="N62" i="67"/>
  <c r="L62" i="67"/>
  <c r="K62" i="67"/>
  <c r="R61" i="67"/>
  <c r="S61" i="67" s="1"/>
  <c r="N61" i="67"/>
  <c r="L61" i="67"/>
  <c r="K61" i="67"/>
  <c r="R60" i="67"/>
  <c r="S60" i="67" s="1"/>
  <c r="N60" i="67"/>
  <c r="L60" i="67"/>
  <c r="K60" i="67"/>
  <c r="R59" i="67"/>
  <c r="S59" i="67" s="1"/>
  <c r="N59" i="67"/>
  <c r="L59" i="67"/>
  <c r="K59" i="67"/>
  <c r="R58" i="67"/>
  <c r="S58" i="67" s="1"/>
  <c r="N58" i="67"/>
  <c r="L58" i="67"/>
  <c r="K58" i="67"/>
  <c r="R57" i="67"/>
  <c r="S57" i="67" s="1"/>
  <c r="N57" i="67"/>
  <c r="L57" i="67"/>
  <c r="K57" i="67"/>
  <c r="R56" i="67"/>
  <c r="S56" i="67" s="1"/>
  <c r="N56" i="67"/>
  <c r="L56" i="67"/>
  <c r="K56" i="67"/>
  <c r="R55" i="67"/>
  <c r="S55" i="67" s="1"/>
  <c r="N55" i="67"/>
  <c r="L55" i="67"/>
  <c r="K55" i="67"/>
  <c r="R54" i="67"/>
  <c r="S54" i="67" s="1"/>
  <c r="N54" i="67"/>
  <c r="L54" i="67"/>
  <c r="K54" i="67"/>
  <c r="S53" i="67"/>
  <c r="R53" i="67"/>
  <c r="N53" i="67"/>
  <c r="L53" i="67"/>
  <c r="K53" i="67"/>
  <c r="R52" i="67"/>
  <c r="S52" i="67" s="1"/>
  <c r="N52" i="67"/>
  <c r="L52" i="67"/>
  <c r="K52" i="67"/>
  <c r="R51" i="67"/>
  <c r="S51" i="67" s="1"/>
  <c r="N51" i="67"/>
  <c r="L51" i="67"/>
  <c r="K51" i="67"/>
  <c r="R50" i="67"/>
  <c r="S50" i="67" s="1"/>
  <c r="N50" i="67"/>
  <c r="L50" i="67"/>
  <c r="K50" i="67"/>
  <c r="S49" i="67"/>
  <c r="R49" i="67"/>
  <c r="N49" i="67"/>
  <c r="L49" i="67"/>
  <c r="K49" i="67"/>
  <c r="R48" i="67"/>
  <c r="S48" i="67" s="1"/>
  <c r="N48" i="67"/>
  <c r="L48" i="67"/>
  <c r="K48" i="67"/>
  <c r="R47" i="67"/>
  <c r="S47" i="67" s="1"/>
  <c r="N47" i="67"/>
  <c r="L47" i="67"/>
  <c r="K47" i="67"/>
  <c r="R46" i="67"/>
  <c r="S46" i="67" s="1"/>
  <c r="N46" i="67"/>
  <c r="L46" i="67"/>
  <c r="K46" i="67"/>
  <c r="R45" i="67"/>
  <c r="S45" i="67" s="1"/>
  <c r="N45" i="67"/>
  <c r="L45" i="67"/>
  <c r="K45" i="67"/>
  <c r="R44" i="67"/>
  <c r="S44" i="67" s="1"/>
  <c r="N44" i="67"/>
  <c r="L44" i="67"/>
  <c r="K44" i="67"/>
  <c r="R43" i="67"/>
  <c r="S43" i="67" s="1"/>
  <c r="N43" i="67"/>
  <c r="L43" i="67"/>
  <c r="K43" i="67"/>
  <c r="R42" i="67"/>
  <c r="S42" i="67" s="1"/>
  <c r="N42" i="67"/>
  <c r="L42" i="67"/>
  <c r="K42" i="67"/>
  <c r="R41" i="67"/>
  <c r="S41" i="67" s="1"/>
  <c r="N41" i="67"/>
  <c r="L41" i="67"/>
  <c r="K41" i="67"/>
  <c r="R40" i="67"/>
  <c r="S40" i="67" s="1"/>
  <c r="N40" i="67"/>
  <c r="L40" i="67"/>
  <c r="K40" i="67"/>
  <c r="R39" i="67"/>
  <c r="S39" i="67" s="1"/>
  <c r="N39" i="67"/>
  <c r="L39" i="67"/>
  <c r="K39" i="67"/>
  <c r="R38" i="67"/>
  <c r="S38" i="67" s="1"/>
  <c r="N38" i="67"/>
  <c r="L38" i="67"/>
  <c r="K38" i="67"/>
  <c r="S37" i="67"/>
  <c r="R37" i="67"/>
  <c r="N37" i="67"/>
  <c r="L37" i="67"/>
  <c r="K37" i="67"/>
  <c r="R36" i="67"/>
  <c r="S36" i="67" s="1"/>
  <c r="N36" i="67"/>
  <c r="L36" i="67"/>
  <c r="K36" i="67"/>
  <c r="R35" i="67"/>
  <c r="S35" i="67" s="1"/>
  <c r="N35" i="67"/>
  <c r="L35" i="67"/>
  <c r="K35" i="67"/>
  <c r="R34" i="67"/>
  <c r="S34" i="67" s="1"/>
  <c r="N34" i="67"/>
  <c r="L34" i="67"/>
  <c r="K34" i="67"/>
  <c r="R33" i="67"/>
  <c r="S33" i="67" s="1"/>
  <c r="N33" i="67"/>
  <c r="L33" i="67"/>
  <c r="K33" i="67"/>
  <c r="R32" i="67"/>
  <c r="S32" i="67" s="1"/>
  <c r="N32" i="67"/>
  <c r="L32" i="67"/>
  <c r="K32" i="67"/>
  <c r="R31" i="67"/>
  <c r="S31" i="67" s="1"/>
  <c r="N31" i="67"/>
  <c r="L31" i="67"/>
  <c r="K31" i="67"/>
  <c r="R30" i="67"/>
  <c r="S30" i="67" s="1"/>
  <c r="N30" i="67"/>
  <c r="L30" i="67"/>
  <c r="K30" i="67"/>
  <c r="R29" i="67"/>
  <c r="S29" i="67" s="1"/>
  <c r="N29" i="67"/>
  <c r="L29" i="67"/>
  <c r="K29" i="67"/>
  <c r="R28" i="67"/>
  <c r="S28" i="67" s="1"/>
  <c r="N28" i="67"/>
  <c r="L28" i="67"/>
  <c r="K28" i="67"/>
  <c r="R27" i="67"/>
  <c r="S27" i="67" s="1"/>
  <c r="N27" i="67"/>
  <c r="L27" i="67"/>
  <c r="K27" i="67"/>
  <c r="R26" i="67"/>
  <c r="S26" i="67" s="1"/>
  <c r="N26" i="67"/>
  <c r="L26" i="67"/>
  <c r="K26" i="67"/>
  <c r="R25" i="67"/>
  <c r="S25" i="67" s="1"/>
  <c r="N25" i="67"/>
  <c r="L25" i="67"/>
  <c r="K25" i="67"/>
  <c r="R24" i="67"/>
  <c r="S24" i="67" s="1"/>
  <c r="N24" i="67"/>
  <c r="L24" i="67"/>
  <c r="K24" i="67"/>
  <c r="R23" i="67"/>
  <c r="S23" i="67" s="1"/>
  <c r="N23" i="67"/>
  <c r="L23" i="67"/>
  <c r="K23" i="67"/>
  <c r="R22" i="67"/>
  <c r="S22" i="67" s="1"/>
  <c r="N22" i="67"/>
  <c r="L22" i="67"/>
  <c r="K22" i="67"/>
  <c r="S21" i="67"/>
  <c r="R21" i="67"/>
  <c r="N21" i="67"/>
  <c r="L21" i="67"/>
  <c r="K21" i="67"/>
  <c r="R20" i="67"/>
  <c r="S20" i="67" s="1"/>
  <c r="N20" i="67"/>
  <c r="L20" i="67"/>
  <c r="K20" i="67"/>
  <c r="R19" i="67"/>
  <c r="S19" i="67" s="1"/>
  <c r="N19" i="67"/>
  <c r="L19" i="67"/>
  <c r="K19" i="67"/>
  <c r="R18" i="67"/>
  <c r="S18" i="67" s="1"/>
  <c r="N18" i="67"/>
  <c r="L18" i="67"/>
  <c r="K18" i="67"/>
  <c r="R17" i="67"/>
  <c r="S17" i="67" s="1"/>
  <c r="N17" i="67"/>
  <c r="L17" i="67"/>
  <c r="K17" i="67"/>
  <c r="R16" i="67"/>
  <c r="S16" i="67" s="1"/>
  <c r="N16" i="67"/>
  <c r="L16" i="67"/>
  <c r="K16" i="67"/>
  <c r="R15" i="67"/>
  <c r="S15" i="67" s="1"/>
  <c r="N15" i="67"/>
  <c r="L15" i="67"/>
  <c r="K15" i="67"/>
  <c r="R14" i="67"/>
  <c r="S14" i="67" s="1"/>
  <c r="N14" i="67"/>
  <c r="L14" i="67"/>
  <c r="K14" i="67"/>
  <c r="R13" i="67"/>
  <c r="S13" i="67" s="1"/>
  <c r="N13" i="67"/>
  <c r="L13" i="67"/>
  <c r="K13" i="67"/>
  <c r="R12" i="67"/>
  <c r="S12" i="67" s="1"/>
  <c r="N12" i="67"/>
  <c r="L12" i="67"/>
  <c r="K12" i="67"/>
  <c r="S11" i="67"/>
  <c r="R11" i="67"/>
  <c r="N11" i="67"/>
  <c r="L11" i="67"/>
  <c r="K11" i="67"/>
  <c r="R10" i="67"/>
  <c r="S10" i="67" s="1"/>
  <c r="N10" i="67"/>
  <c r="L10" i="67"/>
  <c r="K10" i="67"/>
  <c r="R9" i="67"/>
  <c r="S9" i="67" s="1"/>
  <c r="N9" i="67"/>
  <c r="L9" i="67"/>
  <c r="K9" i="67"/>
  <c r="R8" i="67"/>
  <c r="S8" i="67" s="1"/>
  <c r="N8" i="67"/>
  <c r="L8" i="67"/>
  <c r="K8" i="67"/>
  <c r="R7" i="67"/>
  <c r="S7" i="67" s="1"/>
  <c r="N7" i="67"/>
  <c r="L7" i="67"/>
  <c r="K7" i="67"/>
  <c r="R6" i="67"/>
  <c r="S6" i="67" s="1"/>
  <c r="N6" i="67"/>
  <c r="L6" i="67"/>
  <c r="K6" i="67"/>
  <c r="S5" i="67"/>
  <c r="R5" i="67"/>
  <c r="N5" i="67"/>
  <c r="L5" i="67"/>
  <c r="K5" i="67"/>
  <c r="R4" i="67"/>
  <c r="N4" i="67"/>
  <c r="L4" i="67"/>
  <c r="L329" i="67" s="1"/>
  <c r="K4" i="67"/>
  <c r="Q329" i="66"/>
  <c r="P329" i="66"/>
  <c r="O329" i="66"/>
  <c r="M329" i="66"/>
  <c r="J329" i="66"/>
  <c r="AY328" i="66"/>
  <c r="AX328" i="66"/>
  <c r="AW328" i="66"/>
  <c r="AV328" i="66"/>
  <c r="AU328" i="66"/>
  <c r="AT328" i="66"/>
  <c r="AS328" i="66"/>
  <c r="AR328" i="66"/>
  <c r="AQ328" i="66"/>
  <c r="AP328" i="66"/>
  <c r="AO328" i="66"/>
  <c r="AN328" i="66"/>
  <c r="AM328" i="66"/>
  <c r="AL328" i="66"/>
  <c r="AK328" i="66"/>
  <c r="AJ328" i="66"/>
  <c r="AI328" i="66"/>
  <c r="AH328" i="66"/>
  <c r="AG328" i="66"/>
  <c r="AF328" i="66"/>
  <c r="AE328" i="66"/>
  <c r="AD328" i="66"/>
  <c r="AC328" i="66"/>
  <c r="AB328" i="66"/>
  <c r="AA328" i="66"/>
  <c r="Z328" i="66"/>
  <c r="Y328" i="66"/>
  <c r="X328" i="66"/>
  <c r="W328" i="66"/>
  <c r="V328" i="66"/>
  <c r="U328" i="66"/>
  <c r="T328" i="66"/>
  <c r="Q328" i="66"/>
  <c r="P328" i="66"/>
  <c r="O328" i="66"/>
  <c r="M328" i="66"/>
  <c r="J328" i="66"/>
  <c r="R327" i="66"/>
  <c r="S327" i="66" s="1"/>
  <c r="N327" i="66"/>
  <c r="L327" i="66"/>
  <c r="K327" i="66"/>
  <c r="R326" i="66"/>
  <c r="S326" i="66" s="1"/>
  <c r="N326" i="66"/>
  <c r="L326" i="66"/>
  <c r="K326" i="66"/>
  <c r="R325" i="66"/>
  <c r="S325" i="66" s="1"/>
  <c r="N325" i="66"/>
  <c r="L325" i="66"/>
  <c r="K325" i="66"/>
  <c r="R324" i="66"/>
  <c r="S324" i="66" s="1"/>
  <c r="N324" i="66"/>
  <c r="L324" i="66"/>
  <c r="K324" i="66"/>
  <c r="R323" i="66"/>
  <c r="S323" i="66" s="1"/>
  <c r="N323" i="66"/>
  <c r="L323" i="66"/>
  <c r="K323" i="66"/>
  <c r="R322" i="66"/>
  <c r="S322" i="66" s="1"/>
  <c r="N322" i="66"/>
  <c r="L322" i="66"/>
  <c r="K322" i="66"/>
  <c r="R321" i="66"/>
  <c r="S321" i="66" s="1"/>
  <c r="N321" i="66"/>
  <c r="L321" i="66"/>
  <c r="K321" i="66"/>
  <c r="R320" i="66"/>
  <c r="S320" i="66" s="1"/>
  <c r="N320" i="66"/>
  <c r="L320" i="66"/>
  <c r="K320" i="66"/>
  <c r="R319" i="66"/>
  <c r="S319" i="66" s="1"/>
  <c r="N319" i="66"/>
  <c r="L319" i="66"/>
  <c r="K319" i="66"/>
  <c r="R318" i="66"/>
  <c r="S318" i="66" s="1"/>
  <c r="N318" i="66"/>
  <c r="L318" i="66"/>
  <c r="K318" i="66"/>
  <c r="R317" i="66"/>
  <c r="S317" i="66" s="1"/>
  <c r="N317" i="66"/>
  <c r="L317" i="66"/>
  <c r="K317" i="66"/>
  <c r="R316" i="66"/>
  <c r="S316" i="66" s="1"/>
  <c r="N316" i="66"/>
  <c r="L316" i="66"/>
  <c r="K316" i="66"/>
  <c r="R315" i="66"/>
  <c r="S315" i="66" s="1"/>
  <c r="N315" i="66"/>
  <c r="L315" i="66"/>
  <c r="K315" i="66"/>
  <c r="R314" i="66"/>
  <c r="S314" i="66" s="1"/>
  <c r="N314" i="66"/>
  <c r="L314" i="66"/>
  <c r="K314" i="66"/>
  <c r="R313" i="66"/>
  <c r="S313" i="66" s="1"/>
  <c r="N313" i="66"/>
  <c r="L313" i="66"/>
  <c r="K313" i="66"/>
  <c r="R312" i="66"/>
  <c r="S312" i="66" s="1"/>
  <c r="N312" i="66"/>
  <c r="L312" i="66"/>
  <c r="K312" i="66"/>
  <c r="R311" i="66"/>
  <c r="S311" i="66" s="1"/>
  <c r="N311" i="66"/>
  <c r="L311" i="66"/>
  <c r="K311" i="66"/>
  <c r="R310" i="66"/>
  <c r="S310" i="66" s="1"/>
  <c r="N310" i="66"/>
  <c r="L310" i="66"/>
  <c r="K310" i="66"/>
  <c r="R309" i="66"/>
  <c r="S309" i="66" s="1"/>
  <c r="N309" i="66"/>
  <c r="L309" i="66"/>
  <c r="K309" i="66"/>
  <c r="R308" i="66"/>
  <c r="S308" i="66" s="1"/>
  <c r="N308" i="66"/>
  <c r="L308" i="66"/>
  <c r="K308" i="66"/>
  <c r="R307" i="66"/>
  <c r="S307" i="66" s="1"/>
  <c r="N307" i="66"/>
  <c r="L307" i="66"/>
  <c r="K307" i="66"/>
  <c r="R306" i="66"/>
  <c r="S306" i="66" s="1"/>
  <c r="N306" i="66"/>
  <c r="L306" i="66"/>
  <c r="K306" i="66"/>
  <c r="R305" i="66"/>
  <c r="S305" i="66" s="1"/>
  <c r="N305" i="66"/>
  <c r="L305" i="66"/>
  <c r="K305" i="66"/>
  <c r="R304" i="66"/>
  <c r="S304" i="66" s="1"/>
  <c r="N304" i="66"/>
  <c r="L304" i="66"/>
  <c r="K304" i="66"/>
  <c r="R303" i="66"/>
  <c r="S303" i="66" s="1"/>
  <c r="N303" i="66"/>
  <c r="L303" i="66"/>
  <c r="K303" i="66"/>
  <c r="R302" i="66"/>
  <c r="S302" i="66" s="1"/>
  <c r="N302" i="66"/>
  <c r="L302" i="66"/>
  <c r="K302" i="66"/>
  <c r="R301" i="66"/>
  <c r="S301" i="66" s="1"/>
  <c r="N301" i="66"/>
  <c r="L301" i="66"/>
  <c r="K301" i="66"/>
  <c r="R300" i="66"/>
  <c r="S300" i="66" s="1"/>
  <c r="N300" i="66"/>
  <c r="L300" i="66"/>
  <c r="K300" i="66"/>
  <c r="R299" i="66"/>
  <c r="S299" i="66" s="1"/>
  <c r="N299" i="66"/>
  <c r="L299" i="66"/>
  <c r="K299" i="66"/>
  <c r="R298" i="66"/>
  <c r="S298" i="66" s="1"/>
  <c r="N298" i="66"/>
  <c r="L298" i="66"/>
  <c r="K298" i="66"/>
  <c r="R297" i="66"/>
  <c r="S297" i="66" s="1"/>
  <c r="N297" i="66"/>
  <c r="L297" i="66"/>
  <c r="K297" i="66"/>
  <c r="R296" i="66"/>
  <c r="S296" i="66" s="1"/>
  <c r="N296" i="66"/>
  <c r="L296" i="66"/>
  <c r="K296" i="66"/>
  <c r="R295" i="66"/>
  <c r="S295" i="66" s="1"/>
  <c r="N295" i="66"/>
  <c r="L295" i="66"/>
  <c r="K295" i="66"/>
  <c r="R294" i="66"/>
  <c r="S294" i="66" s="1"/>
  <c r="N294" i="66"/>
  <c r="L294" i="66"/>
  <c r="K294" i="66"/>
  <c r="R293" i="66"/>
  <c r="S293" i="66" s="1"/>
  <c r="N293" i="66"/>
  <c r="L293" i="66"/>
  <c r="K293" i="66"/>
  <c r="R292" i="66"/>
  <c r="S292" i="66" s="1"/>
  <c r="N292" i="66"/>
  <c r="L292" i="66"/>
  <c r="K292" i="66"/>
  <c r="R291" i="66"/>
  <c r="S291" i="66" s="1"/>
  <c r="N291" i="66"/>
  <c r="L291" i="66"/>
  <c r="K291" i="66"/>
  <c r="R290" i="66"/>
  <c r="S290" i="66" s="1"/>
  <c r="N290" i="66"/>
  <c r="L290" i="66"/>
  <c r="K290" i="66"/>
  <c r="R289" i="66"/>
  <c r="S289" i="66" s="1"/>
  <c r="N289" i="66"/>
  <c r="L289" i="66"/>
  <c r="K289" i="66"/>
  <c r="R288" i="66"/>
  <c r="S288" i="66" s="1"/>
  <c r="N288" i="66"/>
  <c r="L288" i="66"/>
  <c r="K288" i="66"/>
  <c r="R287" i="66"/>
  <c r="S287" i="66" s="1"/>
  <c r="N287" i="66"/>
  <c r="L287" i="66"/>
  <c r="K287" i="66"/>
  <c r="R286" i="66"/>
  <c r="S286" i="66" s="1"/>
  <c r="N286" i="66"/>
  <c r="L286" i="66"/>
  <c r="K286" i="66"/>
  <c r="S285" i="66"/>
  <c r="R285" i="66"/>
  <c r="N285" i="66"/>
  <c r="L285" i="66"/>
  <c r="K285" i="66"/>
  <c r="R284" i="66"/>
  <c r="S284" i="66" s="1"/>
  <c r="N284" i="66"/>
  <c r="L284" i="66"/>
  <c r="K284" i="66"/>
  <c r="R283" i="66"/>
  <c r="S283" i="66" s="1"/>
  <c r="N283" i="66"/>
  <c r="L283" i="66"/>
  <c r="K283" i="66"/>
  <c r="R282" i="66"/>
  <c r="S282" i="66" s="1"/>
  <c r="N282" i="66"/>
  <c r="L282" i="66"/>
  <c r="K282" i="66"/>
  <c r="R281" i="66"/>
  <c r="S281" i="66" s="1"/>
  <c r="N281" i="66"/>
  <c r="L281" i="66"/>
  <c r="K281" i="66"/>
  <c r="R280" i="66"/>
  <c r="S280" i="66" s="1"/>
  <c r="N280" i="66"/>
  <c r="L280" i="66"/>
  <c r="K280" i="66"/>
  <c r="R279" i="66"/>
  <c r="S279" i="66" s="1"/>
  <c r="N279" i="66"/>
  <c r="L279" i="66"/>
  <c r="K279" i="66"/>
  <c r="R278" i="66"/>
  <c r="S278" i="66" s="1"/>
  <c r="N278" i="66"/>
  <c r="L278" i="66"/>
  <c r="K278" i="66"/>
  <c r="R277" i="66"/>
  <c r="S277" i="66" s="1"/>
  <c r="N277" i="66"/>
  <c r="L277" i="66"/>
  <c r="K277" i="66"/>
  <c r="R276" i="66"/>
  <c r="S276" i="66" s="1"/>
  <c r="N276" i="66"/>
  <c r="L276" i="66"/>
  <c r="K276" i="66"/>
  <c r="R275" i="66"/>
  <c r="S275" i="66" s="1"/>
  <c r="N275" i="66"/>
  <c r="L275" i="66"/>
  <c r="K275" i="66"/>
  <c r="R274" i="66"/>
  <c r="S274" i="66" s="1"/>
  <c r="N274" i="66"/>
  <c r="L274" i="66"/>
  <c r="K274" i="66"/>
  <c r="R273" i="66"/>
  <c r="S273" i="66" s="1"/>
  <c r="N273" i="66"/>
  <c r="L273" i="66"/>
  <c r="K273" i="66"/>
  <c r="R272" i="66"/>
  <c r="S272" i="66" s="1"/>
  <c r="N272" i="66"/>
  <c r="L272" i="66"/>
  <c r="K272" i="66"/>
  <c r="R271" i="66"/>
  <c r="S271" i="66" s="1"/>
  <c r="N271" i="66"/>
  <c r="L271" i="66"/>
  <c r="K271" i="66"/>
  <c r="R270" i="66"/>
  <c r="S270" i="66" s="1"/>
  <c r="N270" i="66"/>
  <c r="L270" i="66"/>
  <c r="K270" i="66"/>
  <c r="R269" i="66"/>
  <c r="S269" i="66" s="1"/>
  <c r="N269" i="66"/>
  <c r="L269" i="66"/>
  <c r="K269" i="66"/>
  <c r="R268" i="66"/>
  <c r="S268" i="66" s="1"/>
  <c r="N268" i="66"/>
  <c r="L268" i="66"/>
  <c r="K268" i="66"/>
  <c r="R267" i="66"/>
  <c r="S267" i="66" s="1"/>
  <c r="N267" i="66"/>
  <c r="L267" i="66"/>
  <c r="K267" i="66"/>
  <c r="R266" i="66"/>
  <c r="S266" i="66" s="1"/>
  <c r="N266" i="66"/>
  <c r="L266" i="66"/>
  <c r="K266" i="66"/>
  <c r="R265" i="66"/>
  <c r="S265" i="66" s="1"/>
  <c r="N265" i="66"/>
  <c r="L265" i="66"/>
  <c r="K265" i="66"/>
  <c r="R264" i="66"/>
  <c r="S264" i="66" s="1"/>
  <c r="N264" i="66"/>
  <c r="L264" i="66"/>
  <c r="K264" i="66"/>
  <c r="R263" i="66"/>
  <c r="S263" i="66" s="1"/>
  <c r="N263" i="66"/>
  <c r="L263" i="66"/>
  <c r="K263" i="66"/>
  <c r="R262" i="66"/>
  <c r="S262" i="66" s="1"/>
  <c r="N262" i="66"/>
  <c r="L262" i="66"/>
  <c r="K262" i="66"/>
  <c r="R261" i="66"/>
  <c r="S261" i="66" s="1"/>
  <c r="N261" i="66"/>
  <c r="L261" i="66"/>
  <c r="K261" i="66"/>
  <c r="R260" i="66"/>
  <c r="S260" i="66" s="1"/>
  <c r="N260" i="66"/>
  <c r="L260" i="66"/>
  <c r="K260" i="66"/>
  <c r="R259" i="66"/>
  <c r="S259" i="66" s="1"/>
  <c r="N259" i="66"/>
  <c r="L259" i="66"/>
  <c r="K259" i="66"/>
  <c r="R258" i="66"/>
  <c r="S258" i="66" s="1"/>
  <c r="N258" i="66"/>
  <c r="L258" i="66"/>
  <c r="K258" i="66"/>
  <c r="R257" i="66"/>
  <c r="S257" i="66" s="1"/>
  <c r="N257" i="66"/>
  <c r="L257" i="66"/>
  <c r="K257" i="66"/>
  <c r="R256" i="66"/>
  <c r="S256" i="66" s="1"/>
  <c r="N256" i="66"/>
  <c r="L256" i="66"/>
  <c r="K256" i="66"/>
  <c r="R255" i="66"/>
  <c r="S255" i="66" s="1"/>
  <c r="N255" i="66"/>
  <c r="L255" i="66"/>
  <c r="K255" i="66"/>
  <c r="R254" i="66"/>
  <c r="S254" i="66" s="1"/>
  <c r="N254" i="66"/>
  <c r="L254" i="66"/>
  <c r="K254" i="66"/>
  <c r="R253" i="66"/>
  <c r="S253" i="66" s="1"/>
  <c r="N253" i="66"/>
  <c r="L253" i="66"/>
  <c r="K253" i="66"/>
  <c r="R252" i="66"/>
  <c r="S252" i="66" s="1"/>
  <c r="N252" i="66"/>
  <c r="L252" i="66"/>
  <c r="K252" i="66"/>
  <c r="R251" i="66"/>
  <c r="S251" i="66" s="1"/>
  <c r="N251" i="66"/>
  <c r="L251" i="66"/>
  <c r="K251" i="66"/>
  <c r="R250" i="66"/>
  <c r="S250" i="66" s="1"/>
  <c r="N250" i="66"/>
  <c r="L250" i="66"/>
  <c r="K250" i="66"/>
  <c r="R249" i="66"/>
  <c r="S249" i="66" s="1"/>
  <c r="N249" i="66"/>
  <c r="L249" i="66"/>
  <c r="K249" i="66"/>
  <c r="R248" i="66"/>
  <c r="S248" i="66" s="1"/>
  <c r="N248" i="66"/>
  <c r="L248" i="66"/>
  <c r="K248" i="66"/>
  <c r="R247" i="66"/>
  <c r="S247" i="66" s="1"/>
  <c r="N247" i="66"/>
  <c r="L247" i="66"/>
  <c r="K247" i="66"/>
  <c r="R246" i="66"/>
  <c r="S246" i="66" s="1"/>
  <c r="N246" i="66"/>
  <c r="L246" i="66"/>
  <c r="K246" i="66"/>
  <c r="R245" i="66"/>
  <c r="S245" i="66" s="1"/>
  <c r="N245" i="66"/>
  <c r="L245" i="66"/>
  <c r="K245" i="66"/>
  <c r="R244" i="66"/>
  <c r="S244" i="66" s="1"/>
  <c r="N244" i="66"/>
  <c r="L244" i="66"/>
  <c r="K244" i="66"/>
  <c r="R243" i="66"/>
  <c r="S243" i="66" s="1"/>
  <c r="N243" i="66"/>
  <c r="L243" i="66"/>
  <c r="K243" i="66"/>
  <c r="R242" i="66"/>
  <c r="S242" i="66" s="1"/>
  <c r="N242" i="66"/>
  <c r="L242" i="66"/>
  <c r="K242" i="66"/>
  <c r="R241" i="66"/>
  <c r="S241" i="66" s="1"/>
  <c r="N241" i="66"/>
  <c r="L241" i="66"/>
  <c r="K241" i="66"/>
  <c r="R240" i="66"/>
  <c r="S240" i="66" s="1"/>
  <c r="N240" i="66"/>
  <c r="L240" i="66"/>
  <c r="K240" i="66"/>
  <c r="R239" i="66"/>
  <c r="S239" i="66" s="1"/>
  <c r="N239" i="66"/>
  <c r="L239" i="66"/>
  <c r="K239" i="66"/>
  <c r="R238" i="66"/>
  <c r="S238" i="66" s="1"/>
  <c r="N238" i="66"/>
  <c r="L238" i="66"/>
  <c r="K238" i="66"/>
  <c r="R237" i="66"/>
  <c r="S237" i="66" s="1"/>
  <c r="N237" i="66"/>
  <c r="L237" i="66"/>
  <c r="K237" i="66"/>
  <c r="R236" i="66"/>
  <c r="S236" i="66" s="1"/>
  <c r="N236" i="66"/>
  <c r="L236" i="66"/>
  <c r="K236" i="66"/>
  <c r="R235" i="66"/>
  <c r="S235" i="66" s="1"/>
  <c r="N235" i="66"/>
  <c r="L235" i="66"/>
  <c r="K235" i="66"/>
  <c r="R234" i="66"/>
  <c r="S234" i="66" s="1"/>
  <c r="N234" i="66"/>
  <c r="L234" i="66"/>
  <c r="K234" i="66"/>
  <c r="R233" i="66"/>
  <c r="S233" i="66" s="1"/>
  <c r="N233" i="66"/>
  <c r="L233" i="66"/>
  <c r="K233" i="66"/>
  <c r="R232" i="66"/>
  <c r="S232" i="66" s="1"/>
  <c r="N232" i="66"/>
  <c r="L232" i="66"/>
  <c r="K232" i="66"/>
  <c r="R231" i="66"/>
  <c r="S231" i="66" s="1"/>
  <c r="N231" i="66"/>
  <c r="L231" i="66"/>
  <c r="K231" i="66"/>
  <c r="R230" i="66"/>
  <c r="S230" i="66" s="1"/>
  <c r="N230" i="66"/>
  <c r="L230" i="66"/>
  <c r="K230" i="66"/>
  <c r="R229" i="66"/>
  <c r="S229" i="66" s="1"/>
  <c r="N229" i="66"/>
  <c r="L229" i="66"/>
  <c r="K229" i="66"/>
  <c r="R228" i="66"/>
  <c r="S228" i="66" s="1"/>
  <c r="N228" i="66"/>
  <c r="L228" i="66"/>
  <c r="K228" i="66"/>
  <c r="R227" i="66"/>
  <c r="S227" i="66" s="1"/>
  <c r="N227" i="66"/>
  <c r="L227" i="66"/>
  <c r="K227" i="66"/>
  <c r="R226" i="66"/>
  <c r="S226" i="66" s="1"/>
  <c r="N226" i="66"/>
  <c r="L226" i="66"/>
  <c r="K226" i="66"/>
  <c r="R225" i="66"/>
  <c r="S225" i="66" s="1"/>
  <c r="N225" i="66"/>
  <c r="L225" i="66"/>
  <c r="K225" i="66"/>
  <c r="R224" i="66"/>
  <c r="S224" i="66" s="1"/>
  <c r="N224" i="66"/>
  <c r="L224" i="66"/>
  <c r="K224" i="66"/>
  <c r="R223" i="66"/>
  <c r="S223" i="66" s="1"/>
  <c r="N223" i="66"/>
  <c r="L223" i="66"/>
  <c r="K223" i="66"/>
  <c r="R222" i="66"/>
  <c r="S222" i="66" s="1"/>
  <c r="N222" i="66"/>
  <c r="L222" i="66"/>
  <c r="K222" i="66"/>
  <c r="R221" i="66"/>
  <c r="S221" i="66" s="1"/>
  <c r="N221" i="66"/>
  <c r="L221" i="66"/>
  <c r="K221" i="66"/>
  <c r="R220" i="66"/>
  <c r="S220" i="66" s="1"/>
  <c r="N220" i="66"/>
  <c r="L220" i="66"/>
  <c r="K220" i="66"/>
  <c r="R219" i="66"/>
  <c r="S219" i="66" s="1"/>
  <c r="N219" i="66"/>
  <c r="L219" i="66"/>
  <c r="K219" i="66"/>
  <c r="R218" i="66"/>
  <c r="S218" i="66" s="1"/>
  <c r="N218" i="66"/>
  <c r="L218" i="66"/>
  <c r="K218" i="66"/>
  <c r="R217" i="66"/>
  <c r="S217" i="66" s="1"/>
  <c r="N217" i="66"/>
  <c r="L217" i="66"/>
  <c r="K217" i="66"/>
  <c r="R216" i="66"/>
  <c r="S216" i="66" s="1"/>
  <c r="N216" i="66"/>
  <c r="L216" i="66"/>
  <c r="K216" i="66"/>
  <c r="R215" i="66"/>
  <c r="S215" i="66" s="1"/>
  <c r="N215" i="66"/>
  <c r="L215" i="66"/>
  <c r="K215" i="66"/>
  <c r="R214" i="66"/>
  <c r="S214" i="66" s="1"/>
  <c r="N214" i="66"/>
  <c r="L214" i="66"/>
  <c r="K214" i="66"/>
  <c r="R213" i="66"/>
  <c r="S213" i="66" s="1"/>
  <c r="N213" i="66"/>
  <c r="L213" i="66"/>
  <c r="K213" i="66"/>
  <c r="R212" i="66"/>
  <c r="S212" i="66" s="1"/>
  <c r="N212" i="66"/>
  <c r="L212" i="66"/>
  <c r="K212" i="66"/>
  <c r="R211" i="66"/>
  <c r="S211" i="66" s="1"/>
  <c r="N211" i="66"/>
  <c r="L211" i="66"/>
  <c r="K211" i="66"/>
  <c r="R210" i="66"/>
  <c r="S210" i="66" s="1"/>
  <c r="N210" i="66"/>
  <c r="L210" i="66"/>
  <c r="K210" i="66"/>
  <c r="R209" i="66"/>
  <c r="S209" i="66" s="1"/>
  <c r="N209" i="66"/>
  <c r="L209" i="66"/>
  <c r="K209" i="66"/>
  <c r="R208" i="66"/>
  <c r="S208" i="66" s="1"/>
  <c r="N208" i="66"/>
  <c r="L208" i="66"/>
  <c r="K208" i="66"/>
  <c r="R207" i="66"/>
  <c r="S207" i="66" s="1"/>
  <c r="N207" i="66"/>
  <c r="L207" i="66"/>
  <c r="K207" i="66"/>
  <c r="R206" i="66"/>
  <c r="S206" i="66" s="1"/>
  <c r="N206" i="66"/>
  <c r="L206" i="66"/>
  <c r="K206" i="66"/>
  <c r="S205" i="66"/>
  <c r="R205" i="66"/>
  <c r="N205" i="66"/>
  <c r="L205" i="66"/>
  <c r="K205" i="66"/>
  <c r="S204" i="66"/>
  <c r="R204" i="66"/>
  <c r="N204" i="66"/>
  <c r="L204" i="66"/>
  <c r="K204" i="66"/>
  <c r="R203" i="66"/>
  <c r="S203" i="66" s="1"/>
  <c r="N203" i="66"/>
  <c r="L203" i="66"/>
  <c r="K203" i="66"/>
  <c r="R202" i="66"/>
  <c r="S202" i="66" s="1"/>
  <c r="N202" i="66"/>
  <c r="L202" i="66"/>
  <c r="K202" i="66"/>
  <c r="R201" i="66"/>
  <c r="S201" i="66" s="1"/>
  <c r="N201" i="66"/>
  <c r="L201" i="66"/>
  <c r="K201" i="66"/>
  <c r="R200" i="66"/>
  <c r="S200" i="66" s="1"/>
  <c r="N200" i="66"/>
  <c r="L200" i="66"/>
  <c r="K200" i="66"/>
  <c r="R199" i="66"/>
  <c r="S199" i="66" s="1"/>
  <c r="N199" i="66"/>
  <c r="L199" i="66"/>
  <c r="K199" i="66"/>
  <c r="R198" i="66"/>
  <c r="S198" i="66" s="1"/>
  <c r="N198" i="66"/>
  <c r="L198" i="66"/>
  <c r="K198" i="66"/>
  <c r="R197" i="66"/>
  <c r="S197" i="66" s="1"/>
  <c r="N197" i="66"/>
  <c r="L197" i="66"/>
  <c r="K197" i="66"/>
  <c r="R196" i="66"/>
  <c r="S196" i="66" s="1"/>
  <c r="N196" i="66"/>
  <c r="L196" i="66"/>
  <c r="K196" i="66"/>
  <c r="R195" i="66"/>
  <c r="S195" i="66" s="1"/>
  <c r="N195" i="66"/>
  <c r="L195" i="66"/>
  <c r="K195" i="66"/>
  <c r="R194" i="66"/>
  <c r="S194" i="66" s="1"/>
  <c r="N194" i="66"/>
  <c r="L194" i="66"/>
  <c r="K194" i="66"/>
  <c r="R193" i="66"/>
  <c r="S193" i="66" s="1"/>
  <c r="N193" i="66"/>
  <c r="L193" i="66"/>
  <c r="K193" i="66"/>
  <c r="R192" i="66"/>
  <c r="S192" i="66" s="1"/>
  <c r="N192" i="66"/>
  <c r="L192" i="66"/>
  <c r="K192" i="66"/>
  <c r="R191" i="66"/>
  <c r="S191" i="66" s="1"/>
  <c r="N191" i="66"/>
  <c r="L191" i="66"/>
  <c r="K191" i="66"/>
  <c r="R190" i="66"/>
  <c r="S190" i="66" s="1"/>
  <c r="N190" i="66"/>
  <c r="L190" i="66"/>
  <c r="K190" i="66"/>
  <c r="R189" i="66"/>
  <c r="S189" i="66" s="1"/>
  <c r="N189" i="66"/>
  <c r="L189" i="66"/>
  <c r="K189" i="66"/>
  <c r="R188" i="66"/>
  <c r="S188" i="66" s="1"/>
  <c r="N188" i="66"/>
  <c r="L188" i="66"/>
  <c r="K188" i="66"/>
  <c r="R187" i="66"/>
  <c r="S187" i="66" s="1"/>
  <c r="N187" i="66"/>
  <c r="L187" i="66"/>
  <c r="K187" i="66"/>
  <c r="R186" i="66"/>
  <c r="S186" i="66" s="1"/>
  <c r="N186" i="66"/>
  <c r="L186" i="66"/>
  <c r="K186" i="66"/>
  <c r="R185" i="66"/>
  <c r="S185" i="66" s="1"/>
  <c r="N185" i="66"/>
  <c r="L185" i="66"/>
  <c r="K185" i="66"/>
  <c r="R184" i="66"/>
  <c r="S184" i="66" s="1"/>
  <c r="N184" i="66"/>
  <c r="L184" i="66"/>
  <c r="K184" i="66"/>
  <c r="R183" i="66"/>
  <c r="S183" i="66" s="1"/>
  <c r="N183" i="66"/>
  <c r="L183" i="66"/>
  <c r="K183" i="66"/>
  <c r="R182" i="66"/>
  <c r="S182" i="66" s="1"/>
  <c r="N182" i="66"/>
  <c r="L182" i="66"/>
  <c r="K182" i="66"/>
  <c r="R181" i="66"/>
  <c r="S181" i="66" s="1"/>
  <c r="N181" i="66"/>
  <c r="L181" i="66"/>
  <c r="K181" i="66"/>
  <c r="R180" i="66"/>
  <c r="S180" i="66" s="1"/>
  <c r="N180" i="66"/>
  <c r="L180" i="66"/>
  <c r="K180" i="66"/>
  <c r="R179" i="66"/>
  <c r="S179" i="66" s="1"/>
  <c r="N179" i="66"/>
  <c r="L179" i="66"/>
  <c r="K179" i="66"/>
  <c r="R178" i="66"/>
  <c r="S178" i="66" s="1"/>
  <c r="N178" i="66"/>
  <c r="L178" i="66"/>
  <c r="K178" i="66"/>
  <c r="R177" i="66"/>
  <c r="S177" i="66" s="1"/>
  <c r="N177" i="66"/>
  <c r="L177" i="66"/>
  <c r="K177" i="66"/>
  <c r="R176" i="66"/>
  <c r="S176" i="66" s="1"/>
  <c r="N176" i="66"/>
  <c r="L176" i="66"/>
  <c r="K176" i="66"/>
  <c r="R175" i="66"/>
  <c r="S175" i="66" s="1"/>
  <c r="N175" i="66"/>
  <c r="L175" i="66"/>
  <c r="K175" i="66"/>
  <c r="R174" i="66"/>
  <c r="S174" i="66" s="1"/>
  <c r="N174" i="66"/>
  <c r="L174" i="66"/>
  <c r="K174" i="66"/>
  <c r="R173" i="66"/>
  <c r="S173" i="66" s="1"/>
  <c r="N173" i="66"/>
  <c r="L173" i="66"/>
  <c r="K173" i="66"/>
  <c r="S172" i="66"/>
  <c r="R172" i="66"/>
  <c r="N172" i="66"/>
  <c r="L172" i="66"/>
  <c r="K172" i="66"/>
  <c r="R171" i="66"/>
  <c r="S171" i="66" s="1"/>
  <c r="N171" i="66"/>
  <c r="L171" i="66"/>
  <c r="K171" i="66"/>
  <c r="R170" i="66"/>
  <c r="S170" i="66" s="1"/>
  <c r="N170" i="66"/>
  <c r="L170" i="66"/>
  <c r="K170" i="66"/>
  <c r="R169" i="66"/>
  <c r="S169" i="66" s="1"/>
  <c r="N169" i="66"/>
  <c r="L169" i="66"/>
  <c r="K169" i="66"/>
  <c r="R168" i="66"/>
  <c r="S168" i="66" s="1"/>
  <c r="N168" i="66"/>
  <c r="L168" i="66"/>
  <c r="K168" i="66"/>
  <c r="R167" i="66"/>
  <c r="S167" i="66" s="1"/>
  <c r="N167" i="66"/>
  <c r="L167" i="66"/>
  <c r="K167" i="66"/>
  <c r="R166" i="66"/>
  <c r="S166" i="66" s="1"/>
  <c r="N166" i="66"/>
  <c r="L166" i="66"/>
  <c r="K166" i="66"/>
  <c r="R165" i="66"/>
  <c r="S165" i="66" s="1"/>
  <c r="N165" i="66"/>
  <c r="L165" i="66"/>
  <c r="K165" i="66"/>
  <c r="R164" i="66"/>
  <c r="S164" i="66" s="1"/>
  <c r="N164" i="66"/>
  <c r="L164" i="66"/>
  <c r="K164" i="66"/>
  <c r="R163" i="66"/>
  <c r="S163" i="66" s="1"/>
  <c r="N163" i="66"/>
  <c r="L163" i="66"/>
  <c r="K163" i="66"/>
  <c r="R162" i="66"/>
  <c r="S162" i="66" s="1"/>
  <c r="N162" i="66"/>
  <c r="L162" i="66"/>
  <c r="K162" i="66"/>
  <c r="R161" i="66"/>
  <c r="S161" i="66" s="1"/>
  <c r="N161" i="66"/>
  <c r="L161" i="66"/>
  <c r="K161" i="66"/>
  <c r="R160" i="66"/>
  <c r="S160" i="66" s="1"/>
  <c r="N160" i="66"/>
  <c r="L160" i="66"/>
  <c r="K160" i="66"/>
  <c r="R159" i="66"/>
  <c r="S159" i="66" s="1"/>
  <c r="N159" i="66"/>
  <c r="L159" i="66"/>
  <c r="K159" i="66"/>
  <c r="R158" i="66"/>
  <c r="S158" i="66" s="1"/>
  <c r="N158" i="66"/>
  <c r="L158" i="66"/>
  <c r="K158" i="66"/>
  <c r="R157" i="66"/>
  <c r="S157" i="66" s="1"/>
  <c r="N157" i="66"/>
  <c r="L157" i="66"/>
  <c r="K157" i="66"/>
  <c r="R156" i="66"/>
  <c r="S156" i="66" s="1"/>
  <c r="N156" i="66"/>
  <c r="L156" i="66"/>
  <c r="K156" i="66"/>
  <c r="R155" i="66"/>
  <c r="S155" i="66" s="1"/>
  <c r="N155" i="66"/>
  <c r="L155" i="66"/>
  <c r="K155" i="66"/>
  <c r="R154" i="66"/>
  <c r="S154" i="66" s="1"/>
  <c r="N154" i="66"/>
  <c r="L154" i="66"/>
  <c r="K154" i="66"/>
  <c r="R153" i="66"/>
  <c r="S153" i="66" s="1"/>
  <c r="N153" i="66"/>
  <c r="L153" i="66"/>
  <c r="K153" i="66"/>
  <c r="R152" i="66"/>
  <c r="S152" i="66" s="1"/>
  <c r="N152" i="66"/>
  <c r="L152" i="66"/>
  <c r="K152" i="66"/>
  <c r="R151" i="66"/>
  <c r="S151" i="66" s="1"/>
  <c r="N151" i="66"/>
  <c r="L151" i="66"/>
  <c r="K151" i="66"/>
  <c r="R150" i="66"/>
  <c r="S150" i="66" s="1"/>
  <c r="N150" i="66"/>
  <c r="L150" i="66"/>
  <c r="K150" i="66"/>
  <c r="R149" i="66"/>
  <c r="S149" i="66" s="1"/>
  <c r="N149" i="66"/>
  <c r="L149" i="66"/>
  <c r="K149" i="66"/>
  <c r="S148" i="66"/>
  <c r="R148" i="66"/>
  <c r="N148" i="66"/>
  <c r="L148" i="66"/>
  <c r="K148" i="66"/>
  <c r="R147" i="66"/>
  <c r="S147" i="66" s="1"/>
  <c r="N147" i="66"/>
  <c r="L147" i="66"/>
  <c r="K147" i="66"/>
  <c r="R146" i="66"/>
  <c r="S146" i="66" s="1"/>
  <c r="N146" i="66"/>
  <c r="L146" i="66"/>
  <c r="K146" i="66"/>
  <c r="R145" i="66"/>
  <c r="S145" i="66" s="1"/>
  <c r="N145" i="66"/>
  <c r="L145" i="66"/>
  <c r="K145" i="66"/>
  <c r="R144" i="66"/>
  <c r="S144" i="66" s="1"/>
  <c r="N144" i="66"/>
  <c r="L144" i="66"/>
  <c r="K144" i="66"/>
  <c r="R143" i="66"/>
  <c r="S143" i="66" s="1"/>
  <c r="N143" i="66"/>
  <c r="L143" i="66"/>
  <c r="K143" i="66"/>
  <c r="R142" i="66"/>
  <c r="S142" i="66" s="1"/>
  <c r="N142" i="66"/>
  <c r="L142" i="66"/>
  <c r="K142" i="66"/>
  <c r="R141" i="66"/>
  <c r="S141" i="66" s="1"/>
  <c r="N141" i="66"/>
  <c r="L141" i="66"/>
  <c r="K141" i="66"/>
  <c r="R140" i="66"/>
  <c r="S140" i="66" s="1"/>
  <c r="N140" i="66"/>
  <c r="L140" i="66"/>
  <c r="K140" i="66"/>
  <c r="R139" i="66"/>
  <c r="S139" i="66" s="1"/>
  <c r="N139" i="66"/>
  <c r="L139" i="66"/>
  <c r="K139" i="66"/>
  <c r="R138" i="66"/>
  <c r="S138" i="66" s="1"/>
  <c r="N138" i="66"/>
  <c r="L138" i="66"/>
  <c r="K138" i="66"/>
  <c r="R137" i="66"/>
  <c r="S137" i="66" s="1"/>
  <c r="N137" i="66"/>
  <c r="L137" i="66"/>
  <c r="K137" i="66"/>
  <c r="R136" i="66"/>
  <c r="S136" i="66" s="1"/>
  <c r="N136" i="66"/>
  <c r="L136" i="66"/>
  <c r="K136" i="66"/>
  <c r="R135" i="66"/>
  <c r="S135" i="66" s="1"/>
  <c r="N135" i="66"/>
  <c r="L135" i="66"/>
  <c r="K135" i="66"/>
  <c r="R134" i="66"/>
  <c r="S134" i="66" s="1"/>
  <c r="N134" i="66"/>
  <c r="L134" i="66"/>
  <c r="K134" i="66"/>
  <c r="R133" i="66"/>
  <c r="S133" i="66" s="1"/>
  <c r="N133" i="66"/>
  <c r="L133" i="66"/>
  <c r="K133" i="66"/>
  <c r="R132" i="66"/>
  <c r="S132" i="66" s="1"/>
  <c r="N132" i="66"/>
  <c r="L132" i="66"/>
  <c r="K132" i="66"/>
  <c r="R131" i="66"/>
  <c r="S131" i="66" s="1"/>
  <c r="N131" i="66"/>
  <c r="L131" i="66"/>
  <c r="K131" i="66"/>
  <c r="S130" i="66"/>
  <c r="R130" i="66"/>
  <c r="N130" i="66"/>
  <c r="L130" i="66"/>
  <c r="K130" i="66"/>
  <c r="R129" i="66"/>
  <c r="S129" i="66" s="1"/>
  <c r="N129" i="66"/>
  <c r="L129" i="66"/>
  <c r="K129" i="66"/>
  <c r="R128" i="66"/>
  <c r="S128" i="66" s="1"/>
  <c r="N128" i="66"/>
  <c r="L128" i="66"/>
  <c r="K128" i="66"/>
  <c r="R127" i="66"/>
  <c r="S127" i="66" s="1"/>
  <c r="N127" i="66"/>
  <c r="L127" i="66"/>
  <c r="K127" i="66"/>
  <c r="R126" i="66"/>
  <c r="S126" i="66" s="1"/>
  <c r="N126" i="66"/>
  <c r="L126" i="66"/>
  <c r="K126" i="66"/>
  <c r="R125" i="66"/>
  <c r="S125" i="66" s="1"/>
  <c r="N125" i="66"/>
  <c r="L125" i="66"/>
  <c r="K125" i="66"/>
  <c r="R124" i="66"/>
  <c r="S124" i="66" s="1"/>
  <c r="N124" i="66"/>
  <c r="L124" i="66"/>
  <c r="K124" i="66"/>
  <c r="R123" i="66"/>
  <c r="S123" i="66" s="1"/>
  <c r="N123" i="66"/>
  <c r="L123" i="66"/>
  <c r="K123" i="66"/>
  <c r="R122" i="66"/>
  <c r="S122" i="66" s="1"/>
  <c r="N122" i="66"/>
  <c r="L122" i="66"/>
  <c r="K122" i="66"/>
  <c r="R121" i="66"/>
  <c r="S121" i="66" s="1"/>
  <c r="N121" i="66"/>
  <c r="L121" i="66"/>
  <c r="K121" i="66"/>
  <c r="R120" i="66"/>
  <c r="S120" i="66" s="1"/>
  <c r="N120" i="66"/>
  <c r="L120" i="66"/>
  <c r="K120" i="66"/>
  <c r="R119" i="66"/>
  <c r="S119" i="66" s="1"/>
  <c r="N119" i="66"/>
  <c r="L119" i="66"/>
  <c r="K119" i="66"/>
  <c r="R118" i="66"/>
  <c r="S118" i="66" s="1"/>
  <c r="N118" i="66"/>
  <c r="L118" i="66"/>
  <c r="K118" i="66"/>
  <c r="R117" i="66"/>
  <c r="S117" i="66" s="1"/>
  <c r="N117" i="66"/>
  <c r="L117" i="66"/>
  <c r="K117" i="66"/>
  <c r="R116" i="66"/>
  <c r="S116" i="66" s="1"/>
  <c r="N116" i="66"/>
  <c r="L116" i="66"/>
  <c r="K116" i="66"/>
  <c r="R115" i="66"/>
  <c r="S115" i="66" s="1"/>
  <c r="N115" i="66"/>
  <c r="L115" i="66"/>
  <c r="K115" i="66"/>
  <c r="R114" i="66"/>
  <c r="S114" i="66" s="1"/>
  <c r="N114" i="66"/>
  <c r="L114" i="66"/>
  <c r="K114" i="66"/>
  <c r="R113" i="66"/>
  <c r="S113" i="66" s="1"/>
  <c r="N113" i="66"/>
  <c r="L113" i="66"/>
  <c r="K113" i="66"/>
  <c r="R112" i="66"/>
  <c r="S112" i="66" s="1"/>
  <c r="N112" i="66"/>
  <c r="L112" i="66"/>
  <c r="K112" i="66"/>
  <c r="R111" i="66"/>
  <c r="S111" i="66" s="1"/>
  <c r="N111" i="66"/>
  <c r="L111" i="66"/>
  <c r="K111" i="66"/>
  <c r="R110" i="66"/>
  <c r="S110" i="66" s="1"/>
  <c r="N110" i="66"/>
  <c r="L110" i="66"/>
  <c r="K110" i="66"/>
  <c r="R109" i="66"/>
  <c r="S109" i="66" s="1"/>
  <c r="N109" i="66"/>
  <c r="L109" i="66"/>
  <c r="K109" i="66"/>
  <c r="R108" i="66"/>
  <c r="S108" i="66" s="1"/>
  <c r="N108" i="66"/>
  <c r="L108" i="66"/>
  <c r="K108" i="66"/>
  <c r="R107" i="66"/>
  <c r="S107" i="66" s="1"/>
  <c r="N107" i="66"/>
  <c r="L107" i="66"/>
  <c r="K107" i="66"/>
  <c r="R106" i="66"/>
  <c r="S106" i="66" s="1"/>
  <c r="N106" i="66"/>
  <c r="L106" i="66"/>
  <c r="K106" i="66"/>
  <c r="R105" i="66"/>
  <c r="S105" i="66" s="1"/>
  <c r="N105" i="66"/>
  <c r="L105" i="66"/>
  <c r="K105" i="66"/>
  <c r="R104" i="66"/>
  <c r="S104" i="66" s="1"/>
  <c r="N104" i="66"/>
  <c r="L104" i="66"/>
  <c r="K104" i="66"/>
  <c r="R103" i="66"/>
  <c r="S103" i="66" s="1"/>
  <c r="N103" i="66"/>
  <c r="L103" i="66"/>
  <c r="K103" i="66"/>
  <c r="R102" i="66"/>
  <c r="S102" i="66" s="1"/>
  <c r="N102" i="66"/>
  <c r="L102" i="66"/>
  <c r="K102" i="66"/>
  <c r="R101" i="66"/>
  <c r="S101" i="66" s="1"/>
  <c r="N101" i="66"/>
  <c r="L101" i="66"/>
  <c r="K101" i="66"/>
  <c r="R100" i="66"/>
  <c r="S100" i="66" s="1"/>
  <c r="N100" i="66"/>
  <c r="L100" i="66"/>
  <c r="K100" i="66"/>
  <c r="R99" i="66"/>
  <c r="S99" i="66" s="1"/>
  <c r="N99" i="66"/>
  <c r="L99" i="66"/>
  <c r="K99" i="66"/>
  <c r="R98" i="66"/>
  <c r="S98" i="66" s="1"/>
  <c r="N98" i="66"/>
  <c r="L98" i="66"/>
  <c r="K98" i="66"/>
  <c r="R97" i="66"/>
  <c r="S97" i="66" s="1"/>
  <c r="N97" i="66"/>
  <c r="L97" i="66"/>
  <c r="K97" i="66"/>
  <c r="R96" i="66"/>
  <c r="S96" i="66" s="1"/>
  <c r="N96" i="66"/>
  <c r="L96" i="66"/>
  <c r="K96" i="66"/>
  <c r="R95" i="66"/>
  <c r="S95" i="66" s="1"/>
  <c r="N95" i="66"/>
  <c r="L95" i="66"/>
  <c r="K95" i="66"/>
  <c r="R94" i="66"/>
  <c r="S94" i="66" s="1"/>
  <c r="N94" i="66"/>
  <c r="L94" i="66"/>
  <c r="K94" i="66"/>
  <c r="R93" i="66"/>
  <c r="S93" i="66" s="1"/>
  <c r="N93" i="66"/>
  <c r="L93" i="66"/>
  <c r="K93" i="66"/>
  <c r="R92" i="66"/>
  <c r="S92" i="66" s="1"/>
  <c r="N92" i="66"/>
  <c r="L92" i="66"/>
  <c r="K92" i="66"/>
  <c r="R91" i="66"/>
  <c r="S91" i="66" s="1"/>
  <c r="N91" i="66"/>
  <c r="L91" i="66"/>
  <c r="K91" i="66"/>
  <c r="S90" i="66"/>
  <c r="R90" i="66"/>
  <c r="N90" i="66"/>
  <c r="L90" i="66"/>
  <c r="K90" i="66"/>
  <c r="R89" i="66"/>
  <c r="S89" i="66" s="1"/>
  <c r="N89" i="66"/>
  <c r="L89" i="66"/>
  <c r="K89" i="66"/>
  <c r="R88" i="66"/>
  <c r="S88" i="66" s="1"/>
  <c r="N88" i="66"/>
  <c r="L88" i="66"/>
  <c r="K88" i="66"/>
  <c r="R87" i="66"/>
  <c r="S87" i="66" s="1"/>
  <c r="N87" i="66"/>
  <c r="L87" i="66"/>
  <c r="K87" i="66"/>
  <c r="R86" i="66"/>
  <c r="S86" i="66" s="1"/>
  <c r="N86" i="66"/>
  <c r="L86" i="66"/>
  <c r="K86" i="66"/>
  <c r="R85" i="66"/>
  <c r="S85" i="66" s="1"/>
  <c r="N85" i="66"/>
  <c r="L85" i="66"/>
  <c r="K85" i="66"/>
  <c r="R84" i="66"/>
  <c r="S84" i="66" s="1"/>
  <c r="N84" i="66"/>
  <c r="L84" i="66"/>
  <c r="K84" i="66"/>
  <c r="R83" i="66"/>
  <c r="S83" i="66" s="1"/>
  <c r="N83" i="66"/>
  <c r="L83" i="66"/>
  <c r="K83" i="66"/>
  <c r="R82" i="66"/>
  <c r="S82" i="66" s="1"/>
  <c r="N82" i="66"/>
  <c r="L82" i="66"/>
  <c r="K82" i="66"/>
  <c r="R81" i="66"/>
  <c r="S81" i="66" s="1"/>
  <c r="N81" i="66"/>
  <c r="L81" i="66"/>
  <c r="K81" i="66"/>
  <c r="R80" i="66"/>
  <c r="S80" i="66" s="1"/>
  <c r="N80" i="66"/>
  <c r="L80" i="66"/>
  <c r="K80" i="66"/>
  <c r="R79" i="66"/>
  <c r="S79" i="66" s="1"/>
  <c r="N79" i="66"/>
  <c r="L79" i="66"/>
  <c r="K79" i="66"/>
  <c r="R78" i="66"/>
  <c r="S78" i="66" s="1"/>
  <c r="N78" i="66"/>
  <c r="L78" i="66"/>
  <c r="K78" i="66"/>
  <c r="R77" i="66"/>
  <c r="S77" i="66" s="1"/>
  <c r="N77" i="66"/>
  <c r="L77" i="66"/>
  <c r="K77" i="66"/>
  <c r="R76" i="66"/>
  <c r="S76" i="66" s="1"/>
  <c r="N76" i="66"/>
  <c r="L76" i="66"/>
  <c r="K76" i="66"/>
  <c r="R75" i="66"/>
  <c r="S75" i="66" s="1"/>
  <c r="N75" i="66"/>
  <c r="L75" i="66"/>
  <c r="K75" i="66"/>
  <c r="R74" i="66"/>
  <c r="S74" i="66" s="1"/>
  <c r="N74" i="66"/>
  <c r="L74" i="66"/>
  <c r="K74" i="66"/>
  <c r="R73" i="66"/>
  <c r="S73" i="66" s="1"/>
  <c r="N73" i="66"/>
  <c r="L73" i="66"/>
  <c r="K73" i="66"/>
  <c r="R72" i="66"/>
  <c r="S72" i="66" s="1"/>
  <c r="N72" i="66"/>
  <c r="L72" i="66"/>
  <c r="K72" i="66"/>
  <c r="R71" i="66"/>
  <c r="S71" i="66" s="1"/>
  <c r="N71" i="66"/>
  <c r="L71" i="66"/>
  <c r="K71" i="66"/>
  <c r="R70" i="66"/>
  <c r="S70" i="66" s="1"/>
  <c r="N70" i="66"/>
  <c r="L70" i="66"/>
  <c r="K70" i="66"/>
  <c r="R69" i="66"/>
  <c r="S69" i="66" s="1"/>
  <c r="N69" i="66"/>
  <c r="L69" i="66"/>
  <c r="K69" i="66"/>
  <c r="R68" i="66"/>
  <c r="S68" i="66" s="1"/>
  <c r="N68" i="66"/>
  <c r="L68" i="66"/>
  <c r="K68" i="66"/>
  <c r="R67" i="66"/>
  <c r="S67" i="66" s="1"/>
  <c r="N67" i="66"/>
  <c r="L67" i="66"/>
  <c r="K67" i="66"/>
  <c r="S66" i="66"/>
  <c r="R66" i="66"/>
  <c r="N66" i="66"/>
  <c r="L66" i="66"/>
  <c r="K66" i="66"/>
  <c r="R65" i="66"/>
  <c r="S65" i="66" s="1"/>
  <c r="N65" i="66"/>
  <c r="L65" i="66"/>
  <c r="K65" i="66"/>
  <c r="R64" i="66"/>
  <c r="S64" i="66" s="1"/>
  <c r="N64" i="66"/>
  <c r="L64" i="66"/>
  <c r="K64" i="66"/>
  <c r="R63" i="66"/>
  <c r="S63" i="66" s="1"/>
  <c r="N63" i="66"/>
  <c r="L63" i="66"/>
  <c r="K63" i="66"/>
  <c r="R62" i="66"/>
  <c r="S62" i="66" s="1"/>
  <c r="N62" i="66"/>
  <c r="L62" i="66"/>
  <c r="K62" i="66"/>
  <c r="R61" i="66"/>
  <c r="S61" i="66" s="1"/>
  <c r="N61" i="66"/>
  <c r="L61" i="66"/>
  <c r="K61" i="66"/>
  <c r="R60" i="66"/>
  <c r="S60" i="66" s="1"/>
  <c r="N60" i="66"/>
  <c r="L60" i="66"/>
  <c r="K60" i="66"/>
  <c r="R59" i="66"/>
  <c r="S59" i="66" s="1"/>
  <c r="N59" i="66"/>
  <c r="L59" i="66"/>
  <c r="K59" i="66"/>
  <c r="R58" i="66"/>
  <c r="S58" i="66" s="1"/>
  <c r="N58" i="66"/>
  <c r="L58" i="66"/>
  <c r="K58" i="66"/>
  <c r="R57" i="66"/>
  <c r="S57" i="66" s="1"/>
  <c r="N57" i="66"/>
  <c r="L57" i="66"/>
  <c r="K57" i="66"/>
  <c r="R56" i="66"/>
  <c r="S56" i="66" s="1"/>
  <c r="N56" i="66"/>
  <c r="L56" i="66"/>
  <c r="K56" i="66"/>
  <c r="R55" i="66"/>
  <c r="S55" i="66" s="1"/>
  <c r="N55" i="66"/>
  <c r="L55" i="66"/>
  <c r="K55" i="66"/>
  <c r="R54" i="66"/>
  <c r="S54" i="66" s="1"/>
  <c r="N54" i="66"/>
  <c r="L54" i="66"/>
  <c r="K54" i="66"/>
  <c r="R53" i="66"/>
  <c r="S53" i="66" s="1"/>
  <c r="N53" i="66"/>
  <c r="L53" i="66"/>
  <c r="K53" i="66"/>
  <c r="R52" i="66"/>
  <c r="S52" i="66" s="1"/>
  <c r="N52" i="66"/>
  <c r="L52" i="66"/>
  <c r="K52" i="66"/>
  <c r="R51" i="66"/>
  <c r="S51" i="66" s="1"/>
  <c r="N51" i="66"/>
  <c r="L51" i="66"/>
  <c r="K51" i="66"/>
  <c r="R50" i="66"/>
  <c r="S50" i="66" s="1"/>
  <c r="N50" i="66"/>
  <c r="L50" i="66"/>
  <c r="K50" i="66"/>
  <c r="R49" i="66"/>
  <c r="S49" i="66" s="1"/>
  <c r="N49" i="66"/>
  <c r="L49" i="66"/>
  <c r="K49" i="66"/>
  <c r="R48" i="66"/>
  <c r="S48" i="66" s="1"/>
  <c r="N48" i="66"/>
  <c r="L48" i="66"/>
  <c r="K48" i="66"/>
  <c r="R47" i="66"/>
  <c r="S47" i="66" s="1"/>
  <c r="N47" i="66"/>
  <c r="L47" i="66"/>
  <c r="K47" i="66"/>
  <c r="R46" i="66"/>
  <c r="S46" i="66" s="1"/>
  <c r="N46" i="66"/>
  <c r="L46" i="66"/>
  <c r="K46" i="66"/>
  <c r="R45" i="66"/>
  <c r="S45" i="66" s="1"/>
  <c r="N45" i="66"/>
  <c r="L45" i="66"/>
  <c r="K45" i="66"/>
  <c r="R44" i="66"/>
  <c r="S44" i="66" s="1"/>
  <c r="N44" i="66"/>
  <c r="L44" i="66"/>
  <c r="K44" i="66"/>
  <c r="R43" i="66"/>
  <c r="S43" i="66" s="1"/>
  <c r="N43" i="66"/>
  <c r="L43" i="66"/>
  <c r="K43" i="66"/>
  <c r="R42" i="66"/>
  <c r="S42" i="66" s="1"/>
  <c r="N42" i="66"/>
  <c r="L42" i="66"/>
  <c r="K42" i="66"/>
  <c r="R41" i="66"/>
  <c r="S41" i="66" s="1"/>
  <c r="N41" i="66"/>
  <c r="L41" i="66"/>
  <c r="K41" i="66"/>
  <c r="R40" i="66"/>
  <c r="S40" i="66" s="1"/>
  <c r="N40" i="66"/>
  <c r="L40" i="66"/>
  <c r="K40" i="66"/>
  <c r="R39" i="66"/>
  <c r="S39" i="66" s="1"/>
  <c r="N39" i="66"/>
  <c r="L39" i="66"/>
  <c r="K39" i="66"/>
  <c r="R38" i="66"/>
  <c r="S38" i="66" s="1"/>
  <c r="N38" i="66"/>
  <c r="L38" i="66"/>
  <c r="K38" i="66"/>
  <c r="R37" i="66"/>
  <c r="S37" i="66" s="1"/>
  <c r="N37" i="66"/>
  <c r="L37" i="66"/>
  <c r="K37" i="66"/>
  <c r="R36" i="66"/>
  <c r="S36" i="66" s="1"/>
  <c r="N36" i="66"/>
  <c r="L36" i="66"/>
  <c r="K36" i="66"/>
  <c r="R35" i="66"/>
  <c r="S35" i="66" s="1"/>
  <c r="N35" i="66"/>
  <c r="L35" i="66"/>
  <c r="K35" i="66"/>
  <c r="S34" i="66"/>
  <c r="R34" i="66"/>
  <c r="N34" i="66"/>
  <c r="L34" i="66"/>
  <c r="K34" i="66"/>
  <c r="R33" i="66"/>
  <c r="S33" i="66" s="1"/>
  <c r="N33" i="66"/>
  <c r="L33" i="66"/>
  <c r="K33" i="66"/>
  <c r="R32" i="66"/>
  <c r="S32" i="66" s="1"/>
  <c r="N32" i="66"/>
  <c r="L32" i="66"/>
  <c r="K32" i="66"/>
  <c r="R31" i="66"/>
  <c r="S31" i="66" s="1"/>
  <c r="N31" i="66"/>
  <c r="L31" i="66"/>
  <c r="K31" i="66"/>
  <c r="R30" i="66"/>
  <c r="S30" i="66" s="1"/>
  <c r="N30" i="66"/>
  <c r="L30" i="66"/>
  <c r="K30" i="66"/>
  <c r="R29" i="66"/>
  <c r="S29" i="66" s="1"/>
  <c r="N29" i="66"/>
  <c r="L29" i="66"/>
  <c r="K29" i="66"/>
  <c r="R28" i="66"/>
  <c r="S28" i="66" s="1"/>
  <c r="N28" i="66"/>
  <c r="L28" i="66"/>
  <c r="K28" i="66"/>
  <c r="R27" i="66"/>
  <c r="S27" i="66" s="1"/>
  <c r="N27" i="66"/>
  <c r="L27" i="66"/>
  <c r="K27" i="66"/>
  <c r="R26" i="66"/>
  <c r="S26" i="66" s="1"/>
  <c r="N26" i="66"/>
  <c r="L26" i="66"/>
  <c r="K26" i="66"/>
  <c r="R25" i="66"/>
  <c r="S25" i="66" s="1"/>
  <c r="N25" i="66"/>
  <c r="L25" i="66"/>
  <c r="K25" i="66"/>
  <c r="R24" i="66"/>
  <c r="S24" i="66" s="1"/>
  <c r="N24" i="66"/>
  <c r="L24" i="66"/>
  <c r="K24" i="66"/>
  <c r="R23" i="66"/>
  <c r="S23" i="66" s="1"/>
  <c r="N23" i="66"/>
  <c r="L23" i="66"/>
  <c r="K23" i="66"/>
  <c r="R22" i="66"/>
  <c r="S22" i="66" s="1"/>
  <c r="N22" i="66"/>
  <c r="L22" i="66"/>
  <c r="K22" i="66"/>
  <c r="R21" i="66"/>
  <c r="S21" i="66" s="1"/>
  <c r="N21" i="66"/>
  <c r="L21" i="66"/>
  <c r="K21" i="66"/>
  <c r="R20" i="66"/>
  <c r="S20" i="66" s="1"/>
  <c r="N20" i="66"/>
  <c r="L20" i="66"/>
  <c r="K20" i="66"/>
  <c r="R19" i="66"/>
  <c r="S19" i="66" s="1"/>
  <c r="N19" i="66"/>
  <c r="L19" i="66"/>
  <c r="K19" i="66"/>
  <c r="R18" i="66"/>
  <c r="S18" i="66" s="1"/>
  <c r="N18" i="66"/>
  <c r="L18" i="66"/>
  <c r="K18" i="66"/>
  <c r="R17" i="66"/>
  <c r="S17" i="66" s="1"/>
  <c r="N17" i="66"/>
  <c r="L17" i="66"/>
  <c r="K17" i="66"/>
  <c r="R16" i="66"/>
  <c r="S16" i="66" s="1"/>
  <c r="N16" i="66"/>
  <c r="L16" i="66"/>
  <c r="K16" i="66"/>
  <c r="R15" i="66"/>
  <c r="S15" i="66" s="1"/>
  <c r="N15" i="66"/>
  <c r="L15" i="66"/>
  <c r="K15" i="66"/>
  <c r="R14" i="66"/>
  <c r="S14" i="66" s="1"/>
  <c r="N14" i="66"/>
  <c r="L14" i="66"/>
  <c r="K14" i="66"/>
  <c r="R13" i="66"/>
  <c r="S13" i="66" s="1"/>
  <c r="N13" i="66"/>
  <c r="L13" i="66"/>
  <c r="K13" i="66"/>
  <c r="R12" i="66"/>
  <c r="S12" i="66" s="1"/>
  <c r="N12" i="66"/>
  <c r="L12" i="66"/>
  <c r="K12" i="66"/>
  <c r="S11" i="66"/>
  <c r="R11" i="66"/>
  <c r="N11" i="66"/>
  <c r="L11" i="66"/>
  <c r="K11" i="66"/>
  <c r="R10" i="66"/>
  <c r="S10" i="66" s="1"/>
  <c r="N10" i="66"/>
  <c r="L10" i="66"/>
  <c r="L329" i="66" s="1"/>
  <c r="K10" i="66"/>
  <c r="R9" i="66"/>
  <c r="S9" i="66" s="1"/>
  <c r="N9" i="66"/>
  <c r="L9" i="66"/>
  <c r="K9" i="66"/>
  <c r="R8" i="66"/>
  <c r="S8" i="66" s="1"/>
  <c r="N8" i="66"/>
  <c r="L8" i="66"/>
  <c r="K8" i="66"/>
  <c r="R7" i="66"/>
  <c r="S7" i="66" s="1"/>
  <c r="N7" i="66"/>
  <c r="L7" i="66"/>
  <c r="K7" i="66"/>
  <c r="R6" i="66"/>
  <c r="S6" i="66" s="1"/>
  <c r="N6" i="66"/>
  <c r="L6" i="66"/>
  <c r="K6" i="66"/>
  <c r="R5" i="66"/>
  <c r="S5" i="66" s="1"/>
  <c r="N5" i="66"/>
  <c r="L5" i="66"/>
  <c r="K5" i="66"/>
  <c r="R4" i="66"/>
  <c r="N4" i="66"/>
  <c r="L4" i="66"/>
  <c r="L328" i="66" s="1"/>
  <c r="K4" i="66"/>
  <c r="Q329" i="65"/>
  <c r="P329" i="65"/>
  <c r="O329" i="65"/>
  <c r="M329" i="65"/>
  <c r="J329" i="65"/>
  <c r="AY328" i="65"/>
  <c r="AX328" i="65"/>
  <c r="AW328" i="65"/>
  <c r="AV328" i="65"/>
  <c r="AU328" i="65"/>
  <c r="AT328" i="65"/>
  <c r="AS328" i="65"/>
  <c r="AR328" i="65"/>
  <c r="AQ328" i="65"/>
  <c r="AP328" i="65"/>
  <c r="AO328" i="65"/>
  <c r="AN328" i="65"/>
  <c r="AM328" i="65"/>
  <c r="AL328" i="65"/>
  <c r="AK328" i="65"/>
  <c r="AJ328" i="65"/>
  <c r="AI328" i="65"/>
  <c r="AH328" i="65"/>
  <c r="AG328" i="65"/>
  <c r="AF328" i="65"/>
  <c r="AE328" i="65"/>
  <c r="AD328" i="65"/>
  <c r="AC328" i="65"/>
  <c r="AB328" i="65"/>
  <c r="AA328" i="65"/>
  <c r="Z328" i="65"/>
  <c r="Y328" i="65"/>
  <c r="X328" i="65"/>
  <c r="W328" i="65"/>
  <c r="V328" i="65"/>
  <c r="U328" i="65"/>
  <c r="T328" i="65"/>
  <c r="Q328" i="65"/>
  <c r="P328" i="65"/>
  <c r="O328" i="65"/>
  <c r="M328" i="65"/>
  <c r="J328" i="65"/>
  <c r="R327" i="65"/>
  <c r="S327" i="65" s="1"/>
  <c r="N327" i="65"/>
  <c r="L327" i="65"/>
  <c r="K327" i="65"/>
  <c r="R326" i="65"/>
  <c r="S326" i="65" s="1"/>
  <c r="N326" i="65"/>
  <c r="L326" i="65"/>
  <c r="K326" i="65"/>
  <c r="R325" i="65"/>
  <c r="S325" i="65" s="1"/>
  <c r="N325" i="65"/>
  <c r="L325" i="65"/>
  <c r="K325" i="65"/>
  <c r="R324" i="65"/>
  <c r="S324" i="65" s="1"/>
  <c r="N324" i="65"/>
  <c r="L324" i="65"/>
  <c r="K324" i="65"/>
  <c r="R323" i="65"/>
  <c r="S323" i="65" s="1"/>
  <c r="N323" i="65"/>
  <c r="L323" i="65"/>
  <c r="K323" i="65"/>
  <c r="R322" i="65"/>
  <c r="S322" i="65" s="1"/>
  <c r="N322" i="65"/>
  <c r="L322" i="65"/>
  <c r="K322" i="65"/>
  <c r="R321" i="65"/>
  <c r="S321" i="65" s="1"/>
  <c r="N321" i="65"/>
  <c r="L321" i="65"/>
  <c r="K321" i="65"/>
  <c r="R320" i="65"/>
  <c r="S320" i="65" s="1"/>
  <c r="N320" i="65"/>
  <c r="L320" i="65"/>
  <c r="K320" i="65"/>
  <c r="R319" i="65"/>
  <c r="S319" i="65" s="1"/>
  <c r="N319" i="65"/>
  <c r="L319" i="65"/>
  <c r="K319" i="65"/>
  <c r="R318" i="65"/>
  <c r="S318" i="65" s="1"/>
  <c r="N318" i="65"/>
  <c r="L318" i="65"/>
  <c r="K318" i="65"/>
  <c r="R317" i="65"/>
  <c r="S317" i="65" s="1"/>
  <c r="N317" i="65"/>
  <c r="L317" i="65"/>
  <c r="K317" i="65"/>
  <c r="R316" i="65"/>
  <c r="S316" i="65" s="1"/>
  <c r="N316" i="65"/>
  <c r="L316" i="65"/>
  <c r="K316" i="65"/>
  <c r="R315" i="65"/>
  <c r="S315" i="65" s="1"/>
  <c r="N315" i="65"/>
  <c r="L315" i="65"/>
  <c r="K315" i="65"/>
  <c r="R314" i="65"/>
  <c r="S314" i="65" s="1"/>
  <c r="N314" i="65"/>
  <c r="L314" i="65"/>
  <c r="K314" i="65"/>
  <c r="R313" i="65"/>
  <c r="S313" i="65" s="1"/>
  <c r="N313" i="65"/>
  <c r="L313" i="65"/>
  <c r="K313" i="65"/>
  <c r="R312" i="65"/>
  <c r="S312" i="65" s="1"/>
  <c r="N312" i="65"/>
  <c r="L312" i="65"/>
  <c r="K312" i="65"/>
  <c r="R311" i="65"/>
  <c r="S311" i="65" s="1"/>
  <c r="N311" i="65"/>
  <c r="L311" i="65"/>
  <c r="K311" i="65"/>
  <c r="R310" i="65"/>
  <c r="S310" i="65" s="1"/>
  <c r="N310" i="65"/>
  <c r="L310" i="65"/>
  <c r="K310" i="65"/>
  <c r="R309" i="65"/>
  <c r="S309" i="65" s="1"/>
  <c r="N309" i="65"/>
  <c r="L309" i="65"/>
  <c r="K309" i="65"/>
  <c r="R308" i="65"/>
  <c r="S308" i="65" s="1"/>
  <c r="N308" i="65"/>
  <c r="L308" i="65"/>
  <c r="K308" i="65"/>
  <c r="R307" i="65"/>
  <c r="S307" i="65" s="1"/>
  <c r="N307" i="65"/>
  <c r="L307" i="65"/>
  <c r="K307" i="65"/>
  <c r="S306" i="65"/>
  <c r="R306" i="65"/>
  <c r="N306" i="65"/>
  <c r="L306" i="65"/>
  <c r="K306" i="65"/>
  <c r="R305" i="65"/>
  <c r="S305" i="65" s="1"/>
  <c r="N305" i="65"/>
  <c r="L305" i="65"/>
  <c r="K305" i="65"/>
  <c r="R304" i="65"/>
  <c r="S304" i="65" s="1"/>
  <c r="N304" i="65"/>
  <c r="L304" i="65"/>
  <c r="K304" i="65"/>
  <c r="R303" i="65"/>
  <c r="S303" i="65" s="1"/>
  <c r="N303" i="65"/>
  <c r="L303" i="65"/>
  <c r="K303" i="65"/>
  <c r="R302" i="65"/>
  <c r="S302" i="65" s="1"/>
  <c r="N302" i="65"/>
  <c r="L302" i="65"/>
  <c r="K302" i="65"/>
  <c r="R301" i="65"/>
  <c r="S301" i="65" s="1"/>
  <c r="N301" i="65"/>
  <c r="L301" i="65"/>
  <c r="K301" i="65"/>
  <c r="R300" i="65"/>
  <c r="S300" i="65" s="1"/>
  <c r="N300" i="65"/>
  <c r="L300" i="65"/>
  <c r="K300" i="65"/>
  <c r="R299" i="65"/>
  <c r="S299" i="65" s="1"/>
  <c r="N299" i="65"/>
  <c r="L299" i="65"/>
  <c r="K299" i="65"/>
  <c r="R298" i="65"/>
  <c r="S298" i="65" s="1"/>
  <c r="N298" i="65"/>
  <c r="L298" i="65"/>
  <c r="K298" i="65"/>
  <c r="R297" i="65"/>
  <c r="S297" i="65" s="1"/>
  <c r="N297" i="65"/>
  <c r="L297" i="65"/>
  <c r="K297" i="65"/>
  <c r="R296" i="65"/>
  <c r="S296" i="65" s="1"/>
  <c r="N296" i="65"/>
  <c r="L296" i="65"/>
  <c r="K296" i="65"/>
  <c r="R295" i="65"/>
  <c r="S295" i="65" s="1"/>
  <c r="N295" i="65"/>
  <c r="L295" i="65"/>
  <c r="K295" i="65"/>
  <c r="R294" i="65"/>
  <c r="S294" i="65" s="1"/>
  <c r="N294" i="65"/>
  <c r="L294" i="65"/>
  <c r="K294" i="65"/>
  <c r="R293" i="65"/>
  <c r="S293" i="65" s="1"/>
  <c r="N293" i="65"/>
  <c r="L293" i="65"/>
  <c r="K293" i="65"/>
  <c r="R292" i="65"/>
  <c r="S292" i="65" s="1"/>
  <c r="N292" i="65"/>
  <c r="L292" i="65"/>
  <c r="K292" i="65"/>
  <c r="R291" i="65"/>
  <c r="S291" i="65" s="1"/>
  <c r="N291" i="65"/>
  <c r="L291" i="65"/>
  <c r="K291" i="65"/>
  <c r="R290" i="65"/>
  <c r="S290" i="65" s="1"/>
  <c r="N290" i="65"/>
  <c r="L290" i="65"/>
  <c r="K290" i="65"/>
  <c r="S289" i="65"/>
  <c r="R289" i="65"/>
  <c r="N289" i="65"/>
  <c r="L289" i="65"/>
  <c r="K289" i="65"/>
  <c r="R288" i="65"/>
  <c r="S288" i="65" s="1"/>
  <c r="N288" i="65"/>
  <c r="L288" i="65"/>
  <c r="K288" i="65"/>
  <c r="R287" i="65"/>
  <c r="S287" i="65" s="1"/>
  <c r="N287" i="65"/>
  <c r="L287" i="65"/>
  <c r="K287" i="65"/>
  <c r="R286" i="65"/>
  <c r="S286" i="65" s="1"/>
  <c r="N286" i="65"/>
  <c r="L286" i="65"/>
  <c r="K286" i="65"/>
  <c r="R285" i="65"/>
  <c r="S285" i="65" s="1"/>
  <c r="N285" i="65"/>
  <c r="L285" i="65"/>
  <c r="K285" i="65"/>
  <c r="R284" i="65"/>
  <c r="S284" i="65" s="1"/>
  <c r="N284" i="65"/>
  <c r="L284" i="65"/>
  <c r="K284" i="65"/>
  <c r="R283" i="65"/>
  <c r="S283" i="65" s="1"/>
  <c r="N283" i="65"/>
  <c r="L283" i="65"/>
  <c r="K283" i="65"/>
  <c r="R282" i="65"/>
  <c r="S282" i="65" s="1"/>
  <c r="N282" i="65"/>
  <c r="L282" i="65"/>
  <c r="K282" i="65"/>
  <c r="R281" i="65"/>
  <c r="S281" i="65" s="1"/>
  <c r="N281" i="65"/>
  <c r="L281" i="65"/>
  <c r="K281" i="65"/>
  <c r="R280" i="65"/>
  <c r="S280" i="65" s="1"/>
  <c r="N280" i="65"/>
  <c r="L280" i="65"/>
  <c r="K280" i="65"/>
  <c r="R279" i="65"/>
  <c r="S279" i="65" s="1"/>
  <c r="N279" i="65"/>
  <c r="L279" i="65"/>
  <c r="K279" i="65"/>
  <c r="R278" i="65"/>
  <c r="S278" i="65" s="1"/>
  <c r="N278" i="65"/>
  <c r="L278" i="65"/>
  <c r="K278" i="65"/>
  <c r="R277" i="65"/>
  <c r="S277" i="65" s="1"/>
  <c r="N277" i="65"/>
  <c r="L277" i="65"/>
  <c r="K277" i="65"/>
  <c r="R276" i="65"/>
  <c r="S276" i="65" s="1"/>
  <c r="N276" i="65"/>
  <c r="L276" i="65"/>
  <c r="K276" i="65"/>
  <c r="R275" i="65"/>
  <c r="S275" i="65" s="1"/>
  <c r="N275" i="65"/>
  <c r="L275" i="65"/>
  <c r="K275" i="65"/>
  <c r="R274" i="65"/>
  <c r="S274" i="65" s="1"/>
  <c r="N274" i="65"/>
  <c r="L274" i="65"/>
  <c r="K274" i="65"/>
  <c r="S273" i="65"/>
  <c r="R273" i="65"/>
  <c r="N273" i="65"/>
  <c r="L273" i="65"/>
  <c r="K273" i="65"/>
  <c r="R272" i="65"/>
  <c r="S272" i="65" s="1"/>
  <c r="N272" i="65"/>
  <c r="L272" i="65"/>
  <c r="K272" i="65"/>
  <c r="R271" i="65"/>
  <c r="S271" i="65" s="1"/>
  <c r="N271" i="65"/>
  <c r="L271" i="65"/>
  <c r="K271" i="65"/>
  <c r="R270" i="65"/>
  <c r="S270" i="65" s="1"/>
  <c r="N270" i="65"/>
  <c r="L270" i="65"/>
  <c r="K270" i="65"/>
  <c r="R269" i="65"/>
  <c r="S269" i="65" s="1"/>
  <c r="N269" i="65"/>
  <c r="L269" i="65"/>
  <c r="K269" i="65"/>
  <c r="R268" i="65"/>
  <c r="S268" i="65" s="1"/>
  <c r="N268" i="65"/>
  <c r="L268" i="65"/>
  <c r="K268" i="65"/>
  <c r="R267" i="65"/>
  <c r="S267" i="65" s="1"/>
  <c r="N267" i="65"/>
  <c r="L267" i="65"/>
  <c r="K267" i="65"/>
  <c r="R266" i="65"/>
  <c r="S266" i="65" s="1"/>
  <c r="N266" i="65"/>
  <c r="L266" i="65"/>
  <c r="K266" i="65"/>
  <c r="R265" i="65"/>
  <c r="S265" i="65" s="1"/>
  <c r="N265" i="65"/>
  <c r="L265" i="65"/>
  <c r="K265" i="65"/>
  <c r="R264" i="65"/>
  <c r="S264" i="65" s="1"/>
  <c r="N264" i="65"/>
  <c r="L264" i="65"/>
  <c r="K264" i="65"/>
  <c r="R263" i="65"/>
  <c r="S263" i="65" s="1"/>
  <c r="N263" i="65"/>
  <c r="L263" i="65"/>
  <c r="K263" i="65"/>
  <c r="R262" i="65"/>
  <c r="S262" i="65" s="1"/>
  <c r="N262" i="65"/>
  <c r="L262" i="65"/>
  <c r="K262" i="65"/>
  <c r="R261" i="65"/>
  <c r="S261" i="65" s="1"/>
  <c r="N261" i="65"/>
  <c r="L261" i="65"/>
  <c r="K261" i="65"/>
  <c r="R260" i="65"/>
  <c r="S260" i="65" s="1"/>
  <c r="N260" i="65"/>
  <c r="L260" i="65"/>
  <c r="K260" i="65"/>
  <c r="R259" i="65"/>
  <c r="S259" i="65" s="1"/>
  <c r="N259" i="65"/>
  <c r="L259" i="65"/>
  <c r="K259" i="65"/>
  <c r="S258" i="65"/>
  <c r="R258" i="65"/>
  <c r="N258" i="65"/>
  <c r="L258" i="65"/>
  <c r="K258" i="65"/>
  <c r="S257" i="65"/>
  <c r="R257" i="65"/>
  <c r="N257" i="65"/>
  <c r="L257" i="65"/>
  <c r="K257" i="65"/>
  <c r="S256" i="65"/>
  <c r="R256" i="65"/>
  <c r="N256" i="65"/>
  <c r="L256" i="65"/>
  <c r="K256" i="65"/>
  <c r="R255" i="65"/>
  <c r="S255" i="65" s="1"/>
  <c r="N255" i="65"/>
  <c r="L255" i="65"/>
  <c r="K255" i="65"/>
  <c r="R254" i="65"/>
  <c r="S254" i="65" s="1"/>
  <c r="N254" i="65"/>
  <c r="L254" i="65"/>
  <c r="K254" i="65"/>
  <c r="R253" i="65"/>
  <c r="S253" i="65" s="1"/>
  <c r="N253" i="65"/>
  <c r="L253" i="65"/>
  <c r="K253" i="65"/>
  <c r="R252" i="65"/>
  <c r="S252" i="65" s="1"/>
  <c r="N252" i="65"/>
  <c r="L252" i="65"/>
  <c r="K252" i="65"/>
  <c r="R251" i="65"/>
  <c r="S251" i="65" s="1"/>
  <c r="N251" i="65"/>
  <c r="L251" i="65"/>
  <c r="K251" i="65"/>
  <c r="R250" i="65"/>
  <c r="S250" i="65" s="1"/>
  <c r="N250" i="65"/>
  <c r="L250" i="65"/>
  <c r="K250" i="65"/>
  <c r="S249" i="65"/>
  <c r="R249" i="65"/>
  <c r="N249" i="65"/>
  <c r="L249" i="65"/>
  <c r="K249" i="65"/>
  <c r="R248" i="65"/>
  <c r="S248" i="65" s="1"/>
  <c r="N248" i="65"/>
  <c r="L248" i="65"/>
  <c r="K248" i="65"/>
  <c r="R247" i="65"/>
  <c r="S247" i="65" s="1"/>
  <c r="N247" i="65"/>
  <c r="L247" i="65"/>
  <c r="K247" i="65"/>
  <c r="R246" i="65"/>
  <c r="S246" i="65" s="1"/>
  <c r="N246" i="65"/>
  <c r="L246" i="65"/>
  <c r="K246" i="65"/>
  <c r="R245" i="65"/>
  <c r="S245" i="65" s="1"/>
  <c r="N245" i="65"/>
  <c r="L245" i="65"/>
  <c r="K245" i="65"/>
  <c r="R244" i="65"/>
  <c r="S244" i="65" s="1"/>
  <c r="N244" i="65"/>
  <c r="L244" i="65"/>
  <c r="K244" i="65"/>
  <c r="R243" i="65"/>
  <c r="S243" i="65" s="1"/>
  <c r="N243" i="65"/>
  <c r="L243" i="65"/>
  <c r="K243" i="65"/>
  <c r="R242" i="65"/>
  <c r="S242" i="65" s="1"/>
  <c r="N242" i="65"/>
  <c r="L242" i="65"/>
  <c r="K242" i="65"/>
  <c r="R241" i="65"/>
  <c r="S241" i="65" s="1"/>
  <c r="N241" i="65"/>
  <c r="L241" i="65"/>
  <c r="K241" i="65"/>
  <c r="R240" i="65"/>
  <c r="S240" i="65" s="1"/>
  <c r="N240" i="65"/>
  <c r="L240" i="65"/>
  <c r="K240" i="65"/>
  <c r="R239" i="65"/>
  <c r="S239" i="65" s="1"/>
  <c r="N239" i="65"/>
  <c r="L239" i="65"/>
  <c r="K239" i="65"/>
  <c r="R238" i="65"/>
  <c r="S238" i="65" s="1"/>
  <c r="N238" i="65"/>
  <c r="L238" i="65"/>
  <c r="K238" i="65"/>
  <c r="R237" i="65"/>
  <c r="S237" i="65" s="1"/>
  <c r="N237" i="65"/>
  <c r="L237" i="65"/>
  <c r="K237" i="65"/>
  <c r="R236" i="65"/>
  <c r="S236" i="65" s="1"/>
  <c r="N236" i="65"/>
  <c r="L236" i="65"/>
  <c r="K236" i="65"/>
  <c r="R235" i="65"/>
  <c r="S235" i="65" s="1"/>
  <c r="N235" i="65"/>
  <c r="L235" i="65"/>
  <c r="K235" i="65"/>
  <c r="R234" i="65"/>
  <c r="S234" i="65" s="1"/>
  <c r="N234" i="65"/>
  <c r="L234" i="65"/>
  <c r="K234" i="65"/>
  <c r="R233" i="65"/>
  <c r="S233" i="65" s="1"/>
  <c r="N233" i="65"/>
  <c r="L233" i="65"/>
  <c r="K233" i="65"/>
  <c r="S232" i="65"/>
  <c r="R232" i="65"/>
  <c r="N232" i="65"/>
  <c r="L232" i="65"/>
  <c r="K232" i="65"/>
  <c r="R231" i="65"/>
  <c r="S231" i="65" s="1"/>
  <c r="N231" i="65"/>
  <c r="L231" i="65"/>
  <c r="K231" i="65"/>
  <c r="R230" i="65"/>
  <c r="S230" i="65" s="1"/>
  <c r="N230" i="65"/>
  <c r="L230" i="65"/>
  <c r="K230" i="65"/>
  <c r="R229" i="65"/>
  <c r="S229" i="65" s="1"/>
  <c r="N229" i="65"/>
  <c r="L229" i="65"/>
  <c r="K229" i="65"/>
  <c r="R228" i="65"/>
  <c r="S228" i="65" s="1"/>
  <c r="N228" i="65"/>
  <c r="L228" i="65"/>
  <c r="K228" i="65"/>
  <c r="R227" i="65"/>
  <c r="S227" i="65" s="1"/>
  <c r="N227" i="65"/>
  <c r="L227" i="65"/>
  <c r="K227" i="65"/>
  <c r="R226" i="65"/>
  <c r="S226" i="65" s="1"/>
  <c r="N226" i="65"/>
  <c r="L226" i="65"/>
  <c r="K226" i="65"/>
  <c r="R225" i="65"/>
  <c r="S225" i="65" s="1"/>
  <c r="N225" i="65"/>
  <c r="L225" i="65"/>
  <c r="K225" i="65"/>
  <c r="R224" i="65"/>
  <c r="S224" i="65" s="1"/>
  <c r="N224" i="65"/>
  <c r="L224" i="65"/>
  <c r="K224" i="65"/>
  <c r="R223" i="65"/>
  <c r="S223" i="65" s="1"/>
  <c r="N223" i="65"/>
  <c r="L223" i="65"/>
  <c r="K223" i="65"/>
  <c r="R222" i="65"/>
  <c r="S222" i="65" s="1"/>
  <c r="N222" i="65"/>
  <c r="L222" i="65"/>
  <c r="K222" i="65"/>
  <c r="R221" i="65"/>
  <c r="S221" i="65" s="1"/>
  <c r="N221" i="65"/>
  <c r="L221" i="65"/>
  <c r="K221" i="65"/>
  <c r="R220" i="65"/>
  <c r="S220" i="65" s="1"/>
  <c r="N220" i="65"/>
  <c r="L220" i="65"/>
  <c r="K220" i="65"/>
  <c r="R219" i="65"/>
  <c r="S219" i="65" s="1"/>
  <c r="N219" i="65"/>
  <c r="L219" i="65"/>
  <c r="K219" i="65"/>
  <c r="R218" i="65"/>
  <c r="S218" i="65" s="1"/>
  <c r="N218" i="65"/>
  <c r="L218" i="65"/>
  <c r="K218" i="65"/>
  <c r="S217" i="65"/>
  <c r="R217" i="65"/>
  <c r="N217" i="65"/>
  <c r="L217" i="65"/>
  <c r="K217" i="65"/>
  <c r="S216" i="65"/>
  <c r="R216" i="65"/>
  <c r="N216" i="65"/>
  <c r="L216" i="65"/>
  <c r="K216" i="65"/>
  <c r="R215" i="65"/>
  <c r="S215" i="65" s="1"/>
  <c r="N215" i="65"/>
  <c r="L215" i="65"/>
  <c r="K215" i="65"/>
  <c r="R214" i="65"/>
  <c r="S214" i="65" s="1"/>
  <c r="N214" i="65"/>
  <c r="L214" i="65"/>
  <c r="K214" i="65"/>
  <c r="R213" i="65"/>
  <c r="S213" i="65" s="1"/>
  <c r="N213" i="65"/>
  <c r="L213" i="65"/>
  <c r="K213" i="65"/>
  <c r="R212" i="65"/>
  <c r="S212" i="65" s="1"/>
  <c r="N212" i="65"/>
  <c r="L212" i="65"/>
  <c r="K212" i="65"/>
  <c r="R211" i="65"/>
  <c r="S211" i="65" s="1"/>
  <c r="N211" i="65"/>
  <c r="L211" i="65"/>
  <c r="K211" i="65"/>
  <c r="R210" i="65"/>
  <c r="S210" i="65" s="1"/>
  <c r="N210" i="65"/>
  <c r="L210" i="65"/>
  <c r="K210" i="65"/>
  <c r="S209" i="65"/>
  <c r="R209" i="65"/>
  <c r="N209" i="65"/>
  <c r="L209" i="65"/>
  <c r="K209" i="65"/>
  <c r="R208" i="65"/>
  <c r="S208" i="65" s="1"/>
  <c r="N208" i="65"/>
  <c r="L208" i="65"/>
  <c r="K208" i="65"/>
  <c r="R207" i="65"/>
  <c r="S207" i="65" s="1"/>
  <c r="N207" i="65"/>
  <c r="L207" i="65"/>
  <c r="K207" i="65"/>
  <c r="R206" i="65"/>
  <c r="S206" i="65" s="1"/>
  <c r="N206" i="65"/>
  <c r="L206" i="65"/>
  <c r="K206" i="65"/>
  <c r="R205" i="65"/>
  <c r="S205" i="65" s="1"/>
  <c r="N205" i="65"/>
  <c r="L205" i="65"/>
  <c r="K205" i="65"/>
  <c r="R204" i="65"/>
  <c r="S204" i="65" s="1"/>
  <c r="N204" i="65"/>
  <c r="L204" i="65"/>
  <c r="K204" i="65"/>
  <c r="R203" i="65"/>
  <c r="S203" i="65" s="1"/>
  <c r="N203" i="65"/>
  <c r="L203" i="65"/>
  <c r="K203" i="65"/>
  <c r="S202" i="65"/>
  <c r="R202" i="65"/>
  <c r="N202" i="65"/>
  <c r="L202" i="65"/>
  <c r="K202" i="65"/>
  <c r="R201" i="65"/>
  <c r="S201" i="65" s="1"/>
  <c r="N201" i="65"/>
  <c r="L201" i="65"/>
  <c r="K201" i="65"/>
  <c r="R200" i="65"/>
  <c r="S200" i="65" s="1"/>
  <c r="N200" i="65"/>
  <c r="L200" i="65"/>
  <c r="K200" i="65"/>
  <c r="R199" i="65"/>
  <c r="S199" i="65" s="1"/>
  <c r="N199" i="65"/>
  <c r="L199" i="65"/>
  <c r="K199" i="65"/>
  <c r="R198" i="65"/>
  <c r="S198" i="65" s="1"/>
  <c r="N198" i="65"/>
  <c r="L198" i="65"/>
  <c r="K198" i="65"/>
  <c r="R197" i="65"/>
  <c r="S197" i="65" s="1"/>
  <c r="N197" i="65"/>
  <c r="L197" i="65"/>
  <c r="K197" i="65"/>
  <c r="R196" i="65"/>
  <c r="S196" i="65" s="1"/>
  <c r="N196" i="65"/>
  <c r="L196" i="65"/>
  <c r="K196" i="65"/>
  <c r="R195" i="65"/>
  <c r="S195" i="65" s="1"/>
  <c r="N195" i="65"/>
  <c r="L195" i="65"/>
  <c r="K195" i="65"/>
  <c r="S194" i="65"/>
  <c r="R194" i="65"/>
  <c r="N194" i="65"/>
  <c r="L194" i="65"/>
  <c r="K194" i="65"/>
  <c r="R193" i="65"/>
  <c r="S193" i="65" s="1"/>
  <c r="N193" i="65"/>
  <c r="L193" i="65"/>
  <c r="K193" i="65"/>
  <c r="R192" i="65"/>
  <c r="S192" i="65" s="1"/>
  <c r="N192" i="65"/>
  <c r="L192" i="65"/>
  <c r="K192" i="65"/>
  <c r="R191" i="65"/>
  <c r="S191" i="65" s="1"/>
  <c r="N191" i="65"/>
  <c r="L191" i="65"/>
  <c r="K191" i="65"/>
  <c r="R190" i="65"/>
  <c r="S190" i="65" s="1"/>
  <c r="N190" i="65"/>
  <c r="L190" i="65"/>
  <c r="K190" i="65"/>
  <c r="R189" i="65"/>
  <c r="S189" i="65" s="1"/>
  <c r="N189" i="65"/>
  <c r="L189" i="65"/>
  <c r="K189" i="65"/>
  <c r="R188" i="65"/>
  <c r="S188" i="65" s="1"/>
  <c r="N188" i="65"/>
  <c r="L188" i="65"/>
  <c r="K188" i="65"/>
  <c r="R187" i="65"/>
  <c r="S187" i="65" s="1"/>
  <c r="N187" i="65"/>
  <c r="L187" i="65"/>
  <c r="K187" i="65"/>
  <c r="S186" i="65"/>
  <c r="R186" i="65"/>
  <c r="N186" i="65"/>
  <c r="L186" i="65"/>
  <c r="K186" i="65"/>
  <c r="R185" i="65"/>
  <c r="S185" i="65" s="1"/>
  <c r="N185" i="65"/>
  <c r="L185" i="65"/>
  <c r="K185" i="65"/>
  <c r="S184" i="65"/>
  <c r="R184" i="65"/>
  <c r="N184" i="65"/>
  <c r="L184" i="65"/>
  <c r="K184" i="65"/>
  <c r="R183" i="65"/>
  <c r="S183" i="65" s="1"/>
  <c r="N183" i="65"/>
  <c r="L183" i="65"/>
  <c r="K183" i="65"/>
  <c r="R182" i="65"/>
  <c r="S182" i="65" s="1"/>
  <c r="N182" i="65"/>
  <c r="L182" i="65"/>
  <c r="K182" i="65"/>
  <c r="R181" i="65"/>
  <c r="S181" i="65" s="1"/>
  <c r="N181" i="65"/>
  <c r="L181" i="65"/>
  <c r="K181" i="65"/>
  <c r="R180" i="65"/>
  <c r="S180" i="65" s="1"/>
  <c r="N180" i="65"/>
  <c r="L180" i="65"/>
  <c r="K180" i="65"/>
  <c r="R179" i="65"/>
  <c r="S179" i="65" s="1"/>
  <c r="N179" i="65"/>
  <c r="L179" i="65"/>
  <c r="K179" i="65"/>
  <c r="R178" i="65"/>
  <c r="S178" i="65" s="1"/>
  <c r="N178" i="65"/>
  <c r="L178" i="65"/>
  <c r="K178" i="65"/>
  <c r="S177" i="65"/>
  <c r="R177" i="65"/>
  <c r="N177" i="65"/>
  <c r="L177" i="65"/>
  <c r="K177" i="65"/>
  <c r="R176" i="65"/>
  <c r="S176" i="65" s="1"/>
  <c r="N176" i="65"/>
  <c r="L176" i="65"/>
  <c r="K176" i="65"/>
  <c r="R175" i="65"/>
  <c r="S175" i="65" s="1"/>
  <c r="N175" i="65"/>
  <c r="L175" i="65"/>
  <c r="K175" i="65"/>
  <c r="R174" i="65"/>
  <c r="S174" i="65" s="1"/>
  <c r="N174" i="65"/>
  <c r="L174" i="65"/>
  <c r="K174" i="65"/>
  <c r="R173" i="65"/>
  <c r="S173" i="65" s="1"/>
  <c r="N173" i="65"/>
  <c r="L173" i="65"/>
  <c r="K173" i="65"/>
  <c r="R172" i="65"/>
  <c r="S172" i="65" s="1"/>
  <c r="N172" i="65"/>
  <c r="L172" i="65"/>
  <c r="K172" i="65"/>
  <c r="R171" i="65"/>
  <c r="S171" i="65" s="1"/>
  <c r="N171" i="65"/>
  <c r="L171" i="65"/>
  <c r="K171" i="65"/>
  <c r="R170" i="65"/>
  <c r="S170" i="65" s="1"/>
  <c r="N170" i="65"/>
  <c r="L170" i="65"/>
  <c r="K170" i="65"/>
  <c r="R169" i="65"/>
  <c r="S169" i="65" s="1"/>
  <c r="N169" i="65"/>
  <c r="L169" i="65"/>
  <c r="K169" i="65"/>
  <c r="S168" i="65"/>
  <c r="R168" i="65"/>
  <c r="N168" i="65"/>
  <c r="L168" i="65"/>
  <c r="K168" i="65"/>
  <c r="R167" i="65"/>
  <c r="S167" i="65" s="1"/>
  <c r="N167" i="65"/>
  <c r="L167" i="65"/>
  <c r="K167" i="65"/>
  <c r="R166" i="65"/>
  <c r="S166" i="65" s="1"/>
  <c r="N166" i="65"/>
  <c r="L166" i="65"/>
  <c r="K166" i="65"/>
  <c r="R165" i="65"/>
  <c r="S165" i="65" s="1"/>
  <c r="N165" i="65"/>
  <c r="L165" i="65"/>
  <c r="K165" i="65"/>
  <c r="R164" i="65"/>
  <c r="S164" i="65" s="1"/>
  <c r="N164" i="65"/>
  <c r="L164" i="65"/>
  <c r="K164" i="65"/>
  <c r="R163" i="65"/>
  <c r="S163" i="65" s="1"/>
  <c r="N163" i="65"/>
  <c r="L163" i="65"/>
  <c r="K163" i="65"/>
  <c r="R162" i="65"/>
  <c r="S162" i="65" s="1"/>
  <c r="N162" i="65"/>
  <c r="L162" i="65"/>
  <c r="K162" i="65"/>
  <c r="R161" i="65"/>
  <c r="S161" i="65" s="1"/>
  <c r="N161" i="65"/>
  <c r="L161" i="65"/>
  <c r="K161" i="65"/>
  <c r="R160" i="65"/>
  <c r="S160" i="65" s="1"/>
  <c r="N160" i="65"/>
  <c r="L160" i="65"/>
  <c r="K160" i="65"/>
  <c r="R159" i="65"/>
  <c r="S159" i="65" s="1"/>
  <c r="N159" i="65"/>
  <c r="L159" i="65"/>
  <c r="K159" i="65"/>
  <c r="R158" i="65"/>
  <c r="S158" i="65" s="1"/>
  <c r="N158" i="65"/>
  <c r="L158" i="65"/>
  <c r="K158" i="65"/>
  <c r="R157" i="65"/>
  <c r="S157" i="65" s="1"/>
  <c r="N157" i="65"/>
  <c r="L157" i="65"/>
  <c r="K157" i="65"/>
  <c r="R156" i="65"/>
  <c r="S156" i="65" s="1"/>
  <c r="N156" i="65"/>
  <c r="L156" i="65"/>
  <c r="K156" i="65"/>
  <c r="R155" i="65"/>
  <c r="S155" i="65" s="1"/>
  <c r="N155" i="65"/>
  <c r="L155" i="65"/>
  <c r="K155" i="65"/>
  <c r="S154" i="65"/>
  <c r="R154" i="65"/>
  <c r="N154" i="65"/>
  <c r="L154" i="65"/>
  <c r="K154" i="65"/>
  <c r="R153" i="65"/>
  <c r="S153" i="65" s="1"/>
  <c r="N153" i="65"/>
  <c r="L153" i="65"/>
  <c r="K153" i="65"/>
  <c r="R152" i="65"/>
  <c r="S152" i="65" s="1"/>
  <c r="N152" i="65"/>
  <c r="L152" i="65"/>
  <c r="K152" i="65"/>
  <c r="R151" i="65"/>
  <c r="S151" i="65" s="1"/>
  <c r="N151" i="65"/>
  <c r="L151" i="65"/>
  <c r="K151" i="65"/>
  <c r="R150" i="65"/>
  <c r="S150" i="65" s="1"/>
  <c r="N150" i="65"/>
  <c r="L150" i="65"/>
  <c r="K150" i="65"/>
  <c r="R149" i="65"/>
  <c r="S149" i="65" s="1"/>
  <c r="N149" i="65"/>
  <c r="L149" i="65"/>
  <c r="K149" i="65"/>
  <c r="R148" i="65"/>
  <c r="S148" i="65" s="1"/>
  <c r="N148" i="65"/>
  <c r="L148" i="65"/>
  <c r="K148" i="65"/>
  <c r="R147" i="65"/>
  <c r="S147" i="65" s="1"/>
  <c r="N147" i="65"/>
  <c r="L147" i="65"/>
  <c r="K147" i="65"/>
  <c r="R146" i="65"/>
  <c r="S146" i="65" s="1"/>
  <c r="N146" i="65"/>
  <c r="L146" i="65"/>
  <c r="K146" i="65"/>
  <c r="S145" i="65"/>
  <c r="R145" i="65"/>
  <c r="N145" i="65"/>
  <c r="L145" i="65"/>
  <c r="K145" i="65"/>
  <c r="R144" i="65"/>
  <c r="S144" i="65" s="1"/>
  <c r="N144" i="65"/>
  <c r="L144" i="65"/>
  <c r="K144" i="65"/>
  <c r="R143" i="65"/>
  <c r="S143" i="65" s="1"/>
  <c r="N143" i="65"/>
  <c r="L143" i="65"/>
  <c r="K143" i="65"/>
  <c r="R142" i="65"/>
  <c r="S142" i="65" s="1"/>
  <c r="N142" i="65"/>
  <c r="L142" i="65"/>
  <c r="K142" i="65"/>
  <c r="R141" i="65"/>
  <c r="S141" i="65" s="1"/>
  <c r="N141" i="65"/>
  <c r="L141" i="65"/>
  <c r="K141" i="65"/>
  <c r="R140" i="65"/>
  <c r="S140" i="65" s="1"/>
  <c r="N140" i="65"/>
  <c r="L140" i="65"/>
  <c r="K140" i="65"/>
  <c r="R139" i="65"/>
  <c r="S139" i="65" s="1"/>
  <c r="N139" i="65"/>
  <c r="L139" i="65"/>
  <c r="K139" i="65"/>
  <c r="S138" i="65"/>
  <c r="R138" i="65"/>
  <c r="N138" i="65"/>
  <c r="L138" i="65"/>
  <c r="K138" i="65"/>
  <c r="R137" i="65"/>
  <c r="S137" i="65" s="1"/>
  <c r="N137" i="65"/>
  <c r="L137" i="65"/>
  <c r="K137" i="65"/>
  <c r="R136" i="65"/>
  <c r="S136" i="65" s="1"/>
  <c r="N136" i="65"/>
  <c r="L136" i="65"/>
  <c r="K136" i="65"/>
  <c r="R135" i="65"/>
  <c r="S135" i="65" s="1"/>
  <c r="N135" i="65"/>
  <c r="L135" i="65"/>
  <c r="K135" i="65"/>
  <c r="R134" i="65"/>
  <c r="S134" i="65" s="1"/>
  <c r="N134" i="65"/>
  <c r="L134" i="65"/>
  <c r="K134" i="65"/>
  <c r="R133" i="65"/>
  <c r="S133" i="65" s="1"/>
  <c r="N133" i="65"/>
  <c r="L133" i="65"/>
  <c r="K133" i="65"/>
  <c r="R132" i="65"/>
  <c r="S132" i="65" s="1"/>
  <c r="N132" i="65"/>
  <c r="L132" i="65"/>
  <c r="K132" i="65"/>
  <c r="R131" i="65"/>
  <c r="S131" i="65" s="1"/>
  <c r="N131" i="65"/>
  <c r="L131" i="65"/>
  <c r="K131" i="65"/>
  <c r="R130" i="65"/>
  <c r="S130" i="65" s="1"/>
  <c r="N130" i="65"/>
  <c r="L130" i="65"/>
  <c r="K130" i="65"/>
  <c r="R129" i="65"/>
  <c r="S129" i="65" s="1"/>
  <c r="N129" i="65"/>
  <c r="L129" i="65"/>
  <c r="K129" i="65"/>
  <c r="R128" i="65"/>
  <c r="S128" i="65" s="1"/>
  <c r="N128" i="65"/>
  <c r="L128" i="65"/>
  <c r="K128" i="65"/>
  <c r="R127" i="65"/>
  <c r="S127" i="65" s="1"/>
  <c r="N127" i="65"/>
  <c r="L127" i="65"/>
  <c r="K127" i="65"/>
  <c r="R126" i="65"/>
  <c r="S126" i="65" s="1"/>
  <c r="N126" i="65"/>
  <c r="L126" i="65"/>
  <c r="K126" i="65"/>
  <c r="R125" i="65"/>
  <c r="S125" i="65" s="1"/>
  <c r="N125" i="65"/>
  <c r="L125" i="65"/>
  <c r="K125" i="65"/>
  <c r="R124" i="65"/>
  <c r="S124" i="65" s="1"/>
  <c r="N124" i="65"/>
  <c r="L124" i="65"/>
  <c r="K124" i="65"/>
  <c r="R123" i="65"/>
  <c r="S123" i="65" s="1"/>
  <c r="N123" i="65"/>
  <c r="L123" i="65"/>
  <c r="K123" i="65"/>
  <c r="S122" i="65"/>
  <c r="R122" i="65"/>
  <c r="N122" i="65"/>
  <c r="L122" i="65"/>
  <c r="K122" i="65"/>
  <c r="R121" i="65"/>
  <c r="S121" i="65" s="1"/>
  <c r="N121" i="65"/>
  <c r="L121" i="65"/>
  <c r="K121" i="65"/>
  <c r="R120" i="65"/>
  <c r="S120" i="65" s="1"/>
  <c r="N120" i="65"/>
  <c r="L120" i="65"/>
  <c r="K120" i="65"/>
  <c r="R119" i="65"/>
  <c r="S119" i="65" s="1"/>
  <c r="N119" i="65"/>
  <c r="L119" i="65"/>
  <c r="K119" i="65"/>
  <c r="R118" i="65"/>
  <c r="S118" i="65" s="1"/>
  <c r="N118" i="65"/>
  <c r="L118" i="65"/>
  <c r="K118" i="65"/>
  <c r="R117" i="65"/>
  <c r="S117" i="65" s="1"/>
  <c r="N117" i="65"/>
  <c r="L117" i="65"/>
  <c r="K117" i="65"/>
  <c r="R116" i="65"/>
  <c r="S116" i="65" s="1"/>
  <c r="N116" i="65"/>
  <c r="L116" i="65"/>
  <c r="K116" i="65"/>
  <c r="R115" i="65"/>
  <c r="S115" i="65" s="1"/>
  <c r="N115" i="65"/>
  <c r="L115" i="65"/>
  <c r="K115" i="65"/>
  <c r="R114" i="65"/>
  <c r="S114" i="65" s="1"/>
  <c r="N114" i="65"/>
  <c r="L114" i="65"/>
  <c r="K114" i="65"/>
  <c r="R113" i="65"/>
  <c r="S113" i="65" s="1"/>
  <c r="N113" i="65"/>
  <c r="L113" i="65"/>
  <c r="K113" i="65"/>
  <c r="R112" i="65"/>
  <c r="S112" i="65" s="1"/>
  <c r="N112" i="65"/>
  <c r="L112" i="65"/>
  <c r="K112" i="65"/>
  <c r="R111" i="65"/>
  <c r="S111" i="65" s="1"/>
  <c r="N111" i="65"/>
  <c r="L111" i="65"/>
  <c r="K111" i="65"/>
  <c r="R110" i="65"/>
  <c r="S110" i="65" s="1"/>
  <c r="N110" i="65"/>
  <c r="L110" i="65"/>
  <c r="K110" i="65"/>
  <c r="R109" i="65"/>
  <c r="S109" i="65" s="1"/>
  <c r="N109" i="65"/>
  <c r="L109" i="65"/>
  <c r="K109" i="65"/>
  <c r="R108" i="65"/>
  <c r="S108" i="65" s="1"/>
  <c r="N108" i="65"/>
  <c r="L108" i="65"/>
  <c r="K108" i="65"/>
  <c r="R107" i="65"/>
  <c r="S107" i="65" s="1"/>
  <c r="N107" i="65"/>
  <c r="L107" i="65"/>
  <c r="K107" i="65"/>
  <c r="R106" i="65"/>
  <c r="S106" i="65" s="1"/>
  <c r="N106" i="65"/>
  <c r="L106" i="65"/>
  <c r="K106" i="65"/>
  <c r="R105" i="65"/>
  <c r="S105" i="65" s="1"/>
  <c r="N105" i="65"/>
  <c r="L105" i="65"/>
  <c r="K105" i="65"/>
  <c r="S104" i="65"/>
  <c r="R104" i="65"/>
  <c r="N104" i="65"/>
  <c r="L104" i="65"/>
  <c r="K104" i="65"/>
  <c r="R103" i="65"/>
  <c r="S103" i="65" s="1"/>
  <c r="N103" i="65"/>
  <c r="L103" i="65"/>
  <c r="K103" i="65"/>
  <c r="R102" i="65"/>
  <c r="S102" i="65" s="1"/>
  <c r="N102" i="65"/>
  <c r="L102" i="65"/>
  <c r="K102" i="65"/>
  <c r="R101" i="65"/>
  <c r="S101" i="65" s="1"/>
  <c r="N101" i="65"/>
  <c r="L101" i="65"/>
  <c r="K101" i="65"/>
  <c r="R100" i="65"/>
  <c r="S100" i="65" s="1"/>
  <c r="N100" i="65"/>
  <c r="L100" i="65"/>
  <c r="K100" i="65"/>
  <c r="R99" i="65"/>
  <c r="S99" i="65" s="1"/>
  <c r="N99" i="65"/>
  <c r="L99" i="65"/>
  <c r="K99" i="65"/>
  <c r="R98" i="65"/>
  <c r="S98" i="65" s="1"/>
  <c r="N98" i="65"/>
  <c r="L98" i="65"/>
  <c r="K98" i="65"/>
  <c r="R97" i="65"/>
  <c r="S97" i="65" s="1"/>
  <c r="N97" i="65"/>
  <c r="L97" i="65"/>
  <c r="K97" i="65"/>
  <c r="R96" i="65"/>
  <c r="S96" i="65" s="1"/>
  <c r="N96" i="65"/>
  <c r="L96" i="65"/>
  <c r="K96" i="65"/>
  <c r="R95" i="65"/>
  <c r="S95" i="65" s="1"/>
  <c r="N95" i="65"/>
  <c r="L95" i="65"/>
  <c r="K95" i="65"/>
  <c r="R94" i="65"/>
  <c r="S94" i="65" s="1"/>
  <c r="N94" i="65"/>
  <c r="L94" i="65"/>
  <c r="K94" i="65"/>
  <c r="R93" i="65"/>
  <c r="S93" i="65" s="1"/>
  <c r="N93" i="65"/>
  <c r="L93" i="65"/>
  <c r="K93" i="65"/>
  <c r="R92" i="65"/>
  <c r="S92" i="65" s="1"/>
  <c r="N92" i="65"/>
  <c r="L92" i="65"/>
  <c r="K92" i="65"/>
  <c r="R91" i="65"/>
  <c r="S91" i="65" s="1"/>
  <c r="N91" i="65"/>
  <c r="L91" i="65"/>
  <c r="K91" i="65"/>
  <c r="R90" i="65"/>
  <c r="S90" i="65" s="1"/>
  <c r="N90" i="65"/>
  <c r="L90" i="65"/>
  <c r="K90" i="65"/>
  <c r="R89" i="65"/>
  <c r="S89" i="65" s="1"/>
  <c r="N89" i="65"/>
  <c r="L89" i="65"/>
  <c r="K89" i="65"/>
  <c r="R88" i="65"/>
  <c r="S88" i="65" s="1"/>
  <c r="N88" i="65"/>
  <c r="L88" i="65"/>
  <c r="K88" i="65"/>
  <c r="R87" i="65"/>
  <c r="S87" i="65" s="1"/>
  <c r="N87" i="65"/>
  <c r="L87" i="65"/>
  <c r="K87" i="65"/>
  <c r="R86" i="65"/>
  <c r="S86" i="65" s="1"/>
  <c r="N86" i="65"/>
  <c r="L86" i="65"/>
  <c r="K86" i="65"/>
  <c r="R85" i="65"/>
  <c r="S85" i="65" s="1"/>
  <c r="N85" i="65"/>
  <c r="L85" i="65"/>
  <c r="K85" i="65"/>
  <c r="R84" i="65"/>
  <c r="S84" i="65" s="1"/>
  <c r="N84" i="65"/>
  <c r="L84" i="65"/>
  <c r="K84" i="65"/>
  <c r="R83" i="65"/>
  <c r="S83" i="65" s="1"/>
  <c r="N83" i="65"/>
  <c r="L83" i="65"/>
  <c r="K83" i="65"/>
  <c r="R82" i="65"/>
  <c r="S82" i="65" s="1"/>
  <c r="N82" i="65"/>
  <c r="L82" i="65"/>
  <c r="K82" i="65"/>
  <c r="R81" i="65"/>
  <c r="S81" i="65" s="1"/>
  <c r="N81" i="65"/>
  <c r="L81" i="65"/>
  <c r="K81" i="65"/>
  <c r="R80" i="65"/>
  <c r="S80" i="65" s="1"/>
  <c r="N80" i="65"/>
  <c r="L80" i="65"/>
  <c r="K80" i="65"/>
  <c r="R79" i="65"/>
  <c r="S79" i="65" s="1"/>
  <c r="N79" i="65"/>
  <c r="L79" i="65"/>
  <c r="K79" i="65"/>
  <c r="R78" i="65"/>
  <c r="S78" i="65" s="1"/>
  <c r="N78" i="65"/>
  <c r="L78" i="65"/>
  <c r="K78" i="65"/>
  <c r="R77" i="65"/>
  <c r="S77" i="65" s="1"/>
  <c r="N77" i="65"/>
  <c r="L77" i="65"/>
  <c r="K77" i="65"/>
  <c r="R76" i="65"/>
  <c r="S76" i="65" s="1"/>
  <c r="N76" i="65"/>
  <c r="L76" i="65"/>
  <c r="K76" i="65"/>
  <c r="R75" i="65"/>
  <c r="S75" i="65" s="1"/>
  <c r="N75" i="65"/>
  <c r="L75" i="65"/>
  <c r="K75" i="65"/>
  <c r="R74" i="65"/>
  <c r="S74" i="65" s="1"/>
  <c r="N74" i="65"/>
  <c r="L74" i="65"/>
  <c r="K74" i="65"/>
  <c r="R73" i="65"/>
  <c r="S73" i="65" s="1"/>
  <c r="N73" i="65"/>
  <c r="L73" i="65"/>
  <c r="K73" i="65"/>
  <c r="S72" i="65"/>
  <c r="R72" i="65"/>
  <c r="N72" i="65"/>
  <c r="L72" i="65"/>
  <c r="K72" i="65"/>
  <c r="R71" i="65"/>
  <c r="S71" i="65" s="1"/>
  <c r="N71" i="65"/>
  <c r="L71" i="65"/>
  <c r="K71" i="65"/>
  <c r="R70" i="65"/>
  <c r="S70" i="65" s="1"/>
  <c r="N70" i="65"/>
  <c r="L70" i="65"/>
  <c r="K70" i="65"/>
  <c r="R69" i="65"/>
  <c r="S69" i="65" s="1"/>
  <c r="N69" i="65"/>
  <c r="L69" i="65"/>
  <c r="K69" i="65"/>
  <c r="R68" i="65"/>
  <c r="S68" i="65" s="1"/>
  <c r="N68" i="65"/>
  <c r="L68" i="65"/>
  <c r="K68" i="65"/>
  <c r="R67" i="65"/>
  <c r="S67" i="65" s="1"/>
  <c r="N67" i="65"/>
  <c r="L67" i="65"/>
  <c r="K67" i="65"/>
  <c r="R66" i="65"/>
  <c r="S66" i="65" s="1"/>
  <c r="N66" i="65"/>
  <c r="L66" i="65"/>
  <c r="K66" i="65"/>
  <c r="R65" i="65"/>
  <c r="S65" i="65" s="1"/>
  <c r="N65" i="65"/>
  <c r="L65" i="65"/>
  <c r="K65" i="65"/>
  <c r="R64" i="65"/>
  <c r="S64" i="65" s="1"/>
  <c r="N64" i="65"/>
  <c r="L64" i="65"/>
  <c r="K64" i="65"/>
  <c r="R63" i="65"/>
  <c r="S63" i="65" s="1"/>
  <c r="N63" i="65"/>
  <c r="L63" i="65"/>
  <c r="K63" i="65"/>
  <c r="R62" i="65"/>
  <c r="S62" i="65" s="1"/>
  <c r="N62" i="65"/>
  <c r="L62" i="65"/>
  <c r="K62" i="65"/>
  <c r="R61" i="65"/>
  <c r="S61" i="65" s="1"/>
  <c r="N61" i="65"/>
  <c r="L61" i="65"/>
  <c r="K61" i="65"/>
  <c r="R60" i="65"/>
  <c r="S60" i="65" s="1"/>
  <c r="N60" i="65"/>
  <c r="L60" i="65"/>
  <c r="K60" i="65"/>
  <c r="R59" i="65"/>
  <c r="S59" i="65" s="1"/>
  <c r="N59" i="65"/>
  <c r="L59" i="65"/>
  <c r="K59" i="65"/>
  <c r="S58" i="65"/>
  <c r="R58" i="65"/>
  <c r="N58" i="65"/>
  <c r="L58" i="65"/>
  <c r="K58" i="65"/>
  <c r="R57" i="65"/>
  <c r="S57" i="65" s="1"/>
  <c r="N57" i="65"/>
  <c r="L57" i="65"/>
  <c r="K57" i="65"/>
  <c r="S56" i="65"/>
  <c r="R56" i="65"/>
  <c r="N56" i="65"/>
  <c r="L56" i="65"/>
  <c r="K56" i="65"/>
  <c r="R55" i="65"/>
  <c r="S55" i="65" s="1"/>
  <c r="N55" i="65"/>
  <c r="L55" i="65"/>
  <c r="K55" i="65"/>
  <c r="R54" i="65"/>
  <c r="S54" i="65" s="1"/>
  <c r="N54" i="65"/>
  <c r="L54" i="65"/>
  <c r="K54" i="65"/>
  <c r="R53" i="65"/>
  <c r="S53" i="65" s="1"/>
  <c r="N53" i="65"/>
  <c r="L53" i="65"/>
  <c r="K53" i="65"/>
  <c r="R52" i="65"/>
  <c r="S52" i="65" s="1"/>
  <c r="N52" i="65"/>
  <c r="L52" i="65"/>
  <c r="K52" i="65"/>
  <c r="R51" i="65"/>
  <c r="S51" i="65" s="1"/>
  <c r="N51" i="65"/>
  <c r="L51" i="65"/>
  <c r="K51" i="65"/>
  <c r="R50" i="65"/>
  <c r="S50" i="65" s="1"/>
  <c r="N50" i="65"/>
  <c r="L50" i="65"/>
  <c r="K50" i="65"/>
  <c r="S49" i="65"/>
  <c r="R49" i="65"/>
  <c r="N49" i="65"/>
  <c r="L49" i="65"/>
  <c r="K49" i="65"/>
  <c r="R48" i="65"/>
  <c r="S48" i="65" s="1"/>
  <c r="N48" i="65"/>
  <c r="L48" i="65"/>
  <c r="K48" i="65"/>
  <c r="R47" i="65"/>
  <c r="S47" i="65" s="1"/>
  <c r="N47" i="65"/>
  <c r="L47" i="65"/>
  <c r="K47" i="65"/>
  <c r="R46" i="65"/>
  <c r="S46" i="65" s="1"/>
  <c r="N46" i="65"/>
  <c r="L46" i="65"/>
  <c r="K46" i="65"/>
  <c r="R45" i="65"/>
  <c r="S45" i="65" s="1"/>
  <c r="N45" i="65"/>
  <c r="L45" i="65"/>
  <c r="K45" i="65"/>
  <c r="R44" i="65"/>
  <c r="S44" i="65" s="1"/>
  <c r="N44" i="65"/>
  <c r="L44" i="65"/>
  <c r="K44" i="65"/>
  <c r="R43" i="65"/>
  <c r="S43" i="65" s="1"/>
  <c r="N43" i="65"/>
  <c r="L43" i="65"/>
  <c r="K43" i="65"/>
  <c r="R42" i="65"/>
  <c r="S42" i="65" s="1"/>
  <c r="N42" i="65"/>
  <c r="L42" i="65"/>
  <c r="K42" i="65"/>
  <c r="R41" i="65"/>
  <c r="S41" i="65" s="1"/>
  <c r="N41" i="65"/>
  <c r="L41" i="65"/>
  <c r="K41" i="65"/>
  <c r="S40" i="65"/>
  <c r="R40" i="65"/>
  <c r="N40" i="65"/>
  <c r="L40" i="65"/>
  <c r="K40" i="65"/>
  <c r="R39" i="65"/>
  <c r="S39" i="65" s="1"/>
  <c r="N39" i="65"/>
  <c r="L39" i="65"/>
  <c r="K39" i="65"/>
  <c r="R38" i="65"/>
  <c r="S38" i="65" s="1"/>
  <c r="N38" i="65"/>
  <c r="L38" i="65"/>
  <c r="K38" i="65"/>
  <c r="R37" i="65"/>
  <c r="S37" i="65" s="1"/>
  <c r="N37" i="65"/>
  <c r="L37" i="65"/>
  <c r="K37" i="65"/>
  <c r="R36" i="65"/>
  <c r="S36" i="65" s="1"/>
  <c r="N36" i="65"/>
  <c r="L36" i="65"/>
  <c r="K36" i="65"/>
  <c r="R35" i="65"/>
  <c r="S35" i="65" s="1"/>
  <c r="N35" i="65"/>
  <c r="L35" i="65"/>
  <c r="K35" i="65"/>
  <c r="R34" i="65"/>
  <c r="S34" i="65" s="1"/>
  <c r="N34" i="65"/>
  <c r="L34" i="65"/>
  <c r="K34" i="65"/>
  <c r="R33" i="65"/>
  <c r="S33" i="65" s="1"/>
  <c r="N33" i="65"/>
  <c r="L33" i="65"/>
  <c r="K33" i="65"/>
  <c r="R32" i="65"/>
  <c r="S32" i="65" s="1"/>
  <c r="N32" i="65"/>
  <c r="L32" i="65"/>
  <c r="K32" i="65"/>
  <c r="R31" i="65"/>
  <c r="S31" i="65" s="1"/>
  <c r="N31" i="65"/>
  <c r="L31" i="65"/>
  <c r="K31" i="65"/>
  <c r="R30" i="65"/>
  <c r="S30" i="65" s="1"/>
  <c r="N30" i="65"/>
  <c r="L30" i="65"/>
  <c r="K30" i="65"/>
  <c r="R29" i="65"/>
  <c r="S29" i="65" s="1"/>
  <c r="N29" i="65"/>
  <c r="L29" i="65"/>
  <c r="K29" i="65"/>
  <c r="R28" i="65"/>
  <c r="S28" i="65" s="1"/>
  <c r="N28" i="65"/>
  <c r="L28" i="65"/>
  <c r="K28" i="65"/>
  <c r="R27" i="65"/>
  <c r="S27" i="65" s="1"/>
  <c r="N27" i="65"/>
  <c r="L27" i="65"/>
  <c r="K27" i="65"/>
  <c r="S26" i="65"/>
  <c r="R26" i="65"/>
  <c r="N26" i="65"/>
  <c r="L26" i="65"/>
  <c r="K26" i="65"/>
  <c r="R25" i="65"/>
  <c r="S25" i="65" s="1"/>
  <c r="N25" i="65"/>
  <c r="L25" i="65"/>
  <c r="K25" i="65"/>
  <c r="R24" i="65"/>
  <c r="S24" i="65" s="1"/>
  <c r="N24" i="65"/>
  <c r="L24" i="65"/>
  <c r="K24" i="65"/>
  <c r="R23" i="65"/>
  <c r="S23" i="65" s="1"/>
  <c r="N23" i="65"/>
  <c r="L23" i="65"/>
  <c r="K23" i="65"/>
  <c r="R22" i="65"/>
  <c r="S22" i="65" s="1"/>
  <c r="N22" i="65"/>
  <c r="L22" i="65"/>
  <c r="K22" i="65"/>
  <c r="R21" i="65"/>
  <c r="S21" i="65" s="1"/>
  <c r="N21" i="65"/>
  <c r="L21" i="65"/>
  <c r="K21" i="65"/>
  <c r="R20" i="65"/>
  <c r="S20" i="65" s="1"/>
  <c r="N20" i="65"/>
  <c r="L20" i="65"/>
  <c r="K20" i="65"/>
  <c r="R19" i="65"/>
  <c r="S19" i="65" s="1"/>
  <c r="N19" i="65"/>
  <c r="L19" i="65"/>
  <c r="K19" i="65"/>
  <c r="R18" i="65"/>
  <c r="S18" i="65" s="1"/>
  <c r="N18" i="65"/>
  <c r="L18" i="65"/>
  <c r="K18" i="65"/>
  <c r="S17" i="65"/>
  <c r="R17" i="65"/>
  <c r="N17" i="65"/>
  <c r="L17" i="65"/>
  <c r="K17" i="65"/>
  <c r="R16" i="65"/>
  <c r="S16" i="65" s="1"/>
  <c r="N16" i="65"/>
  <c r="L16" i="65"/>
  <c r="K16" i="65"/>
  <c r="R15" i="65"/>
  <c r="S15" i="65" s="1"/>
  <c r="N15" i="65"/>
  <c r="L15" i="65"/>
  <c r="K15" i="65"/>
  <c r="R14" i="65"/>
  <c r="S14" i="65" s="1"/>
  <c r="N14" i="65"/>
  <c r="L14" i="65"/>
  <c r="K14" i="65"/>
  <c r="R13" i="65"/>
  <c r="S13" i="65" s="1"/>
  <c r="N13" i="65"/>
  <c r="L13" i="65"/>
  <c r="K13" i="65"/>
  <c r="R12" i="65"/>
  <c r="S12" i="65" s="1"/>
  <c r="N12" i="65"/>
  <c r="L12" i="65"/>
  <c r="K12" i="65"/>
  <c r="R11" i="65"/>
  <c r="S11" i="65" s="1"/>
  <c r="N11" i="65"/>
  <c r="L11" i="65"/>
  <c r="K11" i="65"/>
  <c r="S10" i="65"/>
  <c r="R10" i="65"/>
  <c r="N10" i="65"/>
  <c r="L10" i="65"/>
  <c r="K10" i="65"/>
  <c r="R9" i="65"/>
  <c r="S9" i="65" s="1"/>
  <c r="N9" i="65"/>
  <c r="L9" i="65"/>
  <c r="K9" i="65"/>
  <c r="R8" i="65"/>
  <c r="S8" i="65" s="1"/>
  <c r="N8" i="65"/>
  <c r="L8" i="65"/>
  <c r="K8" i="65"/>
  <c r="R7" i="65"/>
  <c r="S7" i="65" s="1"/>
  <c r="N7" i="65"/>
  <c r="L7" i="65"/>
  <c r="K7" i="65"/>
  <c r="R6" i="65"/>
  <c r="S6" i="65" s="1"/>
  <c r="N6" i="65"/>
  <c r="L6" i="65"/>
  <c r="K6" i="65"/>
  <c r="R5" i="65"/>
  <c r="S5" i="65" s="1"/>
  <c r="N5" i="65"/>
  <c r="L5" i="65"/>
  <c r="L328" i="65" s="1"/>
  <c r="K5" i="65"/>
  <c r="R4" i="65"/>
  <c r="N4" i="65"/>
  <c r="L4" i="65"/>
  <c r="L329" i="65" s="1"/>
  <c r="K4" i="65"/>
  <c r="Q329" i="64"/>
  <c r="P329" i="64"/>
  <c r="O329" i="64"/>
  <c r="M329" i="64"/>
  <c r="J329" i="64"/>
  <c r="AY328" i="64"/>
  <c r="AX328" i="64"/>
  <c r="AW328" i="64"/>
  <c r="AV328" i="64"/>
  <c r="AU328" i="64"/>
  <c r="AT328" i="64"/>
  <c r="AS328" i="64"/>
  <c r="AR328" i="64"/>
  <c r="AQ328" i="64"/>
  <c r="AP328" i="64"/>
  <c r="AO328" i="64"/>
  <c r="AN328" i="64"/>
  <c r="AM328" i="64"/>
  <c r="AL328" i="64"/>
  <c r="AK328" i="64"/>
  <c r="AJ328" i="64"/>
  <c r="AI328" i="64"/>
  <c r="AH328" i="64"/>
  <c r="AG328" i="64"/>
  <c r="AF328" i="64"/>
  <c r="AE328" i="64"/>
  <c r="AD328" i="64"/>
  <c r="AC328" i="64"/>
  <c r="AB328" i="64"/>
  <c r="AA328" i="64"/>
  <c r="Z328" i="64"/>
  <c r="Y328" i="64"/>
  <c r="X328" i="64"/>
  <c r="W328" i="64"/>
  <c r="V328" i="64"/>
  <c r="U328" i="64"/>
  <c r="T328" i="64"/>
  <c r="Q328" i="64"/>
  <c r="P328" i="64"/>
  <c r="O328" i="64"/>
  <c r="M328" i="64"/>
  <c r="J328" i="64"/>
  <c r="R327" i="64"/>
  <c r="S327" i="64" s="1"/>
  <c r="N327" i="64"/>
  <c r="L327" i="64"/>
  <c r="K327" i="64"/>
  <c r="R326" i="64"/>
  <c r="S326" i="64" s="1"/>
  <c r="N326" i="64"/>
  <c r="L326" i="64"/>
  <c r="K326" i="64"/>
  <c r="R325" i="64"/>
  <c r="S325" i="64" s="1"/>
  <c r="N325" i="64"/>
  <c r="L325" i="64"/>
  <c r="K325" i="64"/>
  <c r="R324" i="64"/>
  <c r="S324" i="64" s="1"/>
  <c r="N324" i="64"/>
  <c r="L324" i="64"/>
  <c r="K324" i="64"/>
  <c r="R323" i="64"/>
  <c r="S323" i="64" s="1"/>
  <c r="N323" i="64"/>
  <c r="L323" i="64"/>
  <c r="K323" i="64"/>
  <c r="S322" i="64"/>
  <c r="R322" i="64"/>
  <c r="N322" i="64"/>
  <c r="L322" i="64"/>
  <c r="K322" i="64"/>
  <c r="R321" i="64"/>
  <c r="S321" i="64" s="1"/>
  <c r="N321" i="64"/>
  <c r="L321" i="64"/>
  <c r="K321" i="64"/>
  <c r="R320" i="64"/>
  <c r="S320" i="64" s="1"/>
  <c r="N320" i="64"/>
  <c r="L320" i="64"/>
  <c r="K320" i="64"/>
  <c r="R319" i="64"/>
  <c r="S319" i="64" s="1"/>
  <c r="N319" i="64"/>
  <c r="L319" i="64"/>
  <c r="K319" i="64"/>
  <c r="S318" i="64"/>
  <c r="R318" i="64"/>
  <c r="N318" i="64"/>
  <c r="L318" i="64"/>
  <c r="K318" i="64"/>
  <c r="S317" i="64"/>
  <c r="R317" i="64"/>
  <c r="N317" i="64"/>
  <c r="L317" i="64"/>
  <c r="K317" i="64"/>
  <c r="R316" i="64"/>
  <c r="S316" i="64" s="1"/>
  <c r="N316" i="64"/>
  <c r="L316" i="64"/>
  <c r="K316" i="64"/>
  <c r="R315" i="64"/>
  <c r="S315" i="64" s="1"/>
  <c r="N315" i="64"/>
  <c r="L315" i="64"/>
  <c r="K315" i="64"/>
  <c r="S314" i="64"/>
  <c r="R314" i="64"/>
  <c r="N314" i="64"/>
  <c r="L314" i="64"/>
  <c r="K314" i="64"/>
  <c r="R313" i="64"/>
  <c r="S313" i="64" s="1"/>
  <c r="N313" i="64"/>
  <c r="L313" i="64"/>
  <c r="K313" i="64"/>
  <c r="R312" i="64"/>
  <c r="S312" i="64" s="1"/>
  <c r="N312" i="64"/>
  <c r="L312" i="64"/>
  <c r="K312" i="64"/>
  <c r="R311" i="64"/>
  <c r="S311" i="64" s="1"/>
  <c r="N311" i="64"/>
  <c r="L311" i="64"/>
  <c r="K311" i="64"/>
  <c r="S310" i="64"/>
  <c r="R310" i="64"/>
  <c r="N310" i="64"/>
  <c r="L310" i="64"/>
  <c r="K310" i="64"/>
  <c r="R309" i="64"/>
  <c r="S309" i="64" s="1"/>
  <c r="N309" i="64"/>
  <c r="L309" i="64"/>
  <c r="K309" i="64"/>
  <c r="R308" i="64"/>
  <c r="S308" i="64" s="1"/>
  <c r="N308" i="64"/>
  <c r="L308" i="64"/>
  <c r="K308" i="64"/>
  <c r="R307" i="64"/>
  <c r="S307" i="64" s="1"/>
  <c r="N307" i="64"/>
  <c r="L307" i="64"/>
  <c r="K307" i="64"/>
  <c r="S306" i="64"/>
  <c r="R306" i="64"/>
  <c r="N306" i="64"/>
  <c r="L306" i="64"/>
  <c r="K306" i="64"/>
  <c r="R305" i="64"/>
  <c r="S305" i="64" s="1"/>
  <c r="N305" i="64"/>
  <c r="L305" i="64"/>
  <c r="K305" i="64"/>
  <c r="R304" i="64"/>
  <c r="S304" i="64" s="1"/>
  <c r="N304" i="64"/>
  <c r="L304" i="64"/>
  <c r="K304" i="64"/>
  <c r="R303" i="64"/>
  <c r="S303" i="64" s="1"/>
  <c r="N303" i="64"/>
  <c r="L303" i="64"/>
  <c r="K303" i="64"/>
  <c r="S302" i="64"/>
  <c r="R302" i="64"/>
  <c r="N302" i="64"/>
  <c r="L302" i="64"/>
  <c r="K302" i="64"/>
  <c r="S301" i="64"/>
  <c r="R301" i="64"/>
  <c r="N301" i="64"/>
  <c r="L301" i="64"/>
  <c r="K301" i="64"/>
  <c r="R300" i="64"/>
  <c r="S300" i="64" s="1"/>
  <c r="N300" i="64"/>
  <c r="L300" i="64"/>
  <c r="K300" i="64"/>
  <c r="R299" i="64"/>
  <c r="S299" i="64" s="1"/>
  <c r="N299" i="64"/>
  <c r="L299" i="64"/>
  <c r="K299" i="64"/>
  <c r="S298" i="64"/>
  <c r="R298" i="64"/>
  <c r="N298" i="64"/>
  <c r="L298" i="64"/>
  <c r="K298" i="64"/>
  <c r="R297" i="64"/>
  <c r="S297" i="64" s="1"/>
  <c r="N297" i="64"/>
  <c r="L297" i="64"/>
  <c r="K297" i="64"/>
  <c r="R296" i="64"/>
  <c r="S296" i="64" s="1"/>
  <c r="N296" i="64"/>
  <c r="L296" i="64"/>
  <c r="K296" i="64"/>
  <c r="R295" i="64"/>
  <c r="S295" i="64" s="1"/>
  <c r="N295" i="64"/>
  <c r="L295" i="64"/>
  <c r="K295" i="64"/>
  <c r="S294" i="64"/>
  <c r="R294" i="64"/>
  <c r="N294" i="64"/>
  <c r="L294" i="64"/>
  <c r="K294" i="64"/>
  <c r="R293" i="64"/>
  <c r="S293" i="64" s="1"/>
  <c r="N293" i="64"/>
  <c r="L293" i="64"/>
  <c r="K293" i="64"/>
  <c r="R292" i="64"/>
  <c r="S292" i="64" s="1"/>
  <c r="N292" i="64"/>
  <c r="L292" i="64"/>
  <c r="K292" i="64"/>
  <c r="R291" i="64"/>
  <c r="S291" i="64" s="1"/>
  <c r="N291" i="64"/>
  <c r="L291" i="64"/>
  <c r="K291" i="64"/>
  <c r="S290" i="64"/>
  <c r="R290" i="64"/>
  <c r="N290" i="64"/>
  <c r="L290" i="64"/>
  <c r="K290" i="64"/>
  <c r="R289" i="64"/>
  <c r="S289" i="64" s="1"/>
  <c r="N289" i="64"/>
  <c r="L289" i="64"/>
  <c r="K289" i="64"/>
  <c r="R288" i="64"/>
  <c r="S288" i="64" s="1"/>
  <c r="N288" i="64"/>
  <c r="L288" i="64"/>
  <c r="K288" i="64"/>
  <c r="R287" i="64"/>
  <c r="S287" i="64" s="1"/>
  <c r="N287" i="64"/>
  <c r="L287" i="64"/>
  <c r="K287" i="64"/>
  <c r="S286" i="64"/>
  <c r="R286" i="64"/>
  <c r="N286" i="64"/>
  <c r="L286" i="64"/>
  <c r="K286" i="64"/>
  <c r="S285" i="64"/>
  <c r="R285" i="64"/>
  <c r="N285" i="64"/>
  <c r="L285" i="64"/>
  <c r="K285" i="64"/>
  <c r="R284" i="64"/>
  <c r="S284" i="64" s="1"/>
  <c r="N284" i="64"/>
  <c r="L284" i="64"/>
  <c r="K284" i="64"/>
  <c r="R283" i="64"/>
  <c r="S283" i="64" s="1"/>
  <c r="N283" i="64"/>
  <c r="L283" i="64"/>
  <c r="K283" i="64"/>
  <c r="S282" i="64"/>
  <c r="R282" i="64"/>
  <c r="N282" i="64"/>
  <c r="L282" i="64"/>
  <c r="K282" i="64"/>
  <c r="R281" i="64"/>
  <c r="S281" i="64" s="1"/>
  <c r="N281" i="64"/>
  <c r="L281" i="64"/>
  <c r="K281" i="64"/>
  <c r="R280" i="64"/>
  <c r="S280" i="64" s="1"/>
  <c r="N280" i="64"/>
  <c r="L280" i="64"/>
  <c r="K280" i="64"/>
  <c r="R279" i="64"/>
  <c r="S279" i="64" s="1"/>
  <c r="N279" i="64"/>
  <c r="L279" i="64"/>
  <c r="K279" i="64"/>
  <c r="S278" i="64"/>
  <c r="R278" i="64"/>
  <c r="N278" i="64"/>
  <c r="L278" i="64"/>
  <c r="K278" i="64"/>
  <c r="R277" i="64"/>
  <c r="S277" i="64" s="1"/>
  <c r="N277" i="64"/>
  <c r="L277" i="64"/>
  <c r="K277" i="64"/>
  <c r="R276" i="64"/>
  <c r="S276" i="64" s="1"/>
  <c r="N276" i="64"/>
  <c r="L276" i="64"/>
  <c r="K276" i="64"/>
  <c r="R275" i="64"/>
  <c r="S275" i="64" s="1"/>
  <c r="N275" i="64"/>
  <c r="L275" i="64"/>
  <c r="K275" i="64"/>
  <c r="S274" i="64"/>
  <c r="R274" i="64"/>
  <c r="N274" i="64"/>
  <c r="L274" i="64"/>
  <c r="K274" i="64"/>
  <c r="R273" i="64"/>
  <c r="S273" i="64" s="1"/>
  <c r="N273" i="64"/>
  <c r="L273" i="64"/>
  <c r="K273" i="64"/>
  <c r="R272" i="64"/>
  <c r="S272" i="64" s="1"/>
  <c r="N272" i="64"/>
  <c r="L272" i="64"/>
  <c r="K272" i="64"/>
  <c r="R271" i="64"/>
  <c r="S271" i="64" s="1"/>
  <c r="N271" i="64"/>
  <c r="L271" i="64"/>
  <c r="K271" i="64"/>
  <c r="S270" i="64"/>
  <c r="R270" i="64"/>
  <c r="N270" i="64"/>
  <c r="L270" i="64"/>
  <c r="K270" i="64"/>
  <c r="S269" i="64"/>
  <c r="R269" i="64"/>
  <c r="N269" i="64"/>
  <c r="L269" i="64"/>
  <c r="K269" i="64"/>
  <c r="R268" i="64"/>
  <c r="S268" i="64" s="1"/>
  <c r="N268" i="64"/>
  <c r="L268" i="64"/>
  <c r="K268" i="64"/>
  <c r="R267" i="64"/>
  <c r="S267" i="64" s="1"/>
  <c r="N267" i="64"/>
  <c r="L267" i="64"/>
  <c r="K267" i="64"/>
  <c r="S266" i="64"/>
  <c r="R266" i="64"/>
  <c r="N266" i="64"/>
  <c r="L266" i="64"/>
  <c r="K266" i="64"/>
  <c r="R265" i="64"/>
  <c r="S265" i="64" s="1"/>
  <c r="N265" i="64"/>
  <c r="L265" i="64"/>
  <c r="K265" i="64"/>
  <c r="R264" i="64"/>
  <c r="S264" i="64" s="1"/>
  <c r="N264" i="64"/>
  <c r="L264" i="64"/>
  <c r="K264" i="64"/>
  <c r="R263" i="64"/>
  <c r="S263" i="64" s="1"/>
  <c r="N263" i="64"/>
  <c r="L263" i="64"/>
  <c r="K263" i="64"/>
  <c r="S262" i="64"/>
  <c r="R262" i="64"/>
  <c r="N262" i="64"/>
  <c r="L262" i="64"/>
  <c r="K262" i="64"/>
  <c r="R261" i="64"/>
  <c r="S261" i="64" s="1"/>
  <c r="N261" i="64"/>
  <c r="L261" i="64"/>
  <c r="K261" i="64"/>
  <c r="R260" i="64"/>
  <c r="S260" i="64" s="1"/>
  <c r="N260" i="64"/>
  <c r="L260" i="64"/>
  <c r="K260" i="64"/>
  <c r="R259" i="64"/>
  <c r="S259" i="64" s="1"/>
  <c r="N259" i="64"/>
  <c r="L259" i="64"/>
  <c r="K259" i="64"/>
  <c r="S258" i="64"/>
  <c r="R258" i="64"/>
  <c r="N258" i="64"/>
  <c r="L258" i="64"/>
  <c r="K258" i="64"/>
  <c r="R257" i="64"/>
  <c r="S257" i="64" s="1"/>
  <c r="N257" i="64"/>
  <c r="L257" i="64"/>
  <c r="K257" i="64"/>
  <c r="R256" i="64"/>
  <c r="S256" i="64" s="1"/>
  <c r="N256" i="64"/>
  <c r="L256" i="64"/>
  <c r="K256" i="64"/>
  <c r="R255" i="64"/>
  <c r="S255" i="64" s="1"/>
  <c r="N255" i="64"/>
  <c r="L255" i="64"/>
  <c r="K255" i="64"/>
  <c r="S254" i="64"/>
  <c r="R254" i="64"/>
  <c r="N254" i="64"/>
  <c r="L254" i="64"/>
  <c r="K254" i="64"/>
  <c r="S253" i="64"/>
  <c r="R253" i="64"/>
  <c r="N253" i="64"/>
  <c r="L253" i="64"/>
  <c r="K253" i="64"/>
  <c r="R252" i="64"/>
  <c r="S252" i="64" s="1"/>
  <c r="N252" i="64"/>
  <c r="L252" i="64"/>
  <c r="K252" i="64"/>
  <c r="R251" i="64"/>
  <c r="S251" i="64" s="1"/>
  <c r="N251" i="64"/>
  <c r="L251" i="64"/>
  <c r="K251" i="64"/>
  <c r="S250" i="64"/>
  <c r="R250" i="64"/>
  <c r="N250" i="64"/>
  <c r="L250" i="64"/>
  <c r="K250" i="64"/>
  <c r="R249" i="64"/>
  <c r="S249" i="64" s="1"/>
  <c r="N249" i="64"/>
  <c r="L249" i="64"/>
  <c r="K249" i="64"/>
  <c r="R248" i="64"/>
  <c r="S248" i="64" s="1"/>
  <c r="N248" i="64"/>
  <c r="L248" i="64"/>
  <c r="K248" i="64"/>
  <c r="R247" i="64"/>
  <c r="S247" i="64" s="1"/>
  <c r="N247" i="64"/>
  <c r="L247" i="64"/>
  <c r="K247" i="64"/>
  <c r="S246" i="64"/>
  <c r="R246" i="64"/>
  <c r="N246" i="64"/>
  <c r="L246" i="64"/>
  <c r="K246" i="64"/>
  <c r="R245" i="64"/>
  <c r="S245" i="64" s="1"/>
  <c r="N245" i="64"/>
  <c r="L245" i="64"/>
  <c r="K245" i="64"/>
  <c r="R244" i="64"/>
  <c r="S244" i="64" s="1"/>
  <c r="N244" i="64"/>
  <c r="L244" i="64"/>
  <c r="K244" i="64"/>
  <c r="R243" i="64"/>
  <c r="S243" i="64" s="1"/>
  <c r="N243" i="64"/>
  <c r="L243" i="64"/>
  <c r="K243" i="64"/>
  <c r="S242" i="64"/>
  <c r="R242" i="64"/>
  <c r="N242" i="64"/>
  <c r="L242" i="64"/>
  <c r="K242" i="64"/>
  <c r="R241" i="64"/>
  <c r="S241" i="64" s="1"/>
  <c r="N241" i="64"/>
  <c r="L241" i="64"/>
  <c r="K241" i="64"/>
  <c r="R240" i="64"/>
  <c r="S240" i="64" s="1"/>
  <c r="N240" i="64"/>
  <c r="L240" i="64"/>
  <c r="K240" i="64"/>
  <c r="R239" i="64"/>
  <c r="S239" i="64" s="1"/>
  <c r="N239" i="64"/>
  <c r="L239" i="64"/>
  <c r="K239" i="64"/>
  <c r="S238" i="64"/>
  <c r="R238" i="64"/>
  <c r="N238" i="64"/>
  <c r="L238" i="64"/>
  <c r="K238" i="64"/>
  <c r="S237" i="64"/>
  <c r="R237" i="64"/>
  <c r="N237" i="64"/>
  <c r="L237" i="64"/>
  <c r="K237" i="64"/>
  <c r="R236" i="64"/>
  <c r="S236" i="64" s="1"/>
  <c r="N236" i="64"/>
  <c r="L236" i="64"/>
  <c r="K236" i="64"/>
  <c r="R235" i="64"/>
  <c r="S235" i="64" s="1"/>
  <c r="N235" i="64"/>
  <c r="L235" i="64"/>
  <c r="K235" i="64"/>
  <c r="S234" i="64"/>
  <c r="R234" i="64"/>
  <c r="N234" i="64"/>
  <c r="L234" i="64"/>
  <c r="K234" i="64"/>
  <c r="R233" i="64"/>
  <c r="S233" i="64" s="1"/>
  <c r="N233" i="64"/>
  <c r="L233" i="64"/>
  <c r="K233" i="64"/>
  <c r="R232" i="64"/>
  <c r="S232" i="64" s="1"/>
  <c r="N232" i="64"/>
  <c r="L232" i="64"/>
  <c r="K232" i="64"/>
  <c r="R231" i="64"/>
  <c r="S231" i="64" s="1"/>
  <c r="N231" i="64"/>
  <c r="L231" i="64"/>
  <c r="K231" i="64"/>
  <c r="R230" i="64"/>
  <c r="S230" i="64" s="1"/>
  <c r="N230" i="64"/>
  <c r="L230" i="64"/>
  <c r="K230" i="64"/>
  <c r="R229" i="64"/>
  <c r="S229" i="64" s="1"/>
  <c r="N229" i="64"/>
  <c r="L229" i="64"/>
  <c r="K229" i="64"/>
  <c r="R228" i="64"/>
  <c r="S228" i="64" s="1"/>
  <c r="N228" i="64"/>
  <c r="L228" i="64"/>
  <c r="K228" i="64"/>
  <c r="R227" i="64"/>
  <c r="S227" i="64" s="1"/>
  <c r="N227" i="64"/>
  <c r="L227" i="64"/>
  <c r="K227" i="64"/>
  <c r="S226" i="64"/>
  <c r="R226" i="64"/>
  <c r="N226" i="64"/>
  <c r="L226" i="64"/>
  <c r="K226" i="64"/>
  <c r="R225" i="64"/>
  <c r="S225" i="64" s="1"/>
  <c r="N225" i="64"/>
  <c r="L225" i="64"/>
  <c r="K225" i="64"/>
  <c r="R224" i="64"/>
  <c r="S224" i="64" s="1"/>
  <c r="N224" i="64"/>
  <c r="L224" i="64"/>
  <c r="K224" i="64"/>
  <c r="R223" i="64"/>
  <c r="S223" i="64" s="1"/>
  <c r="N223" i="64"/>
  <c r="L223" i="64"/>
  <c r="K223" i="64"/>
  <c r="S222" i="64"/>
  <c r="R222" i="64"/>
  <c r="N222" i="64"/>
  <c r="L222" i="64"/>
  <c r="K222" i="64"/>
  <c r="S221" i="64"/>
  <c r="R221" i="64"/>
  <c r="N221" i="64"/>
  <c r="L221" i="64"/>
  <c r="K221" i="64"/>
  <c r="R220" i="64"/>
  <c r="S220" i="64" s="1"/>
  <c r="N220" i="64"/>
  <c r="L220" i="64"/>
  <c r="K220" i="64"/>
  <c r="R219" i="64"/>
  <c r="S219" i="64" s="1"/>
  <c r="N219" i="64"/>
  <c r="L219" i="64"/>
  <c r="K219" i="64"/>
  <c r="S218" i="64"/>
  <c r="R218" i="64"/>
  <c r="N218" i="64"/>
  <c r="L218" i="64"/>
  <c r="K218" i="64"/>
  <c r="R217" i="64"/>
  <c r="S217" i="64" s="1"/>
  <c r="N217" i="64"/>
  <c r="L217" i="64"/>
  <c r="K217" i="64"/>
  <c r="R216" i="64"/>
  <c r="S216" i="64" s="1"/>
  <c r="N216" i="64"/>
  <c r="L216" i="64"/>
  <c r="K216" i="64"/>
  <c r="R215" i="64"/>
  <c r="S215" i="64" s="1"/>
  <c r="N215" i="64"/>
  <c r="L215" i="64"/>
  <c r="K215" i="64"/>
  <c r="R214" i="64"/>
  <c r="S214" i="64" s="1"/>
  <c r="N214" i="64"/>
  <c r="L214" i="64"/>
  <c r="K214" i="64"/>
  <c r="R213" i="64"/>
  <c r="S213" i="64" s="1"/>
  <c r="N213" i="64"/>
  <c r="L213" i="64"/>
  <c r="K213" i="64"/>
  <c r="R212" i="64"/>
  <c r="S212" i="64" s="1"/>
  <c r="N212" i="64"/>
  <c r="L212" i="64"/>
  <c r="K212" i="64"/>
  <c r="R211" i="64"/>
  <c r="S211" i="64" s="1"/>
  <c r="N211" i="64"/>
  <c r="L211" i="64"/>
  <c r="K211" i="64"/>
  <c r="S210" i="64"/>
  <c r="R210" i="64"/>
  <c r="N210" i="64"/>
  <c r="L210" i="64"/>
  <c r="K210" i="64"/>
  <c r="R209" i="64"/>
  <c r="S209" i="64" s="1"/>
  <c r="N209" i="64"/>
  <c r="L209" i="64"/>
  <c r="K209" i="64"/>
  <c r="R208" i="64"/>
  <c r="S208" i="64" s="1"/>
  <c r="N208" i="64"/>
  <c r="L208" i="64"/>
  <c r="K208" i="64"/>
  <c r="R207" i="64"/>
  <c r="S207" i="64" s="1"/>
  <c r="N207" i="64"/>
  <c r="L207" i="64"/>
  <c r="K207" i="64"/>
  <c r="S206" i="64"/>
  <c r="R206" i="64"/>
  <c r="N206" i="64"/>
  <c r="L206" i="64"/>
  <c r="K206" i="64"/>
  <c r="S205" i="64"/>
  <c r="R205" i="64"/>
  <c r="N205" i="64"/>
  <c r="L205" i="64"/>
  <c r="K205" i="64"/>
  <c r="R204" i="64"/>
  <c r="S204" i="64" s="1"/>
  <c r="N204" i="64"/>
  <c r="L204" i="64"/>
  <c r="K204" i="64"/>
  <c r="R203" i="64"/>
  <c r="S203" i="64" s="1"/>
  <c r="N203" i="64"/>
  <c r="L203" i="64"/>
  <c r="K203" i="64"/>
  <c r="S202" i="64"/>
  <c r="R202" i="64"/>
  <c r="N202" i="64"/>
  <c r="L202" i="64"/>
  <c r="K202" i="64"/>
  <c r="R201" i="64"/>
  <c r="S201" i="64" s="1"/>
  <c r="N201" i="64"/>
  <c r="L201" i="64"/>
  <c r="K201" i="64"/>
  <c r="R200" i="64"/>
  <c r="S200" i="64" s="1"/>
  <c r="N200" i="64"/>
  <c r="L200" i="64"/>
  <c r="K200" i="64"/>
  <c r="R199" i="64"/>
  <c r="S199" i="64" s="1"/>
  <c r="N199" i="64"/>
  <c r="L199" i="64"/>
  <c r="K199" i="64"/>
  <c r="R198" i="64"/>
  <c r="S198" i="64" s="1"/>
  <c r="N198" i="64"/>
  <c r="L198" i="64"/>
  <c r="K198" i="64"/>
  <c r="R197" i="64"/>
  <c r="S197" i="64" s="1"/>
  <c r="N197" i="64"/>
  <c r="L197" i="64"/>
  <c r="K197" i="64"/>
  <c r="R196" i="64"/>
  <c r="S196" i="64" s="1"/>
  <c r="N196" i="64"/>
  <c r="L196" i="64"/>
  <c r="K196" i="64"/>
  <c r="R195" i="64"/>
  <c r="S195" i="64" s="1"/>
  <c r="N195" i="64"/>
  <c r="L195" i="64"/>
  <c r="K195" i="64"/>
  <c r="S194" i="64"/>
  <c r="R194" i="64"/>
  <c r="N194" i="64"/>
  <c r="L194" i="64"/>
  <c r="K194" i="64"/>
  <c r="R193" i="64"/>
  <c r="S193" i="64" s="1"/>
  <c r="N193" i="64"/>
  <c r="L193" i="64"/>
  <c r="K193" i="64"/>
  <c r="R192" i="64"/>
  <c r="S192" i="64" s="1"/>
  <c r="N192" i="64"/>
  <c r="L192" i="64"/>
  <c r="K192" i="64"/>
  <c r="R191" i="64"/>
  <c r="S191" i="64" s="1"/>
  <c r="N191" i="64"/>
  <c r="L191" i="64"/>
  <c r="K191" i="64"/>
  <c r="S190" i="64"/>
  <c r="R190" i="64"/>
  <c r="N190" i="64"/>
  <c r="L190" i="64"/>
  <c r="K190" i="64"/>
  <c r="S189" i="64"/>
  <c r="R189" i="64"/>
  <c r="N189" i="64"/>
  <c r="L189" i="64"/>
  <c r="K189" i="64"/>
  <c r="R188" i="64"/>
  <c r="S188" i="64" s="1"/>
  <c r="N188" i="64"/>
  <c r="L188" i="64"/>
  <c r="K188" i="64"/>
  <c r="R187" i="64"/>
  <c r="S187" i="64" s="1"/>
  <c r="N187" i="64"/>
  <c r="L187" i="64"/>
  <c r="K187" i="64"/>
  <c r="S186" i="64"/>
  <c r="R186" i="64"/>
  <c r="N186" i="64"/>
  <c r="L186" i="64"/>
  <c r="K186" i="64"/>
  <c r="R185" i="64"/>
  <c r="S185" i="64" s="1"/>
  <c r="N185" i="64"/>
  <c r="L185" i="64"/>
  <c r="K185" i="64"/>
  <c r="R184" i="64"/>
  <c r="S184" i="64" s="1"/>
  <c r="N184" i="64"/>
  <c r="L184" i="64"/>
  <c r="K184" i="64"/>
  <c r="R183" i="64"/>
  <c r="S183" i="64" s="1"/>
  <c r="N183" i="64"/>
  <c r="L183" i="64"/>
  <c r="K183" i="64"/>
  <c r="R182" i="64"/>
  <c r="S182" i="64" s="1"/>
  <c r="N182" i="64"/>
  <c r="L182" i="64"/>
  <c r="K182" i="64"/>
  <c r="R181" i="64"/>
  <c r="S181" i="64" s="1"/>
  <c r="N181" i="64"/>
  <c r="L181" i="64"/>
  <c r="K181" i="64"/>
  <c r="R180" i="64"/>
  <c r="S180" i="64" s="1"/>
  <c r="N180" i="64"/>
  <c r="L180" i="64"/>
  <c r="K180" i="64"/>
  <c r="R179" i="64"/>
  <c r="S179" i="64" s="1"/>
  <c r="N179" i="64"/>
  <c r="L179" i="64"/>
  <c r="K179" i="64"/>
  <c r="S178" i="64"/>
  <c r="R178" i="64"/>
  <c r="N178" i="64"/>
  <c r="L178" i="64"/>
  <c r="K178" i="64"/>
  <c r="R177" i="64"/>
  <c r="S177" i="64" s="1"/>
  <c r="N177" i="64"/>
  <c r="L177" i="64"/>
  <c r="K177" i="64"/>
  <c r="R176" i="64"/>
  <c r="S176" i="64" s="1"/>
  <c r="N176" i="64"/>
  <c r="L176" i="64"/>
  <c r="K176" i="64"/>
  <c r="R175" i="64"/>
  <c r="S175" i="64" s="1"/>
  <c r="N175" i="64"/>
  <c r="L175" i="64"/>
  <c r="K175" i="64"/>
  <c r="S174" i="64"/>
  <c r="R174" i="64"/>
  <c r="N174" i="64"/>
  <c r="L174" i="64"/>
  <c r="K174" i="64"/>
  <c r="S173" i="64"/>
  <c r="R173" i="64"/>
  <c r="N173" i="64"/>
  <c r="L173" i="64"/>
  <c r="K173" i="64"/>
  <c r="R172" i="64"/>
  <c r="S172" i="64" s="1"/>
  <c r="N172" i="64"/>
  <c r="L172" i="64"/>
  <c r="K172" i="64"/>
  <c r="R171" i="64"/>
  <c r="S171" i="64" s="1"/>
  <c r="N171" i="64"/>
  <c r="L171" i="64"/>
  <c r="K171" i="64"/>
  <c r="S170" i="64"/>
  <c r="R170" i="64"/>
  <c r="N170" i="64"/>
  <c r="L170" i="64"/>
  <c r="K170" i="64"/>
  <c r="R169" i="64"/>
  <c r="S169" i="64" s="1"/>
  <c r="N169" i="64"/>
  <c r="L169" i="64"/>
  <c r="K169" i="64"/>
  <c r="R168" i="64"/>
  <c r="S168" i="64" s="1"/>
  <c r="N168" i="64"/>
  <c r="L168" i="64"/>
  <c r="K168" i="64"/>
  <c r="R167" i="64"/>
  <c r="S167" i="64" s="1"/>
  <c r="N167" i="64"/>
  <c r="L167" i="64"/>
  <c r="K167" i="64"/>
  <c r="R166" i="64"/>
  <c r="S166" i="64" s="1"/>
  <c r="N166" i="64"/>
  <c r="L166" i="64"/>
  <c r="K166" i="64"/>
  <c r="R165" i="64"/>
  <c r="S165" i="64" s="1"/>
  <c r="N165" i="64"/>
  <c r="L165" i="64"/>
  <c r="K165" i="64"/>
  <c r="R164" i="64"/>
  <c r="S164" i="64" s="1"/>
  <c r="N164" i="64"/>
  <c r="L164" i="64"/>
  <c r="K164" i="64"/>
  <c r="R163" i="64"/>
  <c r="S163" i="64" s="1"/>
  <c r="N163" i="64"/>
  <c r="L163" i="64"/>
  <c r="K163" i="64"/>
  <c r="R162" i="64"/>
  <c r="S162" i="64" s="1"/>
  <c r="N162" i="64"/>
  <c r="L162" i="64"/>
  <c r="K162" i="64"/>
  <c r="R161" i="64"/>
  <c r="S161" i="64" s="1"/>
  <c r="N161" i="64"/>
  <c r="L161" i="64"/>
  <c r="K161" i="64"/>
  <c r="R160" i="64"/>
  <c r="S160" i="64" s="1"/>
  <c r="N160" i="64"/>
  <c r="L160" i="64"/>
  <c r="K160" i="64"/>
  <c r="R159" i="64"/>
  <c r="S159" i="64" s="1"/>
  <c r="N159" i="64"/>
  <c r="L159" i="64"/>
  <c r="K159" i="64"/>
  <c r="S158" i="64"/>
  <c r="R158" i="64"/>
  <c r="N158" i="64"/>
  <c r="L158" i="64"/>
  <c r="K158" i="64"/>
  <c r="S157" i="64"/>
  <c r="R157" i="64"/>
  <c r="N157" i="64"/>
  <c r="L157" i="64"/>
  <c r="K157" i="64"/>
  <c r="R156" i="64"/>
  <c r="S156" i="64" s="1"/>
  <c r="N156" i="64"/>
  <c r="L156" i="64"/>
  <c r="K156" i="64"/>
  <c r="R155" i="64"/>
  <c r="S155" i="64" s="1"/>
  <c r="N155" i="64"/>
  <c r="L155" i="64"/>
  <c r="K155" i="64"/>
  <c r="S154" i="64"/>
  <c r="R154" i="64"/>
  <c r="N154" i="64"/>
  <c r="L154" i="64"/>
  <c r="K154" i="64"/>
  <c r="R153" i="64"/>
  <c r="S153" i="64" s="1"/>
  <c r="N153" i="64"/>
  <c r="L153" i="64"/>
  <c r="K153" i="64"/>
  <c r="R152" i="64"/>
  <c r="S152" i="64" s="1"/>
  <c r="N152" i="64"/>
  <c r="L152" i="64"/>
  <c r="K152" i="64"/>
  <c r="R151" i="64"/>
  <c r="S151" i="64" s="1"/>
  <c r="N151" i="64"/>
  <c r="L151" i="64"/>
  <c r="K151" i="64"/>
  <c r="R150" i="64"/>
  <c r="S150" i="64" s="1"/>
  <c r="N150" i="64"/>
  <c r="L150" i="64"/>
  <c r="K150" i="64"/>
  <c r="R149" i="64"/>
  <c r="S149" i="64" s="1"/>
  <c r="N149" i="64"/>
  <c r="L149" i="64"/>
  <c r="K149" i="64"/>
  <c r="R148" i="64"/>
  <c r="S148" i="64" s="1"/>
  <c r="N148" i="64"/>
  <c r="L148" i="64"/>
  <c r="K148" i="64"/>
  <c r="R147" i="64"/>
  <c r="S147" i="64" s="1"/>
  <c r="N147" i="64"/>
  <c r="L147" i="64"/>
  <c r="K147" i="64"/>
  <c r="R146" i="64"/>
  <c r="S146" i="64" s="1"/>
  <c r="N146" i="64"/>
  <c r="L146" i="64"/>
  <c r="K146" i="64"/>
  <c r="R145" i="64"/>
  <c r="S145" i="64" s="1"/>
  <c r="N145" i="64"/>
  <c r="L145" i="64"/>
  <c r="K145" i="64"/>
  <c r="R144" i="64"/>
  <c r="S144" i="64" s="1"/>
  <c r="N144" i="64"/>
  <c r="L144" i="64"/>
  <c r="K144" i="64"/>
  <c r="R143" i="64"/>
  <c r="S143" i="64" s="1"/>
  <c r="N143" i="64"/>
  <c r="L143" i="64"/>
  <c r="K143" i="64"/>
  <c r="S142" i="64"/>
  <c r="R142" i="64"/>
  <c r="N142" i="64"/>
  <c r="L142" i="64"/>
  <c r="K142" i="64"/>
  <c r="S141" i="64"/>
  <c r="R141" i="64"/>
  <c r="N141" i="64"/>
  <c r="L141" i="64"/>
  <c r="K141" i="64"/>
  <c r="R140" i="64"/>
  <c r="S140" i="64" s="1"/>
  <c r="N140" i="64"/>
  <c r="L140" i="64"/>
  <c r="K140" i="64"/>
  <c r="R139" i="64"/>
  <c r="S139" i="64" s="1"/>
  <c r="N139" i="64"/>
  <c r="L139" i="64"/>
  <c r="K139" i="64"/>
  <c r="S138" i="64"/>
  <c r="R138" i="64"/>
  <c r="N138" i="64"/>
  <c r="L138" i="64"/>
  <c r="K138" i="64"/>
  <c r="R137" i="64"/>
  <c r="S137" i="64" s="1"/>
  <c r="N137" i="64"/>
  <c r="L137" i="64"/>
  <c r="K137" i="64"/>
  <c r="R136" i="64"/>
  <c r="S136" i="64" s="1"/>
  <c r="N136" i="64"/>
  <c r="L136" i="64"/>
  <c r="K136" i="64"/>
  <c r="R135" i="64"/>
  <c r="S135" i="64" s="1"/>
  <c r="N135" i="64"/>
  <c r="L135" i="64"/>
  <c r="K135" i="64"/>
  <c r="R134" i="64"/>
  <c r="S134" i="64" s="1"/>
  <c r="N134" i="64"/>
  <c r="L134" i="64"/>
  <c r="K134" i="64"/>
  <c r="R133" i="64"/>
  <c r="S133" i="64" s="1"/>
  <c r="N133" i="64"/>
  <c r="L133" i="64"/>
  <c r="K133" i="64"/>
  <c r="R132" i="64"/>
  <c r="S132" i="64" s="1"/>
  <c r="N132" i="64"/>
  <c r="L132" i="64"/>
  <c r="K132" i="64"/>
  <c r="R131" i="64"/>
  <c r="S131" i="64" s="1"/>
  <c r="N131" i="64"/>
  <c r="L131" i="64"/>
  <c r="K131" i="64"/>
  <c r="R130" i="64"/>
  <c r="S130" i="64" s="1"/>
  <c r="N130" i="64"/>
  <c r="L130" i="64"/>
  <c r="K130" i="64"/>
  <c r="R129" i="64"/>
  <c r="S129" i="64" s="1"/>
  <c r="N129" i="64"/>
  <c r="L129" i="64"/>
  <c r="K129" i="64"/>
  <c r="R128" i="64"/>
  <c r="S128" i="64" s="1"/>
  <c r="N128" i="64"/>
  <c r="L128" i="64"/>
  <c r="K128" i="64"/>
  <c r="R127" i="64"/>
  <c r="S127" i="64" s="1"/>
  <c r="N127" i="64"/>
  <c r="L127" i="64"/>
  <c r="K127" i="64"/>
  <c r="S126" i="64"/>
  <c r="R126" i="64"/>
  <c r="N126" i="64"/>
  <c r="L126" i="64"/>
  <c r="K126" i="64"/>
  <c r="S125" i="64"/>
  <c r="R125" i="64"/>
  <c r="N125" i="64"/>
  <c r="L125" i="64"/>
  <c r="K125" i="64"/>
  <c r="R124" i="64"/>
  <c r="S124" i="64" s="1"/>
  <c r="N124" i="64"/>
  <c r="L124" i="64"/>
  <c r="K124" i="64"/>
  <c r="R123" i="64"/>
  <c r="S123" i="64" s="1"/>
  <c r="N123" i="64"/>
  <c r="L123" i="64"/>
  <c r="K123" i="64"/>
  <c r="S122" i="64"/>
  <c r="R122" i="64"/>
  <c r="N122" i="64"/>
  <c r="L122" i="64"/>
  <c r="K122" i="64"/>
  <c r="R121" i="64"/>
  <c r="S121" i="64" s="1"/>
  <c r="N121" i="64"/>
  <c r="L121" i="64"/>
  <c r="K121" i="64"/>
  <c r="R120" i="64"/>
  <c r="S120" i="64" s="1"/>
  <c r="N120" i="64"/>
  <c r="L120" i="64"/>
  <c r="K120" i="64"/>
  <c r="R119" i="64"/>
  <c r="S119" i="64" s="1"/>
  <c r="N119" i="64"/>
  <c r="L119" i="64"/>
  <c r="K119" i="64"/>
  <c r="R118" i="64"/>
  <c r="S118" i="64" s="1"/>
  <c r="N118" i="64"/>
  <c r="L118" i="64"/>
  <c r="K118" i="64"/>
  <c r="R117" i="64"/>
  <c r="S117" i="64" s="1"/>
  <c r="N117" i="64"/>
  <c r="L117" i="64"/>
  <c r="K117" i="64"/>
  <c r="R116" i="64"/>
  <c r="S116" i="64" s="1"/>
  <c r="N116" i="64"/>
  <c r="L116" i="64"/>
  <c r="K116" i="64"/>
  <c r="R115" i="64"/>
  <c r="S115" i="64" s="1"/>
  <c r="N115" i="64"/>
  <c r="L115" i="64"/>
  <c r="K115" i="64"/>
  <c r="R114" i="64"/>
  <c r="S114" i="64" s="1"/>
  <c r="N114" i="64"/>
  <c r="L114" i="64"/>
  <c r="K114" i="64"/>
  <c r="R113" i="64"/>
  <c r="S113" i="64" s="1"/>
  <c r="N113" i="64"/>
  <c r="L113" i="64"/>
  <c r="K113" i="64"/>
  <c r="R112" i="64"/>
  <c r="S112" i="64" s="1"/>
  <c r="N112" i="64"/>
  <c r="L112" i="64"/>
  <c r="K112" i="64"/>
  <c r="R111" i="64"/>
  <c r="S111" i="64" s="1"/>
  <c r="N111" i="64"/>
  <c r="L111" i="64"/>
  <c r="K111" i="64"/>
  <c r="S110" i="64"/>
  <c r="R110" i="64"/>
  <c r="N110" i="64"/>
  <c r="L110" i="64"/>
  <c r="K110" i="64"/>
  <c r="S109" i="64"/>
  <c r="R109" i="64"/>
  <c r="N109" i="64"/>
  <c r="L109" i="64"/>
  <c r="K109" i="64"/>
  <c r="R108" i="64"/>
  <c r="S108" i="64" s="1"/>
  <c r="N108" i="64"/>
  <c r="L108" i="64"/>
  <c r="K108" i="64"/>
  <c r="R107" i="64"/>
  <c r="S107" i="64" s="1"/>
  <c r="N107" i="64"/>
  <c r="L107" i="64"/>
  <c r="K107" i="64"/>
  <c r="S106" i="64"/>
  <c r="R106" i="64"/>
  <c r="N106" i="64"/>
  <c r="L106" i="64"/>
  <c r="K106" i="64"/>
  <c r="R105" i="64"/>
  <c r="S105" i="64" s="1"/>
  <c r="N105" i="64"/>
  <c r="L105" i="64"/>
  <c r="K105" i="64"/>
  <c r="R104" i="64"/>
  <c r="S104" i="64" s="1"/>
  <c r="N104" i="64"/>
  <c r="L104" i="64"/>
  <c r="K104" i="64"/>
  <c r="R103" i="64"/>
  <c r="S103" i="64" s="1"/>
  <c r="N103" i="64"/>
  <c r="L103" i="64"/>
  <c r="K103" i="64"/>
  <c r="R102" i="64"/>
  <c r="S102" i="64" s="1"/>
  <c r="N102" i="64"/>
  <c r="L102" i="64"/>
  <c r="K102" i="64"/>
  <c r="R101" i="64"/>
  <c r="S101" i="64" s="1"/>
  <c r="N101" i="64"/>
  <c r="L101" i="64"/>
  <c r="K101" i="64"/>
  <c r="R100" i="64"/>
  <c r="S100" i="64" s="1"/>
  <c r="N100" i="64"/>
  <c r="L100" i="64"/>
  <c r="K100" i="64"/>
  <c r="R99" i="64"/>
  <c r="S99" i="64" s="1"/>
  <c r="N99" i="64"/>
  <c r="L99" i="64"/>
  <c r="K99" i="64"/>
  <c r="R98" i="64"/>
  <c r="S98" i="64" s="1"/>
  <c r="N98" i="64"/>
  <c r="L98" i="64"/>
  <c r="K98" i="64"/>
  <c r="R97" i="64"/>
  <c r="S97" i="64" s="1"/>
  <c r="N97" i="64"/>
  <c r="L97" i="64"/>
  <c r="K97" i="64"/>
  <c r="R96" i="64"/>
  <c r="S96" i="64" s="1"/>
  <c r="N96" i="64"/>
  <c r="L96" i="64"/>
  <c r="K96" i="64"/>
  <c r="R95" i="64"/>
  <c r="S95" i="64" s="1"/>
  <c r="N95" i="64"/>
  <c r="L95" i="64"/>
  <c r="K95" i="64"/>
  <c r="S94" i="64"/>
  <c r="R94" i="64"/>
  <c r="N94" i="64"/>
  <c r="L94" i="64"/>
  <c r="K94" i="64"/>
  <c r="S93" i="64"/>
  <c r="R93" i="64"/>
  <c r="N93" i="64"/>
  <c r="L93" i="64"/>
  <c r="K93" i="64"/>
  <c r="R92" i="64"/>
  <c r="S92" i="64" s="1"/>
  <c r="N92" i="64"/>
  <c r="L92" i="64"/>
  <c r="K92" i="64"/>
  <c r="R91" i="64"/>
  <c r="S91" i="64" s="1"/>
  <c r="N91" i="64"/>
  <c r="L91" i="64"/>
  <c r="K91" i="64"/>
  <c r="S90" i="64"/>
  <c r="R90" i="64"/>
  <c r="N90" i="64"/>
  <c r="L90" i="64"/>
  <c r="K90" i="64"/>
  <c r="R89" i="64"/>
  <c r="S89" i="64" s="1"/>
  <c r="N89" i="64"/>
  <c r="L89" i="64"/>
  <c r="K89" i="64"/>
  <c r="R88" i="64"/>
  <c r="S88" i="64" s="1"/>
  <c r="N88" i="64"/>
  <c r="L88" i="64"/>
  <c r="K88" i="64"/>
  <c r="R87" i="64"/>
  <c r="S87" i="64" s="1"/>
  <c r="N87" i="64"/>
  <c r="L87" i="64"/>
  <c r="K87" i="64"/>
  <c r="R86" i="64"/>
  <c r="S86" i="64" s="1"/>
  <c r="N86" i="64"/>
  <c r="L86" i="64"/>
  <c r="K86" i="64"/>
  <c r="R85" i="64"/>
  <c r="S85" i="64" s="1"/>
  <c r="N85" i="64"/>
  <c r="L85" i="64"/>
  <c r="K85" i="64"/>
  <c r="R84" i="64"/>
  <c r="S84" i="64" s="1"/>
  <c r="N84" i="64"/>
  <c r="L84" i="64"/>
  <c r="K84" i="64"/>
  <c r="R83" i="64"/>
  <c r="S83" i="64" s="1"/>
  <c r="N83" i="64"/>
  <c r="L83" i="64"/>
  <c r="K83" i="64"/>
  <c r="R82" i="64"/>
  <c r="S82" i="64" s="1"/>
  <c r="N82" i="64"/>
  <c r="L82" i="64"/>
  <c r="K82" i="64"/>
  <c r="R81" i="64"/>
  <c r="S81" i="64" s="1"/>
  <c r="N81" i="64"/>
  <c r="L81" i="64"/>
  <c r="K81" i="64"/>
  <c r="R80" i="64"/>
  <c r="S80" i="64" s="1"/>
  <c r="N80" i="64"/>
  <c r="L80" i="64"/>
  <c r="K80" i="64"/>
  <c r="R79" i="64"/>
  <c r="S79" i="64" s="1"/>
  <c r="N79" i="64"/>
  <c r="L79" i="64"/>
  <c r="K79" i="64"/>
  <c r="S78" i="64"/>
  <c r="R78" i="64"/>
  <c r="N78" i="64"/>
  <c r="L78" i="64"/>
  <c r="K78" i="64"/>
  <c r="S77" i="64"/>
  <c r="R77" i="64"/>
  <c r="N77" i="64"/>
  <c r="L77" i="64"/>
  <c r="K77" i="64"/>
  <c r="R76" i="64"/>
  <c r="S76" i="64" s="1"/>
  <c r="N76" i="64"/>
  <c r="L76" i="64"/>
  <c r="K76" i="64"/>
  <c r="R75" i="64"/>
  <c r="S75" i="64" s="1"/>
  <c r="N75" i="64"/>
  <c r="L75" i="64"/>
  <c r="K75" i="64"/>
  <c r="S74" i="64"/>
  <c r="R74" i="64"/>
  <c r="N74" i="64"/>
  <c r="L74" i="64"/>
  <c r="K74" i="64"/>
  <c r="R73" i="64"/>
  <c r="S73" i="64" s="1"/>
  <c r="N73" i="64"/>
  <c r="L73" i="64"/>
  <c r="K73" i="64"/>
  <c r="R72" i="64"/>
  <c r="S72" i="64" s="1"/>
  <c r="N72" i="64"/>
  <c r="L72" i="64"/>
  <c r="K72" i="64"/>
  <c r="R71" i="64"/>
  <c r="S71" i="64" s="1"/>
  <c r="N71" i="64"/>
  <c r="L71" i="64"/>
  <c r="K71" i="64"/>
  <c r="R70" i="64"/>
  <c r="S70" i="64" s="1"/>
  <c r="N70" i="64"/>
  <c r="L70" i="64"/>
  <c r="K70" i="64"/>
  <c r="R69" i="64"/>
  <c r="S69" i="64" s="1"/>
  <c r="N69" i="64"/>
  <c r="L69" i="64"/>
  <c r="K69" i="64"/>
  <c r="R68" i="64"/>
  <c r="S68" i="64" s="1"/>
  <c r="N68" i="64"/>
  <c r="L68" i="64"/>
  <c r="K68" i="64"/>
  <c r="R67" i="64"/>
  <c r="S67" i="64" s="1"/>
  <c r="N67" i="64"/>
  <c r="L67" i="64"/>
  <c r="K67" i="64"/>
  <c r="R66" i="64"/>
  <c r="S66" i="64" s="1"/>
  <c r="N66" i="64"/>
  <c r="L66" i="64"/>
  <c r="K66" i="64"/>
  <c r="R65" i="64"/>
  <c r="S65" i="64" s="1"/>
  <c r="N65" i="64"/>
  <c r="L65" i="64"/>
  <c r="K65" i="64"/>
  <c r="R64" i="64"/>
  <c r="S64" i="64" s="1"/>
  <c r="N64" i="64"/>
  <c r="L64" i="64"/>
  <c r="K64" i="64"/>
  <c r="R63" i="64"/>
  <c r="S63" i="64" s="1"/>
  <c r="N63" i="64"/>
  <c r="L63" i="64"/>
  <c r="K63" i="64"/>
  <c r="S62" i="64"/>
  <c r="R62" i="64"/>
  <c r="N62" i="64"/>
  <c r="L62" i="64"/>
  <c r="K62" i="64"/>
  <c r="S61" i="64"/>
  <c r="R61" i="64"/>
  <c r="N61" i="64"/>
  <c r="L61" i="64"/>
  <c r="K61" i="64"/>
  <c r="R60" i="64"/>
  <c r="S60" i="64" s="1"/>
  <c r="N60" i="64"/>
  <c r="L60" i="64"/>
  <c r="K60" i="64"/>
  <c r="R59" i="64"/>
  <c r="S59" i="64" s="1"/>
  <c r="N59" i="64"/>
  <c r="L59" i="64"/>
  <c r="K59" i="64"/>
  <c r="S58" i="64"/>
  <c r="R58" i="64"/>
  <c r="N58" i="64"/>
  <c r="L58" i="64"/>
  <c r="K58" i="64"/>
  <c r="R57" i="64"/>
  <c r="S57" i="64" s="1"/>
  <c r="N57" i="64"/>
  <c r="L57" i="64"/>
  <c r="K57" i="64"/>
  <c r="R56" i="64"/>
  <c r="S56" i="64" s="1"/>
  <c r="N56" i="64"/>
  <c r="L56" i="64"/>
  <c r="K56" i="64"/>
  <c r="R55" i="64"/>
  <c r="S55" i="64" s="1"/>
  <c r="N55" i="64"/>
  <c r="L55" i="64"/>
  <c r="K55" i="64"/>
  <c r="R54" i="64"/>
  <c r="S54" i="64" s="1"/>
  <c r="N54" i="64"/>
  <c r="L54" i="64"/>
  <c r="K54" i="64"/>
  <c r="R53" i="64"/>
  <c r="S53" i="64" s="1"/>
  <c r="N53" i="64"/>
  <c r="L53" i="64"/>
  <c r="K53" i="64"/>
  <c r="R52" i="64"/>
  <c r="S52" i="64" s="1"/>
  <c r="N52" i="64"/>
  <c r="L52" i="64"/>
  <c r="K52" i="64"/>
  <c r="R51" i="64"/>
  <c r="S51" i="64" s="1"/>
  <c r="N51" i="64"/>
  <c r="L51" i="64"/>
  <c r="K51" i="64"/>
  <c r="R50" i="64"/>
  <c r="S50" i="64" s="1"/>
  <c r="N50" i="64"/>
  <c r="L50" i="64"/>
  <c r="K50" i="64"/>
  <c r="R49" i="64"/>
  <c r="S49" i="64" s="1"/>
  <c r="N49" i="64"/>
  <c r="L49" i="64"/>
  <c r="K49" i="64"/>
  <c r="R48" i="64"/>
  <c r="S48" i="64" s="1"/>
  <c r="N48" i="64"/>
  <c r="L48" i="64"/>
  <c r="K48" i="64"/>
  <c r="R47" i="64"/>
  <c r="S47" i="64" s="1"/>
  <c r="N47" i="64"/>
  <c r="L47" i="64"/>
  <c r="K47" i="64"/>
  <c r="S46" i="64"/>
  <c r="R46" i="64"/>
  <c r="N46" i="64"/>
  <c r="L46" i="64"/>
  <c r="K46" i="64"/>
  <c r="S45" i="64"/>
  <c r="R45" i="64"/>
  <c r="N45" i="64"/>
  <c r="L45" i="64"/>
  <c r="K45" i="64"/>
  <c r="R44" i="64"/>
  <c r="S44" i="64" s="1"/>
  <c r="N44" i="64"/>
  <c r="L44" i="64"/>
  <c r="K44" i="64"/>
  <c r="R43" i="64"/>
  <c r="S43" i="64" s="1"/>
  <c r="N43" i="64"/>
  <c r="L43" i="64"/>
  <c r="K43" i="64"/>
  <c r="S42" i="64"/>
  <c r="R42" i="64"/>
  <c r="N42" i="64"/>
  <c r="L42" i="64"/>
  <c r="K42" i="64"/>
  <c r="R41" i="64"/>
  <c r="S41" i="64" s="1"/>
  <c r="N41" i="64"/>
  <c r="L41" i="64"/>
  <c r="K41" i="64"/>
  <c r="R40" i="64"/>
  <c r="S40" i="64" s="1"/>
  <c r="N40" i="64"/>
  <c r="L40" i="64"/>
  <c r="K40" i="64"/>
  <c r="R39" i="64"/>
  <c r="S39" i="64" s="1"/>
  <c r="N39" i="64"/>
  <c r="L39" i="64"/>
  <c r="K39" i="64"/>
  <c r="R38" i="64"/>
  <c r="S38" i="64" s="1"/>
  <c r="N38" i="64"/>
  <c r="L38" i="64"/>
  <c r="K38" i="64"/>
  <c r="R37" i="64"/>
  <c r="S37" i="64" s="1"/>
  <c r="N37" i="64"/>
  <c r="L37" i="64"/>
  <c r="K37" i="64"/>
  <c r="R36" i="64"/>
  <c r="S36" i="64" s="1"/>
  <c r="N36" i="64"/>
  <c r="L36" i="64"/>
  <c r="K36" i="64"/>
  <c r="R35" i="64"/>
  <c r="S35" i="64" s="1"/>
  <c r="N35" i="64"/>
  <c r="L35" i="64"/>
  <c r="K35" i="64"/>
  <c r="R34" i="64"/>
  <c r="S34" i="64" s="1"/>
  <c r="N34" i="64"/>
  <c r="L34" i="64"/>
  <c r="K34" i="64"/>
  <c r="R33" i="64"/>
  <c r="S33" i="64" s="1"/>
  <c r="N33" i="64"/>
  <c r="L33" i="64"/>
  <c r="K33" i="64"/>
  <c r="R32" i="64"/>
  <c r="S32" i="64" s="1"/>
  <c r="N32" i="64"/>
  <c r="L32" i="64"/>
  <c r="K32" i="64"/>
  <c r="R31" i="64"/>
  <c r="S31" i="64" s="1"/>
  <c r="N31" i="64"/>
  <c r="L31" i="64"/>
  <c r="K31" i="64"/>
  <c r="S30" i="64"/>
  <c r="R30" i="64"/>
  <c r="N30" i="64"/>
  <c r="L30" i="64"/>
  <c r="K30" i="64"/>
  <c r="S29" i="64"/>
  <c r="R29" i="64"/>
  <c r="N29" i="64"/>
  <c r="L29" i="64"/>
  <c r="K29" i="64"/>
  <c r="R28" i="64"/>
  <c r="S28" i="64" s="1"/>
  <c r="N28" i="64"/>
  <c r="L28" i="64"/>
  <c r="K28" i="64"/>
  <c r="R27" i="64"/>
  <c r="S27" i="64" s="1"/>
  <c r="N27" i="64"/>
  <c r="L27" i="64"/>
  <c r="K27" i="64"/>
  <c r="S26" i="64"/>
  <c r="R26" i="64"/>
  <c r="N26" i="64"/>
  <c r="L26" i="64"/>
  <c r="K26" i="64"/>
  <c r="R25" i="64"/>
  <c r="S25" i="64" s="1"/>
  <c r="N25" i="64"/>
  <c r="L25" i="64"/>
  <c r="K25" i="64"/>
  <c r="R24" i="64"/>
  <c r="S24" i="64" s="1"/>
  <c r="N24" i="64"/>
  <c r="L24" i="64"/>
  <c r="K24" i="64"/>
  <c r="R23" i="64"/>
  <c r="S23" i="64" s="1"/>
  <c r="N23" i="64"/>
  <c r="L23" i="64"/>
  <c r="K23" i="64"/>
  <c r="R22" i="64"/>
  <c r="S22" i="64" s="1"/>
  <c r="N22" i="64"/>
  <c r="L22" i="64"/>
  <c r="K22" i="64"/>
  <c r="S21" i="64"/>
  <c r="R21" i="64"/>
  <c r="N21" i="64"/>
  <c r="L21" i="64"/>
  <c r="K21" i="64"/>
  <c r="S20" i="64"/>
  <c r="R20" i="64"/>
  <c r="N20" i="64"/>
  <c r="L20" i="64"/>
  <c r="K20" i="64"/>
  <c r="R19" i="64"/>
  <c r="S19" i="64" s="1"/>
  <c r="N19" i="64"/>
  <c r="L19" i="64"/>
  <c r="K19" i="64"/>
  <c r="R18" i="64"/>
  <c r="S18" i="64" s="1"/>
  <c r="N18" i="64"/>
  <c r="L18" i="64"/>
  <c r="K18" i="64"/>
  <c r="R17" i="64"/>
  <c r="S17" i="64" s="1"/>
  <c r="N17" i="64"/>
  <c r="L17" i="64"/>
  <c r="K17" i="64"/>
  <c r="R16" i="64"/>
  <c r="S16" i="64" s="1"/>
  <c r="N16" i="64"/>
  <c r="L16" i="64"/>
  <c r="K16" i="64"/>
  <c r="R15" i="64"/>
  <c r="S15" i="64" s="1"/>
  <c r="N15" i="64"/>
  <c r="L15" i="64"/>
  <c r="K15" i="64"/>
  <c r="R14" i="64"/>
  <c r="S14" i="64" s="1"/>
  <c r="N14" i="64"/>
  <c r="L14" i="64"/>
  <c r="K14" i="64"/>
  <c r="S13" i="64"/>
  <c r="R13" i="64"/>
  <c r="N13" i="64"/>
  <c r="L13" i="64"/>
  <c r="K13" i="64"/>
  <c r="S12" i="64"/>
  <c r="R12" i="64"/>
  <c r="N12" i="64"/>
  <c r="L12" i="64"/>
  <c r="K12" i="64"/>
  <c r="R11" i="64"/>
  <c r="S11" i="64" s="1"/>
  <c r="N11" i="64"/>
  <c r="L11" i="64"/>
  <c r="K11" i="64"/>
  <c r="R10" i="64"/>
  <c r="S10" i="64" s="1"/>
  <c r="N10" i="64"/>
  <c r="L10" i="64"/>
  <c r="K10" i="64"/>
  <c r="R9" i="64"/>
  <c r="S9" i="64" s="1"/>
  <c r="N9" i="64"/>
  <c r="L9" i="64"/>
  <c r="K9" i="64"/>
  <c r="R8" i="64"/>
  <c r="S8" i="64" s="1"/>
  <c r="N8" i="64"/>
  <c r="L8" i="64"/>
  <c r="K8" i="64"/>
  <c r="R7" i="64"/>
  <c r="S7" i="64" s="1"/>
  <c r="N7" i="64"/>
  <c r="L7" i="64"/>
  <c r="K7" i="64"/>
  <c r="R6" i="64"/>
  <c r="N6" i="64"/>
  <c r="L6" i="64"/>
  <c r="K6" i="64"/>
  <c r="R5" i="64"/>
  <c r="S5" i="64" s="1"/>
  <c r="N5" i="64"/>
  <c r="L5" i="64"/>
  <c r="L328" i="64" s="1"/>
  <c r="K5" i="64"/>
  <c r="S4" i="64"/>
  <c r="R4" i="64"/>
  <c r="N4" i="64"/>
  <c r="L4" i="64"/>
  <c r="L329" i="64" s="1"/>
  <c r="K4" i="64"/>
  <c r="Q329" i="63"/>
  <c r="P329" i="63"/>
  <c r="O329" i="63"/>
  <c r="M329" i="63"/>
  <c r="J329" i="63"/>
  <c r="AY328" i="63"/>
  <c r="AX328" i="63"/>
  <c r="AW328" i="63"/>
  <c r="AV328" i="63"/>
  <c r="AU328" i="63"/>
  <c r="AT328" i="63"/>
  <c r="AS328" i="63"/>
  <c r="AR328" i="63"/>
  <c r="AQ328" i="63"/>
  <c r="AP328" i="63"/>
  <c r="AO328" i="63"/>
  <c r="AN328" i="63"/>
  <c r="AM328" i="63"/>
  <c r="AL328" i="63"/>
  <c r="AK328" i="63"/>
  <c r="AJ328" i="63"/>
  <c r="AI328" i="63"/>
  <c r="AH328" i="63"/>
  <c r="AG328" i="63"/>
  <c r="AF328" i="63"/>
  <c r="AE328" i="63"/>
  <c r="AD328" i="63"/>
  <c r="AC328" i="63"/>
  <c r="AB328" i="63"/>
  <c r="AA328" i="63"/>
  <c r="Z328" i="63"/>
  <c r="Y328" i="63"/>
  <c r="X328" i="63"/>
  <c r="W328" i="63"/>
  <c r="V328" i="63"/>
  <c r="U328" i="63"/>
  <c r="T328" i="63"/>
  <c r="Q328" i="63"/>
  <c r="P328" i="63"/>
  <c r="O328" i="63"/>
  <c r="M328" i="63"/>
  <c r="J328" i="63"/>
  <c r="R327" i="63"/>
  <c r="S327" i="63" s="1"/>
  <c r="N327" i="63"/>
  <c r="L327" i="63"/>
  <c r="K327" i="63"/>
  <c r="R326" i="63"/>
  <c r="S326" i="63" s="1"/>
  <c r="N326" i="63"/>
  <c r="L326" i="63"/>
  <c r="K326" i="63"/>
  <c r="R325" i="63"/>
  <c r="S325" i="63" s="1"/>
  <c r="N325" i="63"/>
  <c r="L325" i="63"/>
  <c r="K325" i="63"/>
  <c r="R324" i="63"/>
  <c r="S324" i="63" s="1"/>
  <c r="N324" i="63"/>
  <c r="L324" i="63"/>
  <c r="K324" i="63"/>
  <c r="R323" i="63"/>
  <c r="S323" i="63" s="1"/>
  <c r="N323" i="63"/>
  <c r="L323" i="63"/>
  <c r="K323" i="63"/>
  <c r="R322" i="63"/>
  <c r="S322" i="63" s="1"/>
  <c r="N322" i="63"/>
  <c r="L322" i="63"/>
  <c r="K322" i="63"/>
  <c r="R321" i="63"/>
  <c r="S321" i="63" s="1"/>
  <c r="N321" i="63"/>
  <c r="L321" i="63"/>
  <c r="K321" i="63"/>
  <c r="R320" i="63"/>
  <c r="S320" i="63" s="1"/>
  <c r="N320" i="63"/>
  <c r="L320" i="63"/>
  <c r="K320" i="63"/>
  <c r="R319" i="63"/>
  <c r="S319" i="63" s="1"/>
  <c r="N319" i="63"/>
  <c r="L319" i="63"/>
  <c r="K319" i="63"/>
  <c r="R318" i="63"/>
  <c r="S318" i="63" s="1"/>
  <c r="N318" i="63"/>
  <c r="L318" i="63"/>
  <c r="K318" i="63"/>
  <c r="R317" i="63"/>
  <c r="S317" i="63" s="1"/>
  <c r="N317" i="63"/>
  <c r="L317" i="63"/>
  <c r="K317" i="63"/>
  <c r="R316" i="63"/>
  <c r="S316" i="63" s="1"/>
  <c r="N316" i="63"/>
  <c r="L316" i="63"/>
  <c r="K316" i="63"/>
  <c r="R315" i="63"/>
  <c r="S315" i="63" s="1"/>
  <c r="N315" i="63"/>
  <c r="L315" i="63"/>
  <c r="K315" i="63"/>
  <c r="R314" i="63"/>
  <c r="S314" i="63" s="1"/>
  <c r="N314" i="63"/>
  <c r="L314" i="63"/>
  <c r="K314" i="63"/>
  <c r="S313" i="63"/>
  <c r="R313" i="63"/>
  <c r="N313" i="63"/>
  <c r="L313" i="63"/>
  <c r="K313" i="63"/>
  <c r="R312" i="63"/>
  <c r="S312" i="63" s="1"/>
  <c r="N312" i="63"/>
  <c r="L312" i="63"/>
  <c r="K312" i="63"/>
  <c r="R311" i="63"/>
  <c r="S311" i="63" s="1"/>
  <c r="N311" i="63"/>
  <c r="L311" i="63"/>
  <c r="K311" i="63"/>
  <c r="R310" i="63"/>
  <c r="S310" i="63" s="1"/>
  <c r="N310" i="63"/>
  <c r="L310" i="63"/>
  <c r="K310" i="63"/>
  <c r="S309" i="63"/>
  <c r="R309" i="63"/>
  <c r="N309" i="63"/>
  <c r="L309" i="63"/>
  <c r="K309" i="63"/>
  <c r="S308" i="63"/>
  <c r="R308" i="63"/>
  <c r="N308" i="63"/>
  <c r="L308" i="63"/>
  <c r="K308" i="63"/>
  <c r="S307" i="63"/>
  <c r="R307" i="63"/>
  <c r="N307" i="63"/>
  <c r="L307" i="63"/>
  <c r="K307" i="63"/>
  <c r="R306" i="63"/>
  <c r="S306" i="63" s="1"/>
  <c r="N306" i="63"/>
  <c r="L306" i="63"/>
  <c r="K306" i="63"/>
  <c r="R305" i="63"/>
  <c r="S305" i="63" s="1"/>
  <c r="N305" i="63"/>
  <c r="L305" i="63"/>
  <c r="K305" i="63"/>
  <c r="R304" i="63"/>
  <c r="S304" i="63" s="1"/>
  <c r="N304" i="63"/>
  <c r="L304" i="63"/>
  <c r="K304" i="63"/>
  <c r="R303" i="63"/>
  <c r="S303" i="63" s="1"/>
  <c r="N303" i="63"/>
  <c r="L303" i="63"/>
  <c r="K303" i="63"/>
  <c r="R302" i="63"/>
  <c r="S302" i="63" s="1"/>
  <c r="N302" i="63"/>
  <c r="L302" i="63"/>
  <c r="K302" i="63"/>
  <c r="R301" i="63"/>
  <c r="S301" i="63" s="1"/>
  <c r="N301" i="63"/>
  <c r="L301" i="63"/>
  <c r="K301" i="63"/>
  <c r="R300" i="63"/>
  <c r="S300" i="63" s="1"/>
  <c r="N300" i="63"/>
  <c r="L300" i="63"/>
  <c r="K300" i="63"/>
  <c r="R299" i="63"/>
  <c r="S299" i="63" s="1"/>
  <c r="N299" i="63"/>
  <c r="L299" i="63"/>
  <c r="K299" i="63"/>
  <c r="R298" i="63"/>
  <c r="S298" i="63" s="1"/>
  <c r="N298" i="63"/>
  <c r="L298" i="63"/>
  <c r="K298" i="63"/>
  <c r="R297" i="63"/>
  <c r="S297" i="63" s="1"/>
  <c r="N297" i="63"/>
  <c r="L297" i="63"/>
  <c r="K297" i="63"/>
  <c r="R296" i="63"/>
  <c r="S296" i="63" s="1"/>
  <c r="N296" i="63"/>
  <c r="L296" i="63"/>
  <c r="K296" i="63"/>
  <c r="R295" i="63"/>
  <c r="S295" i="63" s="1"/>
  <c r="N295" i="63"/>
  <c r="L295" i="63"/>
  <c r="K295" i="63"/>
  <c r="R294" i="63"/>
  <c r="S294" i="63" s="1"/>
  <c r="N294" i="63"/>
  <c r="L294" i="63"/>
  <c r="K294" i="63"/>
  <c r="S293" i="63"/>
  <c r="R293" i="63"/>
  <c r="N293" i="63"/>
  <c r="L293" i="63"/>
  <c r="K293" i="63"/>
  <c r="R292" i="63"/>
  <c r="S292" i="63" s="1"/>
  <c r="N292" i="63"/>
  <c r="L292" i="63"/>
  <c r="K292" i="63"/>
  <c r="R291" i="63"/>
  <c r="S291" i="63" s="1"/>
  <c r="N291" i="63"/>
  <c r="L291" i="63"/>
  <c r="K291" i="63"/>
  <c r="R290" i="63"/>
  <c r="S290" i="63" s="1"/>
  <c r="N290" i="63"/>
  <c r="L290" i="63"/>
  <c r="K290" i="63"/>
  <c r="R289" i="63"/>
  <c r="S289" i="63" s="1"/>
  <c r="N289" i="63"/>
  <c r="L289" i="63"/>
  <c r="K289" i="63"/>
  <c r="R288" i="63"/>
  <c r="S288" i="63" s="1"/>
  <c r="N288" i="63"/>
  <c r="L288" i="63"/>
  <c r="K288" i="63"/>
  <c r="R287" i="63"/>
  <c r="S287" i="63" s="1"/>
  <c r="N287" i="63"/>
  <c r="L287" i="63"/>
  <c r="K287" i="63"/>
  <c r="R286" i="63"/>
  <c r="S286" i="63" s="1"/>
  <c r="N286" i="63"/>
  <c r="L286" i="63"/>
  <c r="K286" i="63"/>
  <c r="R285" i="63"/>
  <c r="S285" i="63" s="1"/>
  <c r="N285" i="63"/>
  <c r="L285" i="63"/>
  <c r="K285" i="63"/>
  <c r="R284" i="63"/>
  <c r="S284" i="63" s="1"/>
  <c r="N284" i="63"/>
  <c r="L284" i="63"/>
  <c r="K284" i="63"/>
  <c r="R283" i="63"/>
  <c r="S283" i="63" s="1"/>
  <c r="N283" i="63"/>
  <c r="L283" i="63"/>
  <c r="K283" i="63"/>
  <c r="R282" i="63"/>
  <c r="S282" i="63" s="1"/>
  <c r="N282" i="63"/>
  <c r="L282" i="63"/>
  <c r="K282" i="63"/>
  <c r="R281" i="63"/>
  <c r="S281" i="63" s="1"/>
  <c r="N281" i="63"/>
  <c r="L281" i="63"/>
  <c r="K281" i="63"/>
  <c r="R280" i="63"/>
  <c r="S280" i="63" s="1"/>
  <c r="N280" i="63"/>
  <c r="L280" i="63"/>
  <c r="K280" i="63"/>
  <c r="R279" i="63"/>
  <c r="S279" i="63" s="1"/>
  <c r="N279" i="63"/>
  <c r="L279" i="63"/>
  <c r="K279" i="63"/>
  <c r="R278" i="63"/>
  <c r="S278" i="63" s="1"/>
  <c r="N278" i="63"/>
  <c r="L278" i="63"/>
  <c r="K278" i="63"/>
  <c r="S277" i="63"/>
  <c r="R277" i="63"/>
  <c r="N277" i="63"/>
  <c r="L277" i="63"/>
  <c r="K277" i="63"/>
  <c r="S276" i="63"/>
  <c r="R276" i="63"/>
  <c r="N276" i="63"/>
  <c r="L276" i="63"/>
  <c r="K276" i="63"/>
  <c r="R275" i="63"/>
  <c r="S275" i="63" s="1"/>
  <c r="N275" i="63"/>
  <c r="L275" i="63"/>
  <c r="K275" i="63"/>
  <c r="R274" i="63"/>
  <c r="S274" i="63" s="1"/>
  <c r="N274" i="63"/>
  <c r="L274" i="63"/>
  <c r="K274" i="63"/>
  <c r="R273" i="63"/>
  <c r="S273" i="63" s="1"/>
  <c r="N273" i="63"/>
  <c r="L273" i="63"/>
  <c r="K273" i="63"/>
  <c r="R272" i="63"/>
  <c r="S272" i="63" s="1"/>
  <c r="N272" i="63"/>
  <c r="L272" i="63"/>
  <c r="K272" i="63"/>
  <c r="R271" i="63"/>
  <c r="S271" i="63" s="1"/>
  <c r="N271" i="63"/>
  <c r="L271" i="63"/>
  <c r="K271" i="63"/>
  <c r="R270" i="63"/>
  <c r="S270" i="63" s="1"/>
  <c r="N270" i="63"/>
  <c r="L270" i="63"/>
  <c r="K270" i="63"/>
  <c r="R269" i="63"/>
  <c r="S269" i="63" s="1"/>
  <c r="N269" i="63"/>
  <c r="L269" i="63"/>
  <c r="K269" i="63"/>
  <c r="R268" i="63"/>
  <c r="S268" i="63" s="1"/>
  <c r="N268" i="63"/>
  <c r="L268" i="63"/>
  <c r="K268" i="63"/>
  <c r="R267" i="63"/>
  <c r="S267" i="63" s="1"/>
  <c r="N267" i="63"/>
  <c r="L267" i="63"/>
  <c r="K267" i="63"/>
  <c r="R266" i="63"/>
  <c r="S266" i="63" s="1"/>
  <c r="N266" i="63"/>
  <c r="L266" i="63"/>
  <c r="K266" i="63"/>
  <c r="R265" i="63"/>
  <c r="S265" i="63" s="1"/>
  <c r="N265" i="63"/>
  <c r="L265" i="63"/>
  <c r="K265" i="63"/>
  <c r="R264" i="63"/>
  <c r="S264" i="63" s="1"/>
  <c r="N264" i="63"/>
  <c r="L264" i="63"/>
  <c r="K264" i="63"/>
  <c r="R263" i="63"/>
  <c r="S263" i="63" s="1"/>
  <c r="N263" i="63"/>
  <c r="L263" i="63"/>
  <c r="K263" i="63"/>
  <c r="R262" i="63"/>
  <c r="S262" i="63" s="1"/>
  <c r="N262" i="63"/>
  <c r="L262" i="63"/>
  <c r="K262" i="63"/>
  <c r="S261" i="63"/>
  <c r="R261" i="63"/>
  <c r="N261" i="63"/>
  <c r="L261" i="63"/>
  <c r="K261" i="63"/>
  <c r="S260" i="63"/>
  <c r="R260" i="63"/>
  <c r="N260" i="63"/>
  <c r="L260" i="63"/>
  <c r="K260" i="63"/>
  <c r="R259" i="63"/>
  <c r="S259" i="63" s="1"/>
  <c r="N259" i="63"/>
  <c r="L259" i="63"/>
  <c r="K259" i="63"/>
  <c r="R258" i="63"/>
  <c r="S258" i="63" s="1"/>
  <c r="N258" i="63"/>
  <c r="L258" i="63"/>
  <c r="K258" i="63"/>
  <c r="S257" i="63"/>
  <c r="R257" i="63"/>
  <c r="N257" i="63"/>
  <c r="L257" i="63"/>
  <c r="K257" i="63"/>
  <c r="R256" i="63"/>
  <c r="S256" i="63" s="1"/>
  <c r="N256" i="63"/>
  <c r="L256" i="63"/>
  <c r="K256" i="63"/>
  <c r="R255" i="63"/>
  <c r="S255" i="63" s="1"/>
  <c r="N255" i="63"/>
  <c r="L255" i="63"/>
  <c r="K255" i="63"/>
  <c r="R254" i="63"/>
  <c r="S254" i="63" s="1"/>
  <c r="N254" i="63"/>
  <c r="L254" i="63"/>
  <c r="K254" i="63"/>
  <c r="R253" i="63"/>
  <c r="S253" i="63" s="1"/>
  <c r="N253" i="63"/>
  <c r="L253" i="63"/>
  <c r="K253" i="63"/>
  <c r="R252" i="63"/>
  <c r="S252" i="63" s="1"/>
  <c r="N252" i="63"/>
  <c r="L252" i="63"/>
  <c r="K252" i="63"/>
  <c r="R251" i="63"/>
  <c r="S251" i="63" s="1"/>
  <c r="N251" i="63"/>
  <c r="L251" i="63"/>
  <c r="K251" i="63"/>
  <c r="R250" i="63"/>
  <c r="S250" i="63" s="1"/>
  <c r="N250" i="63"/>
  <c r="L250" i="63"/>
  <c r="K250" i="63"/>
  <c r="R249" i="63"/>
  <c r="S249" i="63" s="1"/>
  <c r="N249" i="63"/>
  <c r="L249" i="63"/>
  <c r="K249" i="63"/>
  <c r="R248" i="63"/>
  <c r="S248" i="63" s="1"/>
  <c r="N248" i="63"/>
  <c r="L248" i="63"/>
  <c r="K248" i="63"/>
  <c r="R247" i="63"/>
  <c r="S247" i="63" s="1"/>
  <c r="N247" i="63"/>
  <c r="L247" i="63"/>
  <c r="K247" i="63"/>
  <c r="R246" i="63"/>
  <c r="S246" i="63" s="1"/>
  <c r="N246" i="63"/>
  <c r="L246" i="63"/>
  <c r="K246" i="63"/>
  <c r="S245" i="63"/>
  <c r="R245" i="63"/>
  <c r="N245" i="63"/>
  <c r="L245" i="63"/>
  <c r="K245" i="63"/>
  <c r="S244" i="63"/>
  <c r="R244" i="63"/>
  <c r="N244" i="63"/>
  <c r="L244" i="63"/>
  <c r="K244" i="63"/>
  <c r="R243" i="63"/>
  <c r="S243" i="63" s="1"/>
  <c r="N243" i="63"/>
  <c r="L243" i="63"/>
  <c r="K243" i="63"/>
  <c r="R242" i="63"/>
  <c r="S242" i="63" s="1"/>
  <c r="N242" i="63"/>
  <c r="L242" i="63"/>
  <c r="K242" i="63"/>
  <c r="S241" i="63"/>
  <c r="R241" i="63"/>
  <c r="N241" i="63"/>
  <c r="L241" i="63"/>
  <c r="K241" i="63"/>
  <c r="R240" i="63"/>
  <c r="S240" i="63" s="1"/>
  <c r="N240" i="63"/>
  <c r="L240" i="63"/>
  <c r="K240" i="63"/>
  <c r="R239" i="63"/>
  <c r="S239" i="63" s="1"/>
  <c r="N239" i="63"/>
  <c r="L239" i="63"/>
  <c r="K239" i="63"/>
  <c r="R238" i="63"/>
  <c r="S238" i="63" s="1"/>
  <c r="N238" i="63"/>
  <c r="L238" i="63"/>
  <c r="K238" i="63"/>
  <c r="R237" i="63"/>
  <c r="S237" i="63" s="1"/>
  <c r="N237" i="63"/>
  <c r="L237" i="63"/>
  <c r="K237" i="63"/>
  <c r="R236" i="63"/>
  <c r="S236" i="63" s="1"/>
  <c r="N236" i="63"/>
  <c r="L236" i="63"/>
  <c r="K236" i="63"/>
  <c r="R235" i="63"/>
  <c r="S235" i="63" s="1"/>
  <c r="N235" i="63"/>
  <c r="L235" i="63"/>
  <c r="K235" i="63"/>
  <c r="R234" i="63"/>
  <c r="S234" i="63" s="1"/>
  <c r="N234" i="63"/>
  <c r="L234" i="63"/>
  <c r="K234" i="63"/>
  <c r="R233" i="63"/>
  <c r="S233" i="63" s="1"/>
  <c r="N233" i="63"/>
  <c r="L233" i="63"/>
  <c r="K233" i="63"/>
  <c r="R232" i="63"/>
  <c r="S232" i="63" s="1"/>
  <c r="N232" i="63"/>
  <c r="L232" i="63"/>
  <c r="K232" i="63"/>
  <c r="R231" i="63"/>
  <c r="S231" i="63" s="1"/>
  <c r="N231" i="63"/>
  <c r="L231" i="63"/>
  <c r="K231" i="63"/>
  <c r="R230" i="63"/>
  <c r="S230" i="63" s="1"/>
  <c r="N230" i="63"/>
  <c r="L230" i="63"/>
  <c r="K230" i="63"/>
  <c r="S229" i="63"/>
  <c r="R229" i="63"/>
  <c r="N229" i="63"/>
  <c r="L229" i="63"/>
  <c r="K229" i="63"/>
  <c r="S228" i="63"/>
  <c r="R228" i="63"/>
  <c r="N228" i="63"/>
  <c r="L228" i="63"/>
  <c r="K228" i="63"/>
  <c r="R227" i="63"/>
  <c r="S227" i="63" s="1"/>
  <c r="N227" i="63"/>
  <c r="L227" i="63"/>
  <c r="K227" i="63"/>
  <c r="R226" i="63"/>
  <c r="S226" i="63" s="1"/>
  <c r="N226" i="63"/>
  <c r="L226" i="63"/>
  <c r="K226" i="63"/>
  <c r="S225" i="63"/>
  <c r="R225" i="63"/>
  <c r="N225" i="63"/>
  <c r="L225" i="63"/>
  <c r="K225" i="63"/>
  <c r="R224" i="63"/>
  <c r="S224" i="63" s="1"/>
  <c r="N224" i="63"/>
  <c r="L224" i="63"/>
  <c r="K224" i="63"/>
  <c r="R223" i="63"/>
  <c r="S223" i="63" s="1"/>
  <c r="N223" i="63"/>
  <c r="L223" i="63"/>
  <c r="K223" i="63"/>
  <c r="R222" i="63"/>
  <c r="S222" i="63" s="1"/>
  <c r="N222" i="63"/>
  <c r="L222" i="63"/>
  <c r="K222" i="63"/>
  <c r="R221" i="63"/>
  <c r="S221" i="63" s="1"/>
  <c r="N221" i="63"/>
  <c r="L221" i="63"/>
  <c r="K221" i="63"/>
  <c r="R220" i="63"/>
  <c r="S220" i="63" s="1"/>
  <c r="N220" i="63"/>
  <c r="L220" i="63"/>
  <c r="K220" i="63"/>
  <c r="R219" i="63"/>
  <c r="S219" i="63" s="1"/>
  <c r="N219" i="63"/>
  <c r="L219" i="63"/>
  <c r="K219" i="63"/>
  <c r="R218" i="63"/>
  <c r="S218" i="63" s="1"/>
  <c r="N218" i="63"/>
  <c r="L218" i="63"/>
  <c r="K218" i="63"/>
  <c r="R217" i="63"/>
  <c r="S217" i="63" s="1"/>
  <c r="N217" i="63"/>
  <c r="L217" i="63"/>
  <c r="K217" i="63"/>
  <c r="R216" i="63"/>
  <c r="S216" i="63" s="1"/>
  <c r="N216" i="63"/>
  <c r="L216" i="63"/>
  <c r="K216" i="63"/>
  <c r="R215" i="63"/>
  <c r="S215" i="63" s="1"/>
  <c r="N215" i="63"/>
  <c r="L215" i="63"/>
  <c r="K215" i="63"/>
  <c r="R214" i="63"/>
  <c r="S214" i="63" s="1"/>
  <c r="N214" i="63"/>
  <c r="L214" i="63"/>
  <c r="K214" i="63"/>
  <c r="R213" i="63"/>
  <c r="S213" i="63" s="1"/>
  <c r="N213" i="63"/>
  <c r="L213" i="63"/>
  <c r="K213" i="63"/>
  <c r="S212" i="63"/>
  <c r="R212" i="63"/>
  <c r="N212" i="63"/>
  <c r="L212" i="63"/>
  <c r="K212" i="63"/>
  <c r="R211" i="63"/>
  <c r="S211" i="63" s="1"/>
  <c r="N211" i="63"/>
  <c r="L211" i="63"/>
  <c r="K211" i="63"/>
  <c r="R210" i="63"/>
  <c r="S210" i="63" s="1"/>
  <c r="N210" i="63"/>
  <c r="L210" i="63"/>
  <c r="K210" i="63"/>
  <c r="R209" i="63"/>
  <c r="S209" i="63" s="1"/>
  <c r="N209" i="63"/>
  <c r="L209" i="63"/>
  <c r="K209" i="63"/>
  <c r="R208" i="63"/>
  <c r="S208" i="63" s="1"/>
  <c r="N208" i="63"/>
  <c r="L208" i="63"/>
  <c r="K208" i="63"/>
  <c r="R207" i="63"/>
  <c r="S207" i="63" s="1"/>
  <c r="N207" i="63"/>
  <c r="L207" i="63"/>
  <c r="K207" i="63"/>
  <c r="R206" i="63"/>
  <c r="S206" i="63" s="1"/>
  <c r="N206" i="63"/>
  <c r="L206" i="63"/>
  <c r="K206" i="63"/>
  <c r="R205" i="63"/>
  <c r="S205" i="63" s="1"/>
  <c r="N205" i="63"/>
  <c r="L205" i="63"/>
  <c r="K205" i="63"/>
  <c r="R204" i="63"/>
  <c r="S204" i="63" s="1"/>
  <c r="N204" i="63"/>
  <c r="L204" i="63"/>
  <c r="K204" i="63"/>
  <c r="R203" i="63"/>
  <c r="S203" i="63" s="1"/>
  <c r="N203" i="63"/>
  <c r="L203" i="63"/>
  <c r="K203" i="63"/>
  <c r="R202" i="63"/>
  <c r="S202" i="63" s="1"/>
  <c r="N202" i="63"/>
  <c r="L202" i="63"/>
  <c r="K202" i="63"/>
  <c r="R201" i="63"/>
  <c r="S201" i="63" s="1"/>
  <c r="N201" i="63"/>
  <c r="L201" i="63"/>
  <c r="K201" i="63"/>
  <c r="R200" i="63"/>
  <c r="S200" i="63" s="1"/>
  <c r="N200" i="63"/>
  <c r="L200" i="63"/>
  <c r="K200" i="63"/>
  <c r="R199" i="63"/>
  <c r="S199" i="63" s="1"/>
  <c r="N199" i="63"/>
  <c r="L199" i="63"/>
  <c r="K199" i="63"/>
  <c r="R198" i="63"/>
  <c r="S198" i="63" s="1"/>
  <c r="N198" i="63"/>
  <c r="L198" i="63"/>
  <c r="K198" i="63"/>
  <c r="R197" i="63"/>
  <c r="S197" i="63" s="1"/>
  <c r="N197" i="63"/>
  <c r="L197" i="63"/>
  <c r="K197" i="63"/>
  <c r="R196" i="63"/>
  <c r="S196" i="63" s="1"/>
  <c r="N196" i="63"/>
  <c r="L196" i="63"/>
  <c r="K196" i="63"/>
  <c r="R195" i="63"/>
  <c r="S195" i="63" s="1"/>
  <c r="N195" i="63"/>
  <c r="L195" i="63"/>
  <c r="K195" i="63"/>
  <c r="R194" i="63"/>
  <c r="S194" i="63" s="1"/>
  <c r="N194" i="63"/>
  <c r="L194" i="63"/>
  <c r="K194" i="63"/>
  <c r="R193" i="63"/>
  <c r="S193" i="63" s="1"/>
  <c r="N193" i="63"/>
  <c r="L193" i="63"/>
  <c r="K193" i="63"/>
  <c r="R192" i="63"/>
  <c r="S192" i="63" s="1"/>
  <c r="N192" i="63"/>
  <c r="L192" i="63"/>
  <c r="K192" i="63"/>
  <c r="R191" i="63"/>
  <c r="S191" i="63" s="1"/>
  <c r="N191" i="63"/>
  <c r="L191" i="63"/>
  <c r="K191" i="63"/>
  <c r="R190" i="63"/>
  <c r="S190" i="63" s="1"/>
  <c r="N190" i="63"/>
  <c r="L190" i="63"/>
  <c r="K190" i="63"/>
  <c r="R189" i="63"/>
  <c r="S189" i="63" s="1"/>
  <c r="N189" i="63"/>
  <c r="L189" i="63"/>
  <c r="K189" i="63"/>
  <c r="R188" i="63"/>
  <c r="S188" i="63" s="1"/>
  <c r="N188" i="63"/>
  <c r="L188" i="63"/>
  <c r="K188" i="63"/>
  <c r="R187" i="63"/>
  <c r="S187" i="63" s="1"/>
  <c r="N187" i="63"/>
  <c r="L187" i="63"/>
  <c r="K187" i="63"/>
  <c r="R186" i="63"/>
  <c r="S186" i="63" s="1"/>
  <c r="N186" i="63"/>
  <c r="L186" i="63"/>
  <c r="K186" i="63"/>
  <c r="R185" i="63"/>
  <c r="S185" i="63" s="1"/>
  <c r="N185" i="63"/>
  <c r="L185" i="63"/>
  <c r="K185" i="63"/>
  <c r="R184" i="63"/>
  <c r="S184" i="63" s="1"/>
  <c r="N184" i="63"/>
  <c r="L184" i="63"/>
  <c r="K184" i="63"/>
  <c r="R183" i="63"/>
  <c r="S183" i="63" s="1"/>
  <c r="N183" i="63"/>
  <c r="L183" i="63"/>
  <c r="K183" i="63"/>
  <c r="R182" i="63"/>
  <c r="S182" i="63" s="1"/>
  <c r="N182" i="63"/>
  <c r="L182" i="63"/>
  <c r="K182" i="63"/>
  <c r="R181" i="63"/>
  <c r="S181" i="63" s="1"/>
  <c r="N181" i="63"/>
  <c r="L181" i="63"/>
  <c r="K181" i="63"/>
  <c r="R180" i="63"/>
  <c r="S180" i="63" s="1"/>
  <c r="N180" i="63"/>
  <c r="L180" i="63"/>
  <c r="K180" i="63"/>
  <c r="R179" i="63"/>
  <c r="S179" i="63" s="1"/>
  <c r="N179" i="63"/>
  <c r="L179" i="63"/>
  <c r="K179" i="63"/>
  <c r="R178" i="63"/>
  <c r="S178" i="63" s="1"/>
  <c r="N178" i="63"/>
  <c r="L178" i="63"/>
  <c r="K178" i="63"/>
  <c r="R177" i="63"/>
  <c r="S177" i="63" s="1"/>
  <c r="N177" i="63"/>
  <c r="L177" i="63"/>
  <c r="K177" i="63"/>
  <c r="R176" i="63"/>
  <c r="S176" i="63" s="1"/>
  <c r="N176" i="63"/>
  <c r="L176" i="63"/>
  <c r="K176" i="63"/>
  <c r="R175" i="63"/>
  <c r="S175" i="63" s="1"/>
  <c r="N175" i="63"/>
  <c r="L175" i="63"/>
  <c r="K175" i="63"/>
  <c r="R174" i="63"/>
  <c r="S174" i="63" s="1"/>
  <c r="N174" i="63"/>
  <c r="L174" i="63"/>
  <c r="K174" i="63"/>
  <c r="R173" i="63"/>
  <c r="S173" i="63" s="1"/>
  <c r="N173" i="63"/>
  <c r="L173" i="63"/>
  <c r="K173" i="63"/>
  <c r="R172" i="63"/>
  <c r="S172" i="63" s="1"/>
  <c r="N172" i="63"/>
  <c r="L172" i="63"/>
  <c r="K172" i="63"/>
  <c r="R171" i="63"/>
  <c r="S171" i="63" s="1"/>
  <c r="N171" i="63"/>
  <c r="L171" i="63"/>
  <c r="K171" i="63"/>
  <c r="R170" i="63"/>
  <c r="S170" i="63" s="1"/>
  <c r="N170" i="63"/>
  <c r="L170" i="63"/>
  <c r="K170" i="63"/>
  <c r="R169" i="63"/>
  <c r="S169" i="63" s="1"/>
  <c r="N169" i="63"/>
  <c r="L169" i="63"/>
  <c r="K169" i="63"/>
  <c r="R168" i="63"/>
  <c r="S168" i="63" s="1"/>
  <c r="N168" i="63"/>
  <c r="L168" i="63"/>
  <c r="K168" i="63"/>
  <c r="R167" i="63"/>
  <c r="S167" i="63" s="1"/>
  <c r="N167" i="63"/>
  <c r="L167" i="63"/>
  <c r="K167" i="63"/>
  <c r="R166" i="63"/>
  <c r="S166" i="63" s="1"/>
  <c r="N166" i="63"/>
  <c r="L166" i="63"/>
  <c r="K166" i="63"/>
  <c r="S165" i="63"/>
  <c r="R165" i="63"/>
  <c r="N165" i="63"/>
  <c r="L165" i="63"/>
  <c r="K165" i="63"/>
  <c r="R164" i="63"/>
  <c r="S164" i="63" s="1"/>
  <c r="N164" i="63"/>
  <c r="L164" i="63"/>
  <c r="K164" i="63"/>
  <c r="R163" i="63"/>
  <c r="S163" i="63" s="1"/>
  <c r="N163" i="63"/>
  <c r="L163" i="63"/>
  <c r="K163" i="63"/>
  <c r="R162" i="63"/>
  <c r="S162" i="63" s="1"/>
  <c r="N162" i="63"/>
  <c r="L162" i="63"/>
  <c r="K162" i="63"/>
  <c r="R161" i="63"/>
  <c r="S161" i="63" s="1"/>
  <c r="N161" i="63"/>
  <c r="L161" i="63"/>
  <c r="K161" i="63"/>
  <c r="R160" i="63"/>
  <c r="S160" i="63" s="1"/>
  <c r="N160" i="63"/>
  <c r="L160" i="63"/>
  <c r="K160" i="63"/>
  <c r="R159" i="63"/>
  <c r="S159" i="63" s="1"/>
  <c r="N159" i="63"/>
  <c r="L159" i="63"/>
  <c r="K159" i="63"/>
  <c r="R158" i="63"/>
  <c r="S158" i="63" s="1"/>
  <c r="N158" i="63"/>
  <c r="L158" i="63"/>
  <c r="K158" i="63"/>
  <c r="R157" i="63"/>
  <c r="S157" i="63" s="1"/>
  <c r="N157" i="63"/>
  <c r="L157" i="63"/>
  <c r="K157" i="63"/>
  <c r="R156" i="63"/>
  <c r="S156" i="63" s="1"/>
  <c r="N156" i="63"/>
  <c r="L156" i="63"/>
  <c r="K156" i="63"/>
  <c r="R155" i="63"/>
  <c r="S155" i="63" s="1"/>
  <c r="N155" i="63"/>
  <c r="L155" i="63"/>
  <c r="K155" i="63"/>
  <c r="R154" i="63"/>
  <c r="S154" i="63" s="1"/>
  <c r="N154" i="63"/>
  <c r="L154" i="63"/>
  <c r="K154" i="63"/>
  <c r="R153" i="63"/>
  <c r="S153" i="63" s="1"/>
  <c r="N153" i="63"/>
  <c r="L153" i="63"/>
  <c r="K153" i="63"/>
  <c r="R152" i="63"/>
  <c r="S152" i="63" s="1"/>
  <c r="N152" i="63"/>
  <c r="L152" i="63"/>
  <c r="K152" i="63"/>
  <c r="R151" i="63"/>
  <c r="S151" i="63" s="1"/>
  <c r="N151" i="63"/>
  <c r="L151" i="63"/>
  <c r="K151" i="63"/>
  <c r="R150" i="63"/>
  <c r="S150" i="63" s="1"/>
  <c r="N150" i="63"/>
  <c r="L150" i="63"/>
  <c r="K150" i="63"/>
  <c r="S149" i="63"/>
  <c r="R149" i="63"/>
  <c r="N149" i="63"/>
  <c r="L149" i="63"/>
  <c r="K149" i="63"/>
  <c r="S148" i="63"/>
  <c r="R148" i="63"/>
  <c r="N148" i="63"/>
  <c r="L148" i="63"/>
  <c r="K148" i="63"/>
  <c r="R147" i="63"/>
  <c r="S147" i="63" s="1"/>
  <c r="N147" i="63"/>
  <c r="L147" i="63"/>
  <c r="K147" i="63"/>
  <c r="R146" i="63"/>
  <c r="S146" i="63" s="1"/>
  <c r="N146" i="63"/>
  <c r="L146" i="63"/>
  <c r="K146" i="63"/>
  <c r="R145" i="63"/>
  <c r="S145" i="63" s="1"/>
  <c r="N145" i="63"/>
  <c r="L145" i="63"/>
  <c r="K145" i="63"/>
  <c r="R144" i="63"/>
  <c r="S144" i="63" s="1"/>
  <c r="N144" i="63"/>
  <c r="L144" i="63"/>
  <c r="K144" i="63"/>
  <c r="R143" i="63"/>
  <c r="S143" i="63" s="1"/>
  <c r="N143" i="63"/>
  <c r="L143" i="63"/>
  <c r="K143" i="63"/>
  <c r="R142" i="63"/>
  <c r="S142" i="63" s="1"/>
  <c r="N142" i="63"/>
  <c r="L142" i="63"/>
  <c r="K142" i="63"/>
  <c r="R141" i="63"/>
  <c r="S141" i="63" s="1"/>
  <c r="N141" i="63"/>
  <c r="L141" i="63"/>
  <c r="K141" i="63"/>
  <c r="R140" i="63"/>
  <c r="S140" i="63" s="1"/>
  <c r="N140" i="63"/>
  <c r="L140" i="63"/>
  <c r="K140" i="63"/>
  <c r="R139" i="63"/>
  <c r="S139" i="63" s="1"/>
  <c r="N139" i="63"/>
  <c r="L139" i="63"/>
  <c r="K139" i="63"/>
  <c r="R138" i="63"/>
  <c r="S138" i="63" s="1"/>
  <c r="N138" i="63"/>
  <c r="L138" i="63"/>
  <c r="K138" i="63"/>
  <c r="R137" i="63"/>
  <c r="S137" i="63" s="1"/>
  <c r="N137" i="63"/>
  <c r="L137" i="63"/>
  <c r="K137" i="63"/>
  <c r="R136" i="63"/>
  <c r="S136" i="63" s="1"/>
  <c r="N136" i="63"/>
  <c r="L136" i="63"/>
  <c r="K136" i="63"/>
  <c r="R135" i="63"/>
  <c r="S135" i="63" s="1"/>
  <c r="N135" i="63"/>
  <c r="L135" i="63"/>
  <c r="K135" i="63"/>
  <c r="R134" i="63"/>
  <c r="S134" i="63" s="1"/>
  <c r="N134" i="63"/>
  <c r="L134" i="63"/>
  <c r="K134" i="63"/>
  <c r="S133" i="63"/>
  <c r="R133" i="63"/>
  <c r="N133" i="63"/>
  <c r="L133" i="63"/>
  <c r="K133" i="63"/>
  <c r="S132" i="63"/>
  <c r="R132" i="63"/>
  <c r="N132" i="63"/>
  <c r="L132" i="63"/>
  <c r="K132" i="63"/>
  <c r="R131" i="63"/>
  <c r="S131" i="63" s="1"/>
  <c r="N131" i="63"/>
  <c r="L131" i="63"/>
  <c r="K131" i="63"/>
  <c r="R130" i="63"/>
  <c r="S130" i="63" s="1"/>
  <c r="N130" i="63"/>
  <c r="L130" i="63"/>
  <c r="K130" i="63"/>
  <c r="S129" i="63"/>
  <c r="R129" i="63"/>
  <c r="N129" i="63"/>
  <c r="L129" i="63"/>
  <c r="K129" i="63"/>
  <c r="R128" i="63"/>
  <c r="S128" i="63" s="1"/>
  <c r="N128" i="63"/>
  <c r="L128" i="63"/>
  <c r="K128" i="63"/>
  <c r="R127" i="63"/>
  <c r="S127" i="63" s="1"/>
  <c r="N127" i="63"/>
  <c r="L127" i="63"/>
  <c r="K127" i="63"/>
  <c r="R126" i="63"/>
  <c r="S126" i="63" s="1"/>
  <c r="N126" i="63"/>
  <c r="L126" i="63"/>
  <c r="K126" i="63"/>
  <c r="R125" i="63"/>
  <c r="S125" i="63" s="1"/>
  <c r="N125" i="63"/>
  <c r="L125" i="63"/>
  <c r="K125" i="63"/>
  <c r="R124" i="63"/>
  <c r="S124" i="63" s="1"/>
  <c r="N124" i="63"/>
  <c r="L124" i="63"/>
  <c r="K124" i="63"/>
  <c r="R123" i="63"/>
  <c r="S123" i="63" s="1"/>
  <c r="N123" i="63"/>
  <c r="L123" i="63"/>
  <c r="K123" i="63"/>
  <c r="R122" i="63"/>
  <c r="S122" i="63" s="1"/>
  <c r="N122" i="63"/>
  <c r="L122" i="63"/>
  <c r="K122" i="63"/>
  <c r="R121" i="63"/>
  <c r="S121" i="63" s="1"/>
  <c r="N121" i="63"/>
  <c r="L121" i="63"/>
  <c r="K121" i="63"/>
  <c r="R120" i="63"/>
  <c r="S120" i="63" s="1"/>
  <c r="N120" i="63"/>
  <c r="L120" i="63"/>
  <c r="K120" i="63"/>
  <c r="R119" i="63"/>
  <c r="S119" i="63" s="1"/>
  <c r="N119" i="63"/>
  <c r="L119" i="63"/>
  <c r="K119" i="63"/>
  <c r="R118" i="63"/>
  <c r="S118" i="63" s="1"/>
  <c r="N118" i="63"/>
  <c r="L118" i="63"/>
  <c r="K118" i="63"/>
  <c r="R117" i="63"/>
  <c r="S117" i="63" s="1"/>
  <c r="N117" i="63"/>
  <c r="L117" i="63"/>
  <c r="K117" i="63"/>
  <c r="R116" i="63"/>
  <c r="S116" i="63" s="1"/>
  <c r="N116" i="63"/>
  <c r="L116" i="63"/>
  <c r="K116" i="63"/>
  <c r="R115" i="63"/>
  <c r="S115" i="63" s="1"/>
  <c r="N115" i="63"/>
  <c r="L115" i="63"/>
  <c r="K115" i="63"/>
  <c r="R114" i="63"/>
  <c r="S114" i="63" s="1"/>
  <c r="N114" i="63"/>
  <c r="L114" i="63"/>
  <c r="K114" i="63"/>
  <c r="R113" i="63"/>
  <c r="S113" i="63" s="1"/>
  <c r="N113" i="63"/>
  <c r="L113" i="63"/>
  <c r="K113" i="63"/>
  <c r="R112" i="63"/>
  <c r="S112" i="63" s="1"/>
  <c r="N112" i="63"/>
  <c r="L112" i="63"/>
  <c r="K112" i="63"/>
  <c r="R111" i="63"/>
  <c r="S111" i="63" s="1"/>
  <c r="N111" i="63"/>
  <c r="L111" i="63"/>
  <c r="K111" i="63"/>
  <c r="R110" i="63"/>
  <c r="S110" i="63" s="1"/>
  <c r="N110" i="63"/>
  <c r="L110" i="63"/>
  <c r="K110" i="63"/>
  <c r="R109" i="63"/>
  <c r="S109" i="63" s="1"/>
  <c r="N109" i="63"/>
  <c r="L109" i="63"/>
  <c r="K109" i="63"/>
  <c r="R108" i="63"/>
  <c r="S108" i="63" s="1"/>
  <c r="N108" i="63"/>
  <c r="L108" i="63"/>
  <c r="K108" i="63"/>
  <c r="R107" i="63"/>
  <c r="S107" i="63" s="1"/>
  <c r="N107" i="63"/>
  <c r="L107" i="63"/>
  <c r="K107" i="63"/>
  <c r="R106" i="63"/>
  <c r="S106" i="63" s="1"/>
  <c r="N106" i="63"/>
  <c r="L106" i="63"/>
  <c r="K106" i="63"/>
  <c r="R105" i="63"/>
  <c r="S105" i="63" s="1"/>
  <c r="N105" i="63"/>
  <c r="L105" i="63"/>
  <c r="K105" i="63"/>
  <c r="R104" i="63"/>
  <c r="S104" i="63" s="1"/>
  <c r="N104" i="63"/>
  <c r="L104" i="63"/>
  <c r="K104" i="63"/>
  <c r="R103" i="63"/>
  <c r="S103" i="63" s="1"/>
  <c r="N103" i="63"/>
  <c r="L103" i="63"/>
  <c r="K103" i="63"/>
  <c r="R102" i="63"/>
  <c r="S102" i="63" s="1"/>
  <c r="N102" i="63"/>
  <c r="L102" i="63"/>
  <c r="K102" i="63"/>
  <c r="S101" i="63"/>
  <c r="R101" i="63"/>
  <c r="N101" i="63"/>
  <c r="L101" i="63"/>
  <c r="K101" i="63"/>
  <c r="S100" i="63"/>
  <c r="R100" i="63"/>
  <c r="N100" i="63"/>
  <c r="L100" i="63"/>
  <c r="K100" i="63"/>
  <c r="R99" i="63"/>
  <c r="S99" i="63" s="1"/>
  <c r="N99" i="63"/>
  <c r="L99" i="63"/>
  <c r="K99" i="63"/>
  <c r="R98" i="63"/>
  <c r="S98" i="63" s="1"/>
  <c r="N98" i="63"/>
  <c r="L98" i="63"/>
  <c r="K98" i="63"/>
  <c r="S97" i="63"/>
  <c r="R97" i="63"/>
  <c r="N97" i="63"/>
  <c r="L97" i="63"/>
  <c r="K97" i="63"/>
  <c r="R96" i="63"/>
  <c r="S96" i="63" s="1"/>
  <c r="N96" i="63"/>
  <c r="L96" i="63"/>
  <c r="K96" i="63"/>
  <c r="R95" i="63"/>
  <c r="S95" i="63" s="1"/>
  <c r="N95" i="63"/>
  <c r="L95" i="63"/>
  <c r="K95" i="63"/>
  <c r="R94" i="63"/>
  <c r="S94" i="63" s="1"/>
  <c r="N94" i="63"/>
  <c r="L94" i="63"/>
  <c r="K94" i="63"/>
  <c r="R93" i="63"/>
  <c r="S93" i="63" s="1"/>
  <c r="N93" i="63"/>
  <c r="L93" i="63"/>
  <c r="K93" i="63"/>
  <c r="R92" i="63"/>
  <c r="S92" i="63" s="1"/>
  <c r="N92" i="63"/>
  <c r="L92" i="63"/>
  <c r="K92" i="63"/>
  <c r="R91" i="63"/>
  <c r="S91" i="63" s="1"/>
  <c r="N91" i="63"/>
  <c r="L91" i="63"/>
  <c r="K91" i="63"/>
  <c r="R90" i="63"/>
  <c r="S90" i="63" s="1"/>
  <c r="N90" i="63"/>
  <c r="L90" i="63"/>
  <c r="K90" i="63"/>
  <c r="R89" i="63"/>
  <c r="S89" i="63" s="1"/>
  <c r="N89" i="63"/>
  <c r="L89" i="63"/>
  <c r="K89" i="63"/>
  <c r="R88" i="63"/>
  <c r="S88" i="63" s="1"/>
  <c r="N88" i="63"/>
  <c r="L88" i="63"/>
  <c r="K88" i="63"/>
  <c r="R87" i="63"/>
  <c r="S87" i="63" s="1"/>
  <c r="N87" i="63"/>
  <c r="L87" i="63"/>
  <c r="K87" i="63"/>
  <c r="R86" i="63"/>
  <c r="S86" i="63" s="1"/>
  <c r="N86" i="63"/>
  <c r="L86" i="63"/>
  <c r="K86" i="63"/>
  <c r="R85" i="63"/>
  <c r="S85" i="63" s="1"/>
  <c r="N85" i="63"/>
  <c r="L85" i="63"/>
  <c r="K85" i="63"/>
  <c r="R84" i="63"/>
  <c r="S84" i="63" s="1"/>
  <c r="N84" i="63"/>
  <c r="L84" i="63"/>
  <c r="K84" i="63"/>
  <c r="R83" i="63"/>
  <c r="S83" i="63" s="1"/>
  <c r="N83" i="63"/>
  <c r="L83" i="63"/>
  <c r="K83" i="63"/>
  <c r="R82" i="63"/>
  <c r="S82" i="63" s="1"/>
  <c r="N82" i="63"/>
  <c r="L82" i="63"/>
  <c r="K82" i="63"/>
  <c r="R81" i="63"/>
  <c r="S81" i="63" s="1"/>
  <c r="N81" i="63"/>
  <c r="L81" i="63"/>
  <c r="K81" i="63"/>
  <c r="R80" i="63"/>
  <c r="S80" i="63" s="1"/>
  <c r="N80" i="63"/>
  <c r="L80" i="63"/>
  <c r="K80" i="63"/>
  <c r="R79" i="63"/>
  <c r="S79" i="63" s="1"/>
  <c r="N79" i="63"/>
  <c r="L79" i="63"/>
  <c r="K79" i="63"/>
  <c r="R78" i="63"/>
  <c r="S78" i="63" s="1"/>
  <c r="N78" i="63"/>
  <c r="L78" i="63"/>
  <c r="K78" i="63"/>
  <c r="R77" i="63"/>
  <c r="S77" i="63" s="1"/>
  <c r="N77" i="63"/>
  <c r="L77" i="63"/>
  <c r="K77" i="63"/>
  <c r="R76" i="63"/>
  <c r="S76" i="63" s="1"/>
  <c r="N76" i="63"/>
  <c r="L76" i="63"/>
  <c r="K76" i="63"/>
  <c r="R75" i="63"/>
  <c r="S75" i="63" s="1"/>
  <c r="N75" i="63"/>
  <c r="L75" i="63"/>
  <c r="K75" i="63"/>
  <c r="R74" i="63"/>
  <c r="S74" i="63" s="1"/>
  <c r="N74" i="63"/>
  <c r="L74" i="63"/>
  <c r="K74" i="63"/>
  <c r="R73" i="63"/>
  <c r="S73" i="63" s="1"/>
  <c r="N73" i="63"/>
  <c r="L73" i="63"/>
  <c r="K73" i="63"/>
  <c r="R72" i="63"/>
  <c r="S72" i="63" s="1"/>
  <c r="N72" i="63"/>
  <c r="L72" i="63"/>
  <c r="K72" i="63"/>
  <c r="R71" i="63"/>
  <c r="S71" i="63" s="1"/>
  <c r="N71" i="63"/>
  <c r="L71" i="63"/>
  <c r="K71" i="63"/>
  <c r="R70" i="63"/>
  <c r="S70" i="63" s="1"/>
  <c r="N70" i="63"/>
  <c r="L70" i="63"/>
  <c r="K70" i="63"/>
  <c r="S69" i="63"/>
  <c r="R69" i="63"/>
  <c r="N69" i="63"/>
  <c r="L69" i="63"/>
  <c r="K69" i="63"/>
  <c r="S68" i="63"/>
  <c r="R68" i="63"/>
  <c r="N68" i="63"/>
  <c r="L68" i="63"/>
  <c r="K68" i="63"/>
  <c r="R67" i="63"/>
  <c r="S67" i="63" s="1"/>
  <c r="N67" i="63"/>
  <c r="L67" i="63"/>
  <c r="K67" i="63"/>
  <c r="R66" i="63"/>
  <c r="S66" i="63" s="1"/>
  <c r="N66" i="63"/>
  <c r="L66" i="63"/>
  <c r="K66" i="63"/>
  <c r="S65" i="63"/>
  <c r="R65" i="63"/>
  <c r="N65" i="63"/>
  <c r="L65" i="63"/>
  <c r="K65" i="63"/>
  <c r="R64" i="63"/>
  <c r="S64" i="63" s="1"/>
  <c r="N64" i="63"/>
  <c r="L64" i="63"/>
  <c r="K64" i="63"/>
  <c r="R63" i="63"/>
  <c r="S63" i="63" s="1"/>
  <c r="N63" i="63"/>
  <c r="L63" i="63"/>
  <c r="K63" i="63"/>
  <c r="R62" i="63"/>
  <c r="S62" i="63" s="1"/>
  <c r="N62" i="63"/>
  <c r="L62" i="63"/>
  <c r="K62" i="63"/>
  <c r="S61" i="63"/>
  <c r="R61" i="63"/>
  <c r="N61" i="63"/>
  <c r="L61" i="63"/>
  <c r="K61" i="63"/>
  <c r="R60" i="63"/>
  <c r="S60" i="63" s="1"/>
  <c r="N60" i="63"/>
  <c r="L60" i="63"/>
  <c r="K60" i="63"/>
  <c r="R59" i="63"/>
  <c r="S59" i="63" s="1"/>
  <c r="N59" i="63"/>
  <c r="L59" i="63"/>
  <c r="K59" i="63"/>
  <c r="R58" i="63"/>
  <c r="S58" i="63" s="1"/>
  <c r="N58" i="63"/>
  <c r="L58" i="63"/>
  <c r="K58" i="63"/>
  <c r="R57" i="63"/>
  <c r="S57" i="63" s="1"/>
  <c r="N57" i="63"/>
  <c r="L57" i="63"/>
  <c r="K57" i="63"/>
  <c r="R56" i="63"/>
  <c r="S56" i="63" s="1"/>
  <c r="N56" i="63"/>
  <c r="L56" i="63"/>
  <c r="K56" i="63"/>
  <c r="R55" i="63"/>
  <c r="S55" i="63" s="1"/>
  <c r="N55" i="63"/>
  <c r="L55" i="63"/>
  <c r="K55" i="63"/>
  <c r="R54" i="63"/>
  <c r="S54" i="63" s="1"/>
  <c r="N54" i="63"/>
  <c r="L54" i="63"/>
  <c r="K54" i="63"/>
  <c r="R53" i="63"/>
  <c r="S53" i="63" s="1"/>
  <c r="N53" i="63"/>
  <c r="L53" i="63"/>
  <c r="K53" i="63"/>
  <c r="R52" i="63"/>
  <c r="S52" i="63" s="1"/>
  <c r="N52" i="63"/>
  <c r="L52" i="63"/>
  <c r="K52" i="63"/>
  <c r="R51" i="63"/>
  <c r="S51" i="63" s="1"/>
  <c r="N51" i="63"/>
  <c r="L51" i="63"/>
  <c r="K51" i="63"/>
  <c r="R50" i="63"/>
  <c r="S50" i="63" s="1"/>
  <c r="N50" i="63"/>
  <c r="L50" i="63"/>
  <c r="K50" i="63"/>
  <c r="R49" i="63"/>
  <c r="S49" i="63" s="1"/>
  <c r="N49" i="63"/>
  <c r="L49" i="63"/>
  <c r="K49" i="63"/>
  <c r="R48" i="63"/>
  <c r="S48" i="63" s="1"/>
  <c r="N48" i="63"/>
  <c r="L48" i="63"/>
  <c r="K48" i="63"/>
  <c r="R47" i="63"/>
  <c r="S47" i="63" s="1"/>
  <c r="N47" i="63"/>
  <c r="L47" i="63"/>
  <c r="K47" i="63"/>
  <c r="R46" i="63"/>
  <c r="S46" i="63" s="1"/>
  <c r="N46" i="63"/>
  <c r="L46" i="63"/>
  <c r="K46" i="63"/>
  <c r="R45" i="63"/>
  <c r="S45" i="63" s="1"/>
  <c r="N45" i="63"/>
  <c r="L45" i="63"/>
  <c r="K45" i="63"/>
  <c r="R44" i="63"/>
  <c r="S44" i="63" s="1"/>
  <c r="N44" i="63"/>
  <c r="L44" i="63"/>
  <c r="K44" i="63"/>
  <c r="R43" i="63"/>
  <c r="S43" i="63" s="1"/>
  <c r="N43" i="63"/>
  <c r="L43" i="63"/>
  <c r="K43" i="63"/>
  <c r="R42" i="63"/>
  <c r="S42" i="63" s="1"/>
  <c r="N42" i="63"/>
  <c r="L42" i="63"/>
  <c r="K42" i="63"/>
  <c r="R41" i="63"/>
  <c r="S41" i="63" s="1"/>
  <c r="N41" i="63"/>
  <c r="L41" i="63"/>
  <c r="K41" i="63"/>
  <c r="R40" i="63"/>
  <c r="S40" i="63" s="1"/>
  <c r="N40" i="63"/>
  <c r="L40" i="63"/>
  <c r="K40" i="63"/>
  <c r="R39" i="63"/>
  <c r="S39" i="63" s="1"/>
  <c r="N39" i="63"/>
  <c r="L39" i="63"/>
  <c r="K39" i="63"/>
  <c r="R38" i="63"/>
  <c r="S38" i="63" s="1"/>
  <c r="N38" i="63"/>
  <c r="L38" i="63"/>
  <c r="K38" i="63"/>
  <c r="S37" i="63"/>
  <c r="R37" i="63"/>
  <c r="N37" i="63"/>
  <c r="L37" i="63"/>
  <c r="K37" i="63"/>
  <c r="S36" i="63"/>
  <c r="R36" i="63"/>
  <c r="N36" i="63"/>
  <c r="L36" i="63"/>
  <c r="K36" i="63"/>
  <c r="R35" i="63"/>
  <c r="S35" i="63" s="1"/>
  <c r="N35" i="63"/>
  <c r="L35" i="63"/>
  <c r="K35" i="63"/>
  <c r="R34" i="63"/>
  <c r="S34" i="63" s="1"/>
  <c r="N34" i="63"/>
  <c r="L34" i="63"/>
  <c r="K34" i="63"/>
  <c r="S33" i="63"/>
  <c r="R33" i="63"/>
  <c r="N33" i="63"/>
  <c r="L33" i="63"/>
  <c r="K33" i="63"/>
  <c r="R32" i="63"/>
  <c r="S32" i="63" s="1"/>
  <c r="N32" i="63"/>
  <c r="L32" i="63"/>
  <c r="K32" i="63"/>
  <c r="R31" i="63"/>
  <c r="S31" i="63" s="1"/>
  <c r="N31" i="63"/>
  <c r="L31" i="63"/>
  <c r="K31" i="63"/>
  <c r="R30" i="63"/>
  <c r="S30" i="63" s="1"/>
  <c r="N30" i="63"/>
  <c r="L30" i="63"/>
  <c r="K30" i="63"/>
  <c r="R29" i="63"/>
  <c r="S29" i="63" s="1"/>
  <c r="N29" i="63"/>
  <c r="L29" i="63"/>
  <c r="K29" i="63"/>
  <c r="R28" i="63"/>
  <c r="S28" i="63" s="1"/>
  <c r="N28" i="63"/>
  <c r="L28" i="63"/>
  <c r="K28" i="63"/>
  <c r="R27" i="63"/>
  <c r="S27" i="63" s="1"/>
  <c r="N27" i="63"/>
  <c r="L27" i="63"/>
  <c r="K27" i="63"/>
  <c r="R26" i="63"/>
  <c r="S26" i="63" s="1"/>
  <c r="N26" i="63"/>
  <c r="L26" i="63"/>
  <c r="K26" i="63"/>
  <c r="R25" i="63"/>
  <c r="S25" i="63" s="1"/>
  <c r="N25" i="63"/>
  <c r="L25" i="63"/>
  <c r="K25" i="63"/>
  <c r="R24" i="63"/>
  <c r="S24" i="63" s="1"/>
  <c r="N24" i="63"/>
  <c r="L24" i="63"/>
  <c r="K24" i="63"/>
  <c r="R23" i="63"/>
  <c r="S23" i="63" s="1"/>
  <c r="N23" i="63"/>
  <c r="L23" i="63"/>
  <c r="K23" i="63"/>
  <c r="R22" i="63"/>
  <c r="S22" i="63" s="1"/>
  <c r="N22" i="63"/>
  <c r="L22" i="63"/>
  <c r="K22" i="63"/>
  <c r="R21" i="63"/>
  <c r="S21" i="63" s="1"/>
  <c r="N21" i="63"/>
  <c r="L21" i="63"/>
  <c r="K21" i="63"/>
  <c r="R20" i="63"/>
  <c r="S20" i="63" s="1"/>
  <c r="N20" i="63"/>
  <c r="L20" i="63"/>
  <c r="K20" i="63"/>
  <c r="R19" i="63"/>
  <c r="S19" i="63" s="1"/>
  <c r="N19" i="63"/>
  <c r="L19" i="63"/>
  <c r="K19" i="63"/>
  <c r="R18" i="63"/>
  <c r="S18" i="63" s="1"/>
  <c r="N18" i="63"/>
  <c r="L18" i="63"/>
  <c r="K18" i="63"/>
  <c r="R17" i="63"/>
  <c r="S17" i="63" s="1"/>
  <c r="N17" i="63"/>
  <c r="L17" i="63"/>
  <c r="K17" i="63"/>
  <c r="R16" i="63"/>
  <c r="S16" i="63" s="1"/>
  <c r="N16" i="63"/>
  <c r="L16" i="63"/>
  <c r="K16" i="63"/>
  <c r="R15" i="63"/>
  <c r="S15" i="63" s="1"/>
  <c r="N15" i="63"/>
  <c r="L15" i="63"/>
  <c r="K15" i="63"/>
  <c r="R14" i="63"/>
  <c r="S14" i="63" s="1"/>
  <c r="N14" i="63"/>
  <c r="L14" i="63"/>
  <c r="K14" i="63"/>
  <c r="R13" i="63"/>
  <c r="S13" i="63" s="1"/>
  <c r="N13" i="63"/>
  <c r="L13" i="63"/>
  <c r="K13" i="63"/>
  <c r="R12" i="63"/>
  <c r="S12" i="63" s="1"/>
  <c r="N12" i="63"/>
  <c r="L12" i="63"/>
  <c r="K12" i="63"/>
  <c r="R11" i="63"/>
  <c r="S11" i="63" s="1"/>
  <c r="N11" i="63"/>
  <c r="L11" i="63"/>
  <c r="K11" i="63"/>
  <c r="R10" i="63"/>
  <c r="S10" i="63" s="1"/>
  <c r="N10" i="63"/>
  <c r="L10" i="63"/>
  <c r="K10" i="63"/>
  <c r="R9" i="63"/>
  <c r="S9" i="63" s="1"/>
  <c r="N9" i="63"/>
  <c r="L9" i="63"/>
  <c r="K9" i="63"/>
  <c r="R8" i="63"/>
  <c r="S8" i="63" s="1"/>
  <c r="N8" i="63"/>
  <c r="L8" i="63"/>
  <c r="K8" i="63"/>
  <c r="R7" i="63"/>
  <c r="S7" i="63" s="1"/>
  <c r="N7" i="63"/>
  <c r="L7" i="63"/>
  <c r="K7" i="63"/>
  <c r="R6" i="63"/>
  <c r="S6" i="63" s="1"/>
  <c r="N6" i="63"/>
  <c r="L6" i="63"/>
  <c r="K6" i="63"/>
  <c r="S5" i="63"/>
  <c r="R5" i="63"/>
  <c r="N5" i="63"/>
  <c r="L5" i="63"/>
  <c r="K5" i="63"/>
  <c r="S4" i="63"/>
  <c r="R4" i="63"/>
  <c r="N4" i="63"/>
  <c r="L4" i="63"/>
  <c r="L329" i="63" s="1"/>
  <c r="K4" i="63"/>
  <c r="Q329" i="62"/>
  <c r="P329" i="62"/>
  <c r="O329" i="62"/>
  <c r="M329" i="62"/>
  <c r="J329" i="62"/>
  <c r="AY328" i="62"/>
  <c r="AX328" i="62"/>
  <c r="AW328" i="62"/>
  <c r="AV328" i="62"/>
  <c r="AU328" i="62"/>
  <c r="AT328" i="62"/>
  <c r="AS328" i="62"/>
  <c r="AR328" i="62"/>
  <c r="AQ328" i="62"/>
  <c r="AP328" i="62"/>
  <c r="AO328" i="62"/>
  <c r="AN328" i="62"/>
  <c r="AM328" i="62"/>
  <c r="AL328" i="62"/>
  <c r="AK328" i="62"/>
  <c r="AJ328" i="62"/>
  <c r="AI328" i="62"/>
  <c r="AH328" i="62"/>
  <c r="AG328" i="62"/>
  <c r="AF328" i="62"/>
  <c r="AE328" i="62"/>
  <c r="AD328" i="62"/>
  <c r="AC328" i="62"/>
  <c r="AB328" i="62"/>
  <c r="AA328" i="62"/>
  <c r="Z328" i="62"/>
  <c r="Y328" i="62"/>
  <c r="X328" i="62"/>
  <c r="W328" i="62"/>
  <c r="V328" i="62"/>
  <c r="U328" i="62"/>
  <c r="T328" i="62"/>
  <c r="Q328" i="62"/>
  <c r="P328" i="62"/>
  <c r="O328" i="62"/>
  <c r="M328" i="62"/>
  <c r="J328" i="62"/>
  <c r="R327" i="62"/>
  <c r="S327" i="62" s="1"/>
  <c r="N327" i="62"/>
  <c r="L327" i="62"/>
  <c r="K327" i="62"/>
  <c r="R326" i="62"/>
  <c r="S326" i="62" s="1"/>
  <c r="N326" i="62"/>
  <c r="L326" i="62"/>
  <c r="K326" i="62"/>
  <c r="R325" i="62"/>
  <c r="S325" i="62" s="1"/>
  <c r="N325" i="62"/>
  <c r="L325" i="62"/>
  <c r="K325" i="62"/>
  <c r="R324" i="62"/>
  <c r="S324" i="62" s="1"/>
  <c r="N324" i="62"/>
  <c r="L324" i="62"/>
  <c r="K324" i="62"/>
  <c r="R323" i="62"/>
  <c r="S323" i="62" s="1"/>
  <c r="N323" i="62"/>
  <c r="L323" i="62"/>
  <c r="K323" i="62"/>
  <c r="R322" i="62"/>
  <c r="S322" i="62" s="1"/>
  <c r="N322" i="62"/>
  <c r="L322" i="62"/>
  <c r="K322" i="62"/>
  <c r="R321" i="62"/>
  <c r="S321" i="62" s="1"/>
  <c r="N321" i="62"/>
  <c r="L321" i="62"/>
  <c r="K321" i="62"/>
  <c r="R320" i="62"/>
  <c r="S320" i="62" s="1"/>
  <c r="N320" i="62"/>
  <c r="L320" i="62"/>
  <c r="K320" i="62"/>
  <c r="R319" i="62"/>
  <c r="S319" i="62" s="1"/>
  <c r="N319" i="62"/>
  <c r="L319" i="62"/>
  <c r="K319" i="62"/>
  <c r="R318" i="62"/>
  <c r="S318" i="62" s="1"/>
  <c r="N318" i="62"/>
  <c r="L318" i="62"/>
  <c r="K318" i="62"/>
  <c r="R317" i="62"/>
  <c r="S317" i="62" s="1"/>
  <c r="N317" i="62"/>
  <c r="L317" i="62"/>
  <c r="K317" i="62"/>
  <c r="R316" i="62"/>
  <c r="S316" i="62" s="1"/>
  <c r="N316" i="62"/>
  <c r="L316" i="62"/>
  <c r="K316" i="62"/>
  <c r="R315" i="62"/>
  <c r="S315" i="62" s="1"/>
  <c r="N315" i="62"/>
  <c r="L315" i="62"/>
  <c r="K315" i="62"/>
  <c r="R314" i="62"/>
  <c r="S314" i="62" s="1"/>
  <c r="N314" i="62"/>
  <c r="L314" i="62"/>
  <c r="K314" i="62"/>
  <c r="R313" i="62"/>
  <c r="S313" i="62" s="1"/>
  <c r="N313" i="62"/>
  <c r="L313" i="62"/>
  <c r="K313" i="62"/>
  <c r="R312" i="62"/>
  <c r="S312" i="62" s="1"/>
  <c r="N312" i="62"/>
  <c r="L312" i="62"/>
  <c r="K312" i="62"/>
  <c r="R311" i="62"/>
  <c r="S311" i="62" s="1"/>
  <c r="N311" i="62"/>
  <c r="L311" i="62"/>
  <c r="K311" i="62"/>
  <c r="R310" i="62"/>
  <c r="S310" i="62" s="1"/>
  <c r="N310" i="62"/>
  <c r="L310" i="62"/>
  <c r="K310" i="62"/>
  <c r="R309" i="62"/>
  <c r="S309" i="62" s="1"/>
  <c r="N309" i="62"/>
  <c r="L309" i="62"/>
  <c r="K309" i="62"/>
  <c r="R308" i="62"/>
  <c r="S308" i="62" s="1"/>
  <c r="N308" i="62"/>
  <c r="L308" i="62"/>
  <c r="K308" i="62"/>
  <c r="R307" i="62"/>
  <c r="S307" i="62" s="1"/>
  <c r="N307" i="62"/>
  <c r="L307" i="62"/>
  <c r="K307" i="62"/>
  <c r="R306" i="62"/>
  <c r="S306" i="62" s="1"/>
  <c r="N306" i="62"/>
  <c r="L306" i="62"/>
  <c r="K306" i="62"/>
  <c r="R305" i="62"/>
  <c r="S305" i="62" s="1"/>
  <c r="N305" i="62"/>
  <c r="L305" i="62"/>
  <c r="K305" i="62"/>
  <c r="R304" i="62"/>
  <c r="S304" i="62" s="1"/>
  <c r="N304" i="62"/>
  <c r="L304" i="62"/>
  <c r="K304" i="62"/>
  <c r="R303" i="62"/>
  <c r="S303" i="62" s="1"/>
  <c r="N303" i="62"/>
  <c r="L303" i="62"/>
  <c r="K303" i="62"/>
  <c r="S302" i="62"/>
  <c r="R302" i="62"/>
  <c r="N302" i="62"/>
  <c r="L302" i="62"/>
  <c r="K302" i="62"/>
  <c r="S301" i="62"/>
  <c r="R301" i="62"/>
  <c r="N301" i="62"/>
  <c r="L301" i="62"/>
  <c r="K301" i="62"/>
  <c r="R300" i="62"/>
  <c r="S300" i="62" s="1"/>
  <c r="N300" i="62"/>
  <c r="L300" i="62"/>
  <c r="K300" i="62"/>
  <c r="R299" i="62"/>
  <c r="S299" i="62" s="1"/>
  <c r="N299" i="62"/>
  <c r="L299" i="62"/>
  <c r="K299" i="62"/>
  <c r="R298" i="62"/>
  <c r="S298" i="62" s="1"/>
  <c r="N298" i="62"/>
  <c r="L298" i="62"/>
  <c r="K298" i="62"/>
  <c r="R297" i="62"/>
  <c r="S297" i="62" s="1"/>
  <c r="N297" i="62"/>
  <c r="L297" i="62"/>
  <c r="K297" i="62"/>
  <c r="R296" i="62"/>
  <c r="S296" i="62" s="1"/>
  <c r="N296" i="62"/>
  <c r="L296" i="62"/>
  <c r="K296" i="62"/>
  <c r="R295" i="62"/>
  <c r="S295" i="62" s="1"/>
  <c r="N295" i="62"/>
  <c r="L295" i="62"/>
  <c r="K295" i="62"/>
  <c r="R294" i="62"/>
  <c r="S294" i="62" s="1"/>
  <c r="N294" i="62"/>
  <c r="L294" i="62"/>
  <c r="K294" i="62"/>
  <c r="R293" i="62"/>
  <c r="S293" i="62" s="1"/>
  <c r="N293" i="62"/>
  <c r="L293" i="62"/>
  <c r="K293" i="62"/>
  <c r="R292" i="62"/>
  <c r="S292" i="62" s="1"/>
  <c r="N292" i="62"/>
  <c r="L292" i="62"/>
  <c r="K292" i="62"/>
  <c r="R291" i="62"/>
  <c r="S291" i="62" s="1"/>
  <c r="N291" i="62"/>
  <c r="L291" i="62"/>
  <c r="K291" i="62"/>
  <c r="R290" i="62"/>
  <c r="S290" i="62" s="1"/>
  <c r="N290" i="62"/>
  <c r="L290" i="62"/>
  <c r="K290" i="62"/>
  <c r="R289" i="62"/>
  <c r="S289" i="62" s="1"/>
  <c r="N289" i="62"/>
  <c r="L289" i="62"/>
  <c r="K289" i="62"/>
  <c r="R288" i="62"/>
  <c r="S288" i="62" s="1"/>
  <c r="N288" i="62"/>
  <c r="L288" i="62"/>
  <c r="K288" i="62"/>
  <c r="R287" i="62"/>
  <c r="S287" i="62" s="1"/>
  <c r="N287" i="62"/>
  <c r="L287" i="62"/>
  <c r="K287" i="62"/>
  <c r="R286" i="62"/>
  <c r="S286" i="62" s="1"/>
  <c r="N286" i="62"/>
  <c r="L286" i="62"/>
  <c r="K286" i="62"/>
  <c r="R285" i="62"/>
  <c r="S285" i="62" s="1"/>
  <c r="N285" i="62"/>
  <c r="L285" i="62"/>
  <c r="K285" i="62"/>
  <c r="R284" i="62"/>
  <c r="S284" i="62" s="1"/>
  <c r="N284" i="62"/>
  <c r="L284" i="62"/>
  <c r="K284" i="62"/>
  <c r="R283" i="62"/>
  <c r="S283" i="62" s="1"/>
  <c r="N283" i="62"/>
  <c r="L283" i="62"/>
  <c r="K283" i="62"/>
  <c r="R282" i="62"/>
  <c r="S282" i="62" s="1"/>
  <c r="N282" i="62"/>
  <c r="L282" i="62"/>
  <c r="K282" i="62"/>
  <c r="R281" i="62"/>
  <c r="S281" i="62" s="1"/>
  <c r="N281" i="62"/>
  <c r="L281" i="62"/>
  <c r="K281" i="62"/>
  <c r="R280" i="62"/>
  <c r="S280" i="62" s="1"/>
  <c r="N280" i="62"/>
  <c r="L280" i="62"/>
  <c r="K280" i="62"/>
  <c r="R279" i="62"/>
  <c r="S279" i="62" s="1"/>
  <c r="N279" i="62"/>
  <c r="L279" i="62"/>
  <c r="K279" i="62"/>
  <c r="R278" i="62"/>
  <c r="S278" i="62" s="1"/>
  <c r="N278" i="62"/>
  <c r="L278" i="62"/>
  <c r="K278" i="62"/>
  <c r="R277" i="62"/>
  <c r="S277" i="62" s="1"/>
  <c r="N277" i="62"/>
  <c r="L277" i="62"/>
  <c r="K277" i="62"/>
  <c r="S276" i="62"/>
  <c r="R276" i="62"/>
  <c r="N276" i="62"/>
  <c r="L276" i="62"/>
  <c r="K276" i="62"/>
  <c r="R275" i="62"/>
  <c r="S275" i="62" s="1"/>
  <c r="N275" i="62"/>
  <c r="L275" i="62"/>
  <c r="K275" i="62"/>
  <c r="R274" i="62"/>
  <c r="S274" i="62" s="1"/>
  <c r="N274" i="62"/>
  <c r="L274" i="62"/>
  <c r="K274" i="62"/>
  <c r="R273" i="62"/>
  <c r="S273" i="62" s="1"/>
  <c r="N273" i="62"/>
  <c r="L273" i="62"/>
  <c r="K273" i="62"/>
  <c r="R272" i="62"/>
  <c r="S272" i="62" s="1"/>
  <c r="N272" i="62"/>
  <c r="L272" i="62"/>
  <c r="K272" i="62"/>
  <c r="R271" i="62"/>
  <c r="S271" i="62" s="1"/>
  <c r="N271" i="62"/>
  <c r="L271" i="62"/>
  <c r="K271" i="62"/>
  <c r="R270" i="62"/>
  <c r="S270" i="62" s="1"/>
  <c r="N270" i="62"/>
  <c r="L270" i="62"/>
  <c r="K270" i="62"/>
  <c r="S269" i="62"/>
  <c r="R269" i="62"/>
  <c r="N269" i="62"/>
  <c r="L269" i="62"/>
  <c r="K269" i="62"/>
  <c r="R268" i="62"/>
  <c r="S268" i="62" s="1"/>
  <c r="N268" i="62"/>
  <c r="L268" i="62"/>
  <c r="K268" i="62"/>
  <c r="R267" i="62"/>
  <c r="S267" i="62" s="1"/>
  <c r="N267" i="62"/>
  <c r="L267" i="62"/>
  <c r="K267" i="62"/>
  <c r="R266" i="62"/>
  <c r="S266" i="62" s="1"/>
  <c r="N266" i="62"/>
  <c r="L266" i="62"/>
  <c r="K266" i="62"/>
  <c r="R265" i="62"/>
  <c r="S265" i="62" s="1"/>
  <c r="N265" i="62"/>
  <c r="L265" i="62"/>
  <c r="K265" i="62"/>
  <c r="R264" i="62"/>
  <c r="S264" i="62" s="1"/>
  <c r="N264" i="62"/>
  <c r="L264" i="62"/>
  <c r="K264" i="62"/>
  <c r="R263" i="62"/>
  <c r="S263" i="62" s="1"/>
  <c r="N263" i="62"/>
  <c r="L263" i="62"/>
  <c r="K263" i="62"/>
  <c r="R262" i="62"/>
  <c r="S262" i="62" s="1"/>
  <c r="N262" i="62"/>
  <c r="L262" i="62"/>
  <c r="K262" i="62"/>
  <c r="R261" i="62"/>
  <c r="S261" i="62" s="1"/>
  <c r="N261" i="62"/>
  <c r="L261" i="62"/>
  <c r="K261" i="62"/>
  <c r="R260" i="62"/>
  <c r="S260" i="62" s="1"/>
  <c r="N260" i="62"/>
  <c r="L260" i="62"/>
  <c r="K260" i="62"/>
  <c r="R259" i="62"/>
  <c r="S259" i="62" s="1"/>
  <c r="N259" i="62"/>
  <c r="L259" i="62"/>
  <c r="K259" i="62"/>
  <c r="R258" i="62"/>
  <c r="S258" i="62" s="1"/>
  <c r="N258" i="62"/>
  <c r="L258" i="62"/>
  <c r="K258" i="62"/>
  <c r="R257" i="62"/>
  <c r="S257" i="62" s="1"/>
  <c r="N257" i="62"/>
  <c r="L257" i="62"/>
  <c r="K257" i="62"/>
  <c r="R256" i="62"/>
  <c r="S256" i="62" s="1"/>
  <c r="N256" i="62"/>
  <c r="L256" i="62"/>
  <c r="K256" i="62"/>
  <c r="R255" i="62"/>
  <c r="S255" i="62" s="1"/>
  <c r="N255" i="62"/>
  <c r="L255" i="62"/>
  <c r="K255" i="62"/>
  <c r="R254" i="62"/>
  <c r="S254" i="62" s="1"/>
  <c r="N254" i="62"/>
  <c r="L254" i="62"/>
  <c r="K254" i="62"/>
  <c r="R253" i="62"/>
  <c r="S253" i="62" s="1"/>
  <c r="N253" i="62"/>
  <c r="L253" i="62"/>
  <c r="K253" i="62"/>
  <c r="R252" i="62"/>
  <c r="S252" i="62" s="1"/>
  <c r="N252" i="62"/>
  <c r="L252" i="62"/>
  <c r="K252" i="62"/>
  <c r="R251" i="62"/>
  <c r="S251" i="62" s="1"/>
  <c r="N251" i="62"/>
  <c r="L251" i="62"/>
  <c r="K251" i="62"/>
  <c r="R250" i="62"/>
  <c r="S250" i="62" s="1"/>
  <c r="N250" i="62"/>
  <c r="L250" i="62"/>
  <c r="K250" i="62"/>
  <c r="R249" i="62"/>
  <c r="S249" i="62" s="1"/>
  <c r="N249" i="62"/>
  <c r="L249" i="62"/>
  <c r="K249" i="62"/>
  <c r="R248" i="62"/>
  <c r="S248" i="62" s="1"/>
  <c r="N248" i="62"/>
  <c r="L248" i="62"/>
  <c r="K248" i="62"/>
  <c r="R247" i="62"/>
  <c r="S247" i="62" s="1"/>
  <c r="N247" i="62"/>
  <c r="L247" i="62"/>
  <c r="K247" i="62"/>
  <c r="S246" i="62"/>
  <c r="R246" i="62"/>
  <c r="N246" i="62"/>
  <c r="L246" i="62"/>
  <c r="K246" i="62"/>
  <c r="R245" i="62"/>
  <c r="S245" i="62" s="1"/>
  <c r="N245" i="62"/>
  <c r="L245" i="62"/>
  <c r="K245" i="62"/>
  <c r="R244" i="62"/>
  <c r="S244" i="62" s="1"/>
  <c r="N244" i="62"/>
  <c r="L244" i="62"/>
  <c r="K244" i="62"/>
  <c r="R243" i="62"/>
  <c r="S243" i="62" s="1"/>
  <c r="N243" i="62"/>
  <c r="L243" i="62"/>
  <c r="K243" i="62"/>
  <c r="R242" i="62"/>
  <c r="S242" i="62" s="1"/>
  <c r="N242" i="62"/>
  <c r="L242" i="62"/>
  <c r="K242" i="62"/>
  <c r="R241" i="62"/>
  <c r="S241" i="62" s="1"/>
  <c r="N241" i="62"/>
  <c r="L241" i="62"/>
  <c r="K241" i="62"/>
  <c r="R240" i="62"/>
  <c r="S240" i="62" s="1"/>
  <c r="N240" i="62"/>
  <c r="L240" i="62"/>
  <c r="K240" i="62"/>
  <c r="R239" i="62"/>
  <c r="S239" i="62" s="1"/>
  <c r="N239" i="62"/>
  <c r="L239" i="62"/>
  <c r="K239" i="62"/>
  <c r="R238" i="62"/>
  <c r="S238" i="62" s="1"/>
  <c r="N238" i="62"/>
  <c r="L238" i="62"/>
  <c r="K238" i="62"/>
  <c r="R237" i="62"/>
  <c r="S237" i="62" s="1"/>
  <c r="N237" i="62"/>
  <c r="L237" i="62"/>
  <c r="K237" i="62"/>
  <c r="R236" i="62"/>
  <c r="S236" i="62" s="1"/>
  <c r="N236" i="62"/>
  <c r="L236" i="62"/>
  <c r="K236" i="62"/>
  <c r="R235" i="62"/>
  <c r="S235" i="62" s="1"/>
  <c r="N235" i="62"/>
  <c r="L235" i="62"/>
  <c r="K235" i="62"/>
  <c r="R234" i="62"/>
  <c r="S234" i="62" s="1"/>
  <c r="N234" i="62"/>
  <c r="L234" i="62"/>
  <c r="K234" i="62"/>
  <c r="R233" i="62"/>
  <c r="S233" i="62" s="1"/>
  <c r="N233" i="62"/>
  <c r="L233" i="62"/>
  <c r="K233" i="62"/>
  <c r="R232" i="62"/>
  <c r="S232" i="62" s="1"/>
  <c r="N232" i="62"/>
  <c r="L232" i="62"/>
  <c r="K232" i="62"/>
  <c r="R231" i="62"/>
  <c r="S231" i="62" s="1"/>
  <c r="N231" i="62"/>
  <c r="L231" i="62"/>
  <c r="K231" i="62"/>
  <c r="R230" i="62"/>
  <c r="S230" i="62" s="1"/>
  <c r="N230" i="62"/>
  <c r="L230" i="62"/>
  <c r="K230" i="62"/>
  <c r="S229" i="62"/>
  <c r="R229" i="62"/>
  <c r="N229" i="62"/>
  <c r="L229" i="62"/>
  <c r="K229" i="62"/>
  <c r="S228" i="62"/>
  <c r="R228" i="62"/>
  <c r="N228" i="62"/>
  <c r="L228" i="62"/>
  <c r="K228" i="62"/>
  <c r="R227" i="62"/>
  <c r="S227" i="62" s="1"/>
  <c r="N227" i="62"/>
  <c r="L227" i="62"/>
  <c r="K227" i="62"/>
  <c r="R226" i="62"/>
  <c r="S226" i="62" s="1"/>
  <c r="N226" i="62"/>
  <c r="L226" i="62"/>
  <c r="K226" i="62"/>
  <c r="R225" i="62"/>
  <c r="S225" i="62" s="1"/>
  <c r="N225" i="62"/>
  <c r="L225" i="62"/>
  <c r="K225" i="62"/>
  <c r="R224" i="62"/>
  <c r="S224" i="62" s="1"/>
  <c r="N224" i="62"/>
  <c r="L224" i="62"/>
  <c r="K224" i="62"/>
  <c r="S223" i="62"/>
  <c r="R223" i="62"/>
  <c r="N223" i="62"/>
  <c r="L223" i="62"/>
  <c r="K223" i="62"/>
  <c r="R222" i="62"/>
  <c r="S222" i="62" s="1"/>
  <c r="N222" i="62"/>
  <c r="L222" i="62"/>
  <c r="K222" i="62"/>
  <c r="R221" i="62"/>
  <c r="S221" i="62" s="1"/>
  <c r="N221" i="62"/>
  <c r="L221" i="62"/>
  <c r="K221" i="62"/>
  <c r="R220" i="62"/>
  <c r="S220" i="62" s="1"/>
  <c r="N220" i="62"/>
  <c r="L220" i="62"/>
  <c r="K220" i="62"/>
  <c r="R219" i="62"/>
  <c r="S219" i="62" s="1"/>
  <c r="N219" i="62"/>
  <c r="L219" i="62"/>
  <c r="K219" i="62"/>
  <c r="R218" i="62"/>
  <c r="S218" i="62" s="1"/>
  <c r="N218" i="62"/>
  <c r="L218" i="62"/>
  <c r="K218" i="62"/>
  <c r="R217" i="62"/>
  <c r="S217" i="62" s="1"/>
  <c r="N217" i="62"/>
  <c r="L217" i="62"/>
  <c r="K217" i="62"/>
  <c r="R216" i="62"/>
  <c r="S216" i="62" s="1"/>
  <c r="N216" i="62"/>
  <c r="L216" i="62"/>
  <c r="K216" i="62"/>
  <c r="R215" i="62"/>
  <c r="S215" i="62" s="1"/>
  <c r="N215" i="62"/>
  <c r="L215" i="62"/>
  <c r="K215" i="62"/>
  <c r="R214" i="62"/>
  <c r="S214" i="62" s="1"/>
  <c r="N214" i="62"/>
  <c r="L214" i="62"/>
  <c r="K214" i="62"/>
  <c r="R213" i="62"/>
  <c r="S213" i="62" s="1"/>
  <c r="N213" i="62"/>
  <c r="L213" i="62"/>
  <c r="K213" i="62"/>
  <c r="R212" i="62"/>
  <c r="S212" i="62" s="1"/>
  <c r="N212" i="62"/>
  <c r="L212" i="62"/>
  <c r="K212" i="62"/>
  <c r="R211" i="62"/>
  <c r="S211" i="62" s="1"/>
  <c r="N211" i="62"/>
  <c r="L211" i="62"/>
  <c r="K211" i="62"/>
  <c r="R210" i="62"/>
  <c r="S210" i="62" s="1"/>
  <c r="N210" i="62"/>
  <c r="L210" i="62"/>
  <c r="K210" i="62"/>
  <c r="R209" i="62"/>
  <c r="S209" i="62" s="1"/>
  <c r="N209" i="62"/>
  <c r="L209" i="62"/>
  <c r="K209" i="62"/>
  <c r="R208" i="62"/>
  <c r="S208" i="62" s="1"/>
  <c r="N208" i="62"/>
  <c r="L208" i="62"/>
  <c r="K208" i="62"/>
  <c r="R207" i="62"/>
  <c r="S207" i="62" s="1"/>
  <c r="N207" i="62"/>
  <c r="L207" i="62"/>
  <c r="K207" i="62"/>
  <c r="R206" i="62"/>
  <c r="S206" i="62" s="1"/>
  <c r="N206" i="62"/>
  <c r="L206" i="62"/>
  <c r="K206" i="62"/>
  <c r="R205" i="62"/>
  <c r="S205" i="62" s="1"/>
  <c r="N205" i="62"/>
  <c r="L205" i="62"/>
  <c r="K205" i="62"/>
  <c r="R204" i="62"/>
  <c r="S204" i="62" s="1"/>
  <c r="N204" i="62"/>
  <c r="L204" i="62"/>
  <c r="K204" i="62"/>
  <c r="R203" i="62"/>
  <c r="S203" i="62" s="1"/>
  <c r="N203" i="62"/>
  <c r="L203" i="62"/>
  <c r="K203" i="62"/>
  <c r="R202" i="62"/>
  <c r="S202" i="62" s="1"/>
  <c r="N202" i="62"/>
  <c r="L202" i="62"/>
  <c r="K202" i="62"/>
  <c r="R201" i="62"/>
  <c r="S201" i="62" s="1"/>
  <c r="N201" i="62"/>
  <c r="L201" i="62"/>
  <c r="K201" i="62"/>
  <c r="R200" i="62"/>
  <c r="S200" i="62" s="1"/>
  <c r="N200" i="62"/>
  <c r="L200" i="62"/>
  <c r="K200" i="62"/>
  <c r="R199" i="62"/>
  <c r="S199" i="62" s="1"/>
  <c r="N199" i="62"/>
  <c r="L199" i="62"/>
  <c r="K199" i="62"/>
  <c r="R198" i="62"/>
  <c r="S198" i="62" s="1"/>
  <c r="N198" i="62"/>
  <c r="L198" i="62"/>
  <c r="K198" i="62"/>
  <c r="R197" i="62"/>
  <c r="S197" i="62" s="1"/>
  <c r="N197" i="62"/>
  <c r="L197" i="62"/>
  <c r="K197" i="62"/>
  <c r="R196" i="62"/>
  <c r="S196" i="62" s="1"/>
  <c r="N196" i="62"/>
  <c r="L196" i="62"/>
  <c r="K196" i="62"/>
  <c r="R195" i="62"/>
  <c r="S195" i="62" s="1"/>
  <c r="N195" i="62"/>
  <c r="L195" i="62"/>
  <c r="K195" i="62"/>
  <c r="R194" i="62"/>
  <c r="S194" i="62" s="1"/>
  <c r="N194" i="62"/>
  <c r="L194" i="62"/>
  <c r="K194" i="62"/>
  <c r="R193" i="62"/>
  <c r="S193" i="62" s="1"/>
  <c r="N193" i="62"/>
  <c r="L193" i="62"/>
  <c r="K193" i="62"/>
  <c r="R192" i="62"/>
  <c r="S192" i="62" s="1"/>
  <c r="N192" i="62"/>
  <c r="L192" i="62"/>
  <c r="K192" i="62"/>
  <c r="R191" i="62"/>
  <c r="S191" i="62" s="1"/>
  <c r="N191" i="62"/>
  <c r="L191" i="62"/>
  <c r="K191" i="62"/>
  <c r="S190" i="62"/>
  <c r="R190" i="62"/>
  <c r="N190" i="62"/>
  <c r="L190" i="62"/>
  <c r="K190" i="62"/>
  <c r="R189" i="62"/>
  <c r="S189" i="62" s="1"/>
  <c r="N189" i="62"/>
  <c r="L189" i="62"/>
  <c r="K189" i="62"/>
  <c r="R188" i="62"/>
  <c r="S188" i="62" s="1"/>
  <c r="N188" i="62"/>
  <c r="L188" i="62"/>
  <c r="K188" i="62"/>
  <c r="R187" i="62"/>
  <c r="S187" i="62" s="1"/>
  <c r="N187" i="62"/>
  <c r="L187" i="62"/>
  <c r="K187" i="62"/>
  <c r="R186" i="62"/>
  <c r="S186" i="62" s="1"/>
  <c r="N186" i="62"/>
  <c r="L186" i="62"/>
  <c r="K186" i="62"/>
  <c r="R185" i="62"/>
  <c r="S185" i="62" s="1"/>
  <c r="N185" i="62"/>
  <c r="L185" i="62"/>
  <c r="K185" i="62"/>
  <c r="R184" i="62"/>
  <c r="S184" i="62" s="1"/>
  <c r="N184" i="62"/>
  <c r="L184" i="62"/>
  <c r="K184" i="62"/>
  <c r="S183" i="62"/>
  <c r="R183" i="62"/>
  <c r="N183" i="62"/>
  <c r="L183" i="62"/>
  <c r="K183" i="62"/>
  <c r="S182" i="62"/>
  <c r="R182" i="62"/>
  <c r="N182" i="62"/>
  <c r="L182" i="62"/>
  <c r="K182" i="62"/>
  <c r="R181" i="62"/>
  <c r="S181" i="62" s="1"/>
  <c r="N181" i="62"/>
  <c r="L181" i="62"/>
  <c r="K181" i="62"/>
  <c r="R180" i="62"/>
  <c r="S180" i="62" s="1"/>
  <c r="N180" i="62"/>
  <c r="L180" i="62"/>
  <c r="K180" i="62"/>
  <c r="R179" i="62"/>
  <c r="S179" i="62" s="1"/>
  <c r="N179" i="62"/>
  <c r="L179" i="62"/>
  <c r="K179" i="62"/>
  <c r="R178" i="62"/>
  <c r="S178" i="62" s="1"/>
  <c r="N178" i="62"/>
  <c r="L178" i="62"/>
  <c r="K178" i="62"/>
  <c r="R177" i="62"/>
  <c r="S177" i="62" s="1"/>
  <c r="N177" i="62"/>
  <c r="L177" i="62"/>
  <c r="K177" i="62"/>
  <c r="R176" i="62"/>
  <c r="S176" i="62" s="1"/>
  <c r="N176" i="62"/>
  <c r="L176" i="62"/>
  <c r="K176" i="62"/>
  <c r="R175" i="62"/>
  <c r="S175" i="62" s="1"/>
  <c r="N175" i="62"/>
  <c r="L175" i="62"/>
  <c r="K175" i="62"/>
  <c r="R174" i="62"/>
  <c r="S174" i="62" s="1"/>
  <c r="N174" i="62"/>
  <c r="L174" i="62"/>
  <c r="K174" i="62"/>
  <c r="S173" i="62"/>
  <c r="R173" i="62"/>
  <c r="N173" i="62"/>
  <c r="L173" i="62"/>
  <c r="K173" i="62"/>
  <c r="S172" i="62"/>
  <c r="R172" i="62"/>
  <c r="N172" i="62"/>
  <c r="L172" i="62"/>
  <c r="K172" i="62"/>
  <c r="R171" i="62"/>
  <c r="S171" i="62" s="1"/>
  <c r="N171" i="62"/>
  <c r="L171" i="62"/>
  <c r="K171" i="62"/>
  <c r="R170" i="62"/>
  <c r="S170" i="62" s="1"/>
  <c r="N170" i="62"/>
  <c r="L170" i="62"/>
  <c r="K170" i="62"/>
  <c r="R169" i="62"/>
  <c r="S169" i="62" s="1"/>
  <c r="N169" i="62"/>
  <c r="L169" i="62"/>
  <c r="K169" i="62"/>
  <c r="R168" i="62"/>
  <c r="S168" i="62" s="1"/>
  <c r="N168" i="62"/>
  <c r="L168" i="62"/>
  <c r="K168" i="62"/>
  <c r="R167" i="62"/>
  <c r="S167" i="62" s="1"/>
  <c r="N167" i="62"/>
  <c r="L167" i="62"/>
  <c r="K167" i="62"/>
  <c r="R166" i="62"/>
  <c r="S166" i="62" s="1"/>
  <c r="N166" i="62"/>
  <c r="L166" i="62"/>
  <c r="K166" i="62"/>
  <c r="R165" i="62"/>
  <c r="S165" i="62" s="1"/>
  <c r="N165" i="62"/>
  <c r="L165" i="62"/>
  <c r="K165" i="62"/>
  <c r="R164" i="62"/>
  <c r="S164" i="62" s="1"/>
  <c r="N164" i="62"/>
  <c r="L164" i="62"/>
  <c r="K164" i="62"/>
  <c r="R163" i="62"/>
  <c r="S163" i="62" s="1"/>
  <c r="N163" i="62"/>
  <c r="L163" i="62"/>
  <c r="K163" i="62"/>
  <c r="R162" i="62"/>
  <c r="S162" i="62" s="1"/>
  <c r="N162" i="62"/>
  <c r="L162" i="62"/>
  <c r="K162" i="62"/>
  <c r="R161" i="62"/>
  <c r="S161" i="62" s="1"/>
  <c r="N161" i="62"/>
  <c r="L161" i="62"/>
  <c r="K161" i="62"/>
  <c r="R160" i="62"/>
  <c r="S160" i="62" s="1"/>
  <c r="N160" i="62"/>
  <c r="L160" i="62"/>
  <c r="K160" i="62"/>
  <c r="S159" i="62"/>
  <c r="R159" i="62"/>
  <c r="N159" i="62"/>
  <c r="L159" i="62"/>
  <c r="K159" i="62"/>
  <c r="R158" i="62"/>
  <c r="S158" i="62" s="1"/>
  <c r="N158" i="62"/>
  <c r="L158" i="62"/>
  <c r="K158" i="62"/>
  <c r="R157" i="62"/>
  <c r="S157" i="62" s="1"/>
  <c r="N157" i="62"/>
  <c r="L157" i="62"/>
  <c r="K157" i="62"/>
  <c r="R156" i="62"/>
  <c r="S156" i="62" s="1"/>
  <c r="N156" i="62"/>
  <c r="L156" i="62"/>
  <c r="K156" i="62"/>
  <c r="R155" i="62"/>
  <c r="S155" i="62" s="1"/>
  <c r="N155" i="62"/>
  <c r="L155" i="62"/>
  <c r="K155" i="62"/>
  <c r="R154" i="62"/>
  <c r="S154" i="62" s="1"/>
  <c r="N154" i="62"/>
  <c r="L154" i="62"/>
  <c r="K154" i="62"/>
  <c r="R153" i="62"/>
  <c r="S153" i="62" s="1"/>
  <c r="N153" i="62"/>
  <c r="L153" i="62"/>
  <c r="K153" i="62"/>
  <c r="S152" i="62"/>
  <c r="R152" i="62"/>
  <c r="N152" i="62"/>
  <c r="L152" i="62"/>
  <c r="K152" i="62"/>
  <c r="S151" i="62"/>
  <c r="R151" i="62"/>
  <c r="N151" i="62"/>
  <c r="L151" i="62"/>
  <c r="K151" i="62"/>
  <c r="R150" i="62"/>
  <c r="S150" i="62" s="1"/>
  <c r="N150" i="62"/>
  <c r="L150" i="62"/>
  <c r="K150" i="62"/>
  <c r="R149" i="62"/>
  <c r="S149" i="62" s="1"/>
  <c r="N149" i="62"/>
  <c r="L149" i="62"/>
  <c r="K149" i="62"/>
  <c r="R148" i="62"/>
  <c r="S148" i="62" s="1"/>
  <c r="N148" i="62"/>
  <c r="L148" i="62"/>
  <c r="K148" i="62"/>
  <c r="R147" i="62"/>
  <c r="S147" i="62" s="1"/>
  <c r="N147" i="62"/>
  <c r="L147" i="62"/>
  <c r="K147" i="62"/>
  <c r="R146" i="62"/>
  <c r="S146" i="62" s="1"/>
  <c r="N146" i="62"/>
  <c r="L146" i="62"/>
  <c r="K146" i="62"/>
  <c r="R145" i="62"/>
  <c r="S145" i="62" s="1"/>
  <c r="N145" i="62"/>
  <c r="L145" i="62"/>
  <c r="K145" i="62"/>
  <c r="S144" i="62"/>
  <c r="R144" i="62"/>
  <c r="N144" i="62"/>
  <c r="L144" i="62"/>
  <c r="K144" i="62"/>
  <c r="R143" i="62"/>
  <c r="S143" i="62" s="1"/>
  <c r="N143" i="62"/>
  <c r="L143" i="62"/>
  <c r="K143" i="62"/>
  <c r="R142" i="62"/>
  <c r="S142" i="62" s="1"/>
  <c r="N142" i="62"/>
  <c r="L142" i="62"/>
  <c r="K142" i="62"/>
  <c r="R141" i="62"/>
  <c r="S141" i="62" s="1"/>
  <c r="N141" i="62"/>
  <c r="L141" i="62"/>
  <c r="K141" i="62"/>
  <c r="R140" i="62"/>
  <c r="S140" i="62" s="1"/>
  <c r="N140" i="62"/>
  <c r="L140" i="62"/>
  <c r="K140" i="62"/>
  <c r="R139" i="62"/>
  <c r="S139" i="62" s="1"/>
  <c r="N139" i="62"/>
  <c r="L139" i="62"/>
  <c r="K139" i="62"/>
  <c r="R138" i="62"/>
  <c r="S138" i="62" s="1"/>
  <c r="N138" i="62"/>
  <c r="L138" i="62"/>
  <c r="K138" i="62"/>
  <c r="R137" i="62"/>
  <c r="S137" i="62" s="1"/>
  <c r="N137" i="62"/>
  <c r="L137" i="62"/>
  <c r="K137" i="62"/>
  <c r="R136" i="62"/>
  <c r="S136" i="62" s="1"/>
  <c r="N136" i="62"/>
  <c r="L136" i="62"/>
  <c r="K136" i="62"/>
  <c r="R135" i="62"/>
  <c r="S135" i="62" s="1"/>
  <c r="N135" i="62"/>
  <c r="L135" i="62"/>
  <c r="K135" i="62"/>
  <c r="R134" i="62"/>
  <c r="S134" i="62" s="1"/>
  <c r="N134" i="62"/>
  <c r="L134" i="62"/>
  <c r="K134" i="62"/>
  <c r="S133" i="62"/>
  <c r="R133" i="62"/>
  <c r="N133" i="62"/>
  <c r="L133" i="62"/>
  <c r="K133" i="62"/>
  <c r="S132" i="62"/>
  <c r="R132" i="62"/>
  <c r="N132" i="62"/>
  <c r="L132" i="62"/>
  <c r="K132" i="62"/>
  <c r="R131" i="62"/>
  <c r="S131" i="62" s="1"/>
  <c r="N131" i="62"/>
  <c r="L131" i="62"/>
  <c r="K131" i="62"/>
  <c r="R130" i="62"/>
  <c r="S130" i="62" s="1"/>
  <c r="N130" i="62"/>
  <c r="L130" i="62"/>
  <c r="K130" i="62"/>
  <c r="R129" i="62"/>
  <c r="S129" i="62" s="1"/>
  <c r="N129" i="62"/>
  <c r="L129" i="62"/>
  <c r="K129" i="62"/>
  <c r="R128" i="62"/>
  <c r="S128" i="62" s="1"/>
  <c r="N128" i="62"/>
  <c r="L128" i="62"/>
  <c r="K128" i="62"/>
  <c r="R127" i="62"/>
  <c r="S127" i="62" s="1"/>
  <c r="N127" i="62"/>
  <c r="L127" i="62"/>
  <c r="K127" i="62"/>
  <c r="R126" i="62"/>
  <c r="S126" i="62" s="1"/>
  <c r="N126" i="62"/>
  <c r="L126" i="62"/>
  <c r="K126" i="62"/>
  <c r="R125" i="62"/>
  <c r="S125" i="62" s="1"/>
  <c r="N125" i="62"/>
  <c r="L125" i="62"/>
  <c r="K125" i="62"/>
  <c r="R124" i="62"/>
  <c r="S124" i="62" s="1"/>
  <c r="N124" i="62"/>
  <c r="L124" i="62"/>
  <c r="K124" i="62"/>
  <c r="R123" i="62"/>
  <c r="S123" i="62" s="1"/>
  <c r="N123" i="62"/>
  <c r="L123" i="62"/>
  <c r="K123" i="62"/>
  <c r="R122" i="62"/>
  <c r="S122" i="62" s="1"/>
  <c r="N122" i="62"/>
  <c r="L122" i="62"/>
  <c r="K122" i="62"/>
  <c r="R121" i="62"/>
  <c r="S121" i="62" s="1"/>
  <c r="N121" i="62"/>
  <c r="L121" i="62"/>
  <c r="K121" i="62"/>
  <c r="R120" i="62"/>
  <c r="S120" i="62" s="1"/>
  <c r="N120" i="62"/>
  <c r="L120" i="62"/>
  <c r="K120" i="62"/>
  <c r="R119" i="62"/>
  <c r="S119" i="62" s="1"/>
  <c r="N119" i="62"/>
  <c r="L119" i="62"/>
  <c r="K119" i="62"/>
  <c r="R118" i="62"/>
  <c r="S118" i="62" s="1"/>
  <c r="N118" i="62"/>
  <c r="L118" i="62"/>
  <c r="K118" i="62"/>
  <c r="R117" i="62"/>
  <c r="S117" i="62" s="1"/>
  <c r="N117" i="62"/>
  <c r="L117" i="62"/>
  <c r="K117" i="62"/>
  <c r="S116" i="62"/>
  <c r="R116" i="62"/>
  <c r="N116" i="62"/>
  <c r="L116" i="62"/>
  <c r="K116" i="62"/>
  <c r="R115" i="62"/>
  <c r="S115" i="62" s="1"/>
  <c r="N115" i="62"/>
  <c r="L115" i="62"/>
  <c r="K115" i="62"/>
  <c r="R114" i="62"/>
  <c r="S114" i="62" s="1"/>
  <c r="N114" i="62"/>
  <c r="L114" i="62"/>
  <c r="K114" i="62"/>
  <c r="R113" i="62"/>
  <c r="S113" i="62" s="1"/>
  <c r="N113" i="62"/>
  <c r="L113" i="62"/>
  <c r="K113" i="62"/>
  <c r="R112" i="62"/>
  <c r="S112" i="62" s="1"/>
  <c r="N112" i="62"/>
  <c r="L112" i="62"/>
  <c r="K112" i="62"/>
  <c r="S111" i="62"/>
  <c r="R111" i="62"/>
  <c r="N111" i="62"/>
  <c r="L111" i="62"/>
  <c r="K111" i="62"/>
  <c r="R110" i="62"/>
  <c r="S110" i="62" s="1"/>
  <c r="N110" i="62"/>
  <c r="L110" i="62"/>
  <c r="K110" i="62"/>
  <c r="R109" i="62"/>
  <c r="S109" i="62" s="1"/>
  <c r="N109" i="62"/>
  <c r="L109" i="62"/>
  <c r="K109" i="62"/>
  <c r="R108" i="62"/>
  <c r="S108" i="62" s="1"/>
  <c r="N108" i="62"/>
  <c r="L108" i="62"/>
  <c r="K108" i="62"/>
  <c r="R107" i="62"/>
  <c r="S107" i="62" s="1"/>
  <c r="N107" i="62"/>
  <c r="L107" i="62"/>
  <c r="K107" i="62"/>
  <c r="R106" i="62"/>
  <c r="S106" i="62" s="1"/>
  <c r="N106" i="62"/>
  <c r="L106" i="62"/>
  <c r="K106" i="62"/>
  <c r="R105" i="62"/>
  <c r="S105" i="62" s="1"/>
  <c r="N105" i="62"/>
  <c r="L105" i="62"/>
  <c r="K105" i="62"/>
  <c r="R104" i="62"/>
  <c r="S104" i="62" s="1"/>
  <c r="N104" i="62"/>
  <c r="L104" i="62"/>
  <c r="K104" i="62"/>
  <c r="R103" i="62"/>
  <c r="S103" i="62" s="1"/>
  <c r="N103" i="62"/>
  <c r="L103" i="62"/>
  <c r="K103" i="62"/>
  <c r="S102" i="62"/>
  <c r="R102" i="62"/>
  <c r="N102" i="62"/>
  <c r="L102" i="62"/>
  <c r="K102" i="62"/>
  <c r="S101" i="62"/>
  <c r="R101" i="62"/>
  <c r="N101" i="62"/>
  <c r="L101" i="62"/>
  <c r="K101" i="62"/>
  <c r="R100" i="62"/>
  <c r="S100" i="62" s="1"/>
  <c r="N100" i="62"/>
  <c r="L100" i="62"/>
  <c r="K100" i="62"/>
  <c r="R99" i="62"/>
  <c r="S99" i="62" s="1"/>
  <c r="N99" i="62"/>
  <c r="L99" i="62"/>
  <c r="K99" i="62"/>
  <c r="R98" i="62"/>
  <c r="S98" i="62" s="1"/>
  <c r="N98" i="62"/>
  <c r="L98" i="62"/>
  <c r="K98" i="62"/>
  <c r="R97" i="62"/>
  <c r="S97" i="62" s="1"/>
  <c r="N97" i="62"/>
  <c r="L97" i="62"/>
  <c r="K97" i="62"/>
  <c r="R96" i="62"/>
  <c r="S96" i="62" s="1"/>
  <c r="N96" i="62"/>
  <c r="L96" i="62"/>
  <c r="K96" i="62"/>
  <c r="R95" i="62"/>
  <c r="S95" i="62" s="1"/>
  <c r="N95" i="62"/>
  <c r="L95" i="62"/>
  <c r="K95" i="62"/>
  <c r="R94" i="62"/>
  <c r="S94" i="62" s="1"/>
  <c r="N94" i="62"/>
  <c r="L94" i="62"/>
  <c r="K94" i="62"/>
  <c r="R93" i="62"/>
  <c r="S93" i="62" s="1"/>
  <c r="N93" i="62"/>
  <c r="L93" i="62"/>
  <c r="K93" i="62"/>
  <c r="R92" i="62"/>
  <c r="S92" i="62" s="1"/>
  <c r="N92" i="62"/>
  <c r="L92" i="62"/>
  <c r="K92" i="62"/>
  <c r="R91" i="62"/>
  <c r="S91" i="62" s="1"/>
  <c r="N91" i="62"/>
  <c r="L91" i="62"/>
  <c r="K91" i="62"/>
  <c r="R90" i="62"/>
  <c r="S90" i="62" s="1"/>
  <c r="N90" i="62"/>
  <c r="L90" i="62"/>
  <c r="K90" i="62"/>
  <c r="R89" i="62"/>
  <c r="S89" i="62" s="1"/>
  <c r="N89" i="62"/>
  <c r="L89" i="62"/>
  <c r="K89" i="62"/>
  <c r="R88" i="62"/>
  <c r="S88" i="62" s="1"/>
  <c r="N88" i="62"/>
  <c r="L88" i="62"/>
  <c r="K88" i="62"/>
  <c r="R87" i="62"/>
  <c r="S87" i="62" s="1"/>
  <c r="N87" i="62"/>
  <c r="L87" i="62"/>
  <c r="K87" i="62"/>
  <c r="R86" i="62"/>
  <c r="S86" i="62" s="1"/>
  <c r="N86" i="62"/>
  <c r="L86" i="62"/>
  <c r="K86" i="62"/>
  <c r="R85" i="62"/>
  <c r="S85" i="62" s="1"/>
  <c r="N85" i="62"/>
  <c r="L85" i="62"/>
  <c r="K85" i="62"/>
  <c r="R84" i="62"/>
  <c r="S84" i="62" s="1"/>
  <c r="N84" i="62"/>
  <c r="L84" i="62"/>
  <c r="K84" i="62"/>
  <c r="R83" i="62"/>
  <c r="S83" i="62" s="1"/>
  <c r="N83" i="62"/>
  <c r="L83" i="62"/>
  <c r="K83" i="62"/>
  <c r="R82" i="62"/>
  <c r="S82" i="62" s="1"/>
  <c r="N82" i="62"/>
  <c r="L82" i="62"/>
  <c r="K82" i="62"/>
  <c r="R81" i="62"/>
  <c r="S81" i="62" s="1"/>
  <c r="N81" i="62"/>
  <c r="L81" i="62"/>
  <c r="K81" i="62"/>
  <c r="R80" i="62"/>
  <c r="S80" i="62" s="1"/>
  <c r="N80" i="62"/>
  <c r="L80" i="62"/>
  <c r="K80" i="62"/>
  <c r="R79" i="62"/>
  <c r="S79" i="62" s="1"/>
  <c r="N79" i="62"/>
  <c r="L79" i="62"/>
  <c r="K79" i="62"/>
  <c r="R78" i="62"/>
  <c r="S78" i="62" s="1"/>
  <c r="N78" i="62"/>
  <c r="L78" i="62"/>
  <c r="K78" i="62"/>
  <c r="R77" i="62"/>
  <c r="S77" i="62" s="1"/>
  <c r="N77" i="62"/>
  <c r="L77" i="62"/>
  <c r="K77" i="62"/>
  <c r="R76" i="62"/>
  <c r="S76" i="62" s="1"/>
  <c r="N76" i="62"/>
  <c r="L76" i="62"/>
  <c r="K76" i="62"/>
  <c r="R75" i="62"/>
  <c r="S75" i="62" s="1"/>
  <c r="N75" i="62"/>
  <c r="L75" i="62"/>
  <c r="K75" i="62"/>
  <c r="R74" i="62"/>
  <c r="S74" i="62" s="1"/>
  <c r="N74" i="62"/>
  <c r="L74" i="62"/>
  <c r="K74" i="62"/>
  <c r="R73" i="62"/>
  <c r="S73" i="62" s="1"/>
  <c r="N73" i="62"/>
  <c r="L73" i="62"/>
  <c r="K73" i="62"/>
  <c r="S72" i="62"/>
  <c r="R72" i="62"/>
  <c r="N72" i="62"/>
  <c r="L72" i="62"/>
  <c r="K72" i="62"/>
  <c r="S71" i="62"/>
  <c r="R71" i="62"/>
  <c r="N71" i="62"/>
  <c r="L71" i="62"/>
  <c r="K71" i="62"/>
  <c r="R70" i="62"/>
  <c r="S70" i="62" s="1"/>
  <c r="N70" i="62"/>
  <c r="L70" i="62"/>
  <c r="K70" i="62"/>
  <c r="R69" i="62"/>
  <c r="S69" i="62" s="1"/>
  <c r="N69" i="62"/>
  <c r="L69" i="62"/>
  <c r="K69" i="62"/>
  <c r="R68" i="62"/>
  <c r="S68" i="62" s="1"/>
  <c r="N68" i="62"/>
  <c r="L68" i="62"/>
  <c r="K68" i="62"/>
  <c r="R67" i="62"/>
  <c r="S67" i="62" s="1"/>
  <c r="N67" i="62"/>
  <c r="L67" i="62"/>
  <c r="K67" i="62"/>
  <c r="R66" i="62"/>
  <c r="S66" i="62" s="1"/>
  <c r="N66" i="62"/>
  <c r="L66" i="62"/>
  <c r="K66" i="62"/>
  <c r="R65" i="62"/>
  <c r="S65" i="62" s="1"/>
  <c r="N65" i="62"/>
  <c r="L65" i="62"/>
  <c r="K65" i="62"/>
  <c r="R64" i="62"/>
  <c r="S64" i="62" s="1"/>
  <c r="N64" i="62"/>
  <c r="L64" i="62"/>
  <c r="K64" i="62"/>
  <c r="R63" i="62"/>
  <c r="S63" i="62" s="1"/>
  <c r="N63" i="62"/>
  <c r="L63" i="62"/>
  <c r="K63" i="62"/>
  <c r="R62" i="62"/>
  <c r="S62" i="62" s="1"/>
  <c r="N62" i="62"/>
  <c r="L62" i="62"/>
  <c r="K62" i="62"/>
  <c r="R61" i="62"/>
  <c r="S61" i="62" s="1"/>
  <c r="N61" i="62"/>
  <c r="L61" i="62"/>
  <c r="K61" i="62"/>
  <c r="R60" i="62"/>
  <c r="S60" i="62" s="1"/>
  <c r="N60" i="62"/>
  <c r="L60" i="62"/>
  <c r="K60" i="62"/>
  <c r="R59" i="62"/>
  <c r="S59" i="62" s="1"/>
  <c r="N59" i="62"/>
  <c r="L59" i="62"/>
  <c r="K59" i="62"/>
  <c r="R58" i="62"/>
  <c r="S58" i="62" s="1"/>
  <c r="N58" i="62"/>
  <c r="L58" i="62"/>
  <c r="K58" i="62"/>
  <c r="R57" i="62"/>
  <c r="S57" i="62" s="1"/>
  <c r="N57" i="62"/>
  <c r="L57" i="62"/>
  <c r="K57" i="62"/>
  <c r="S56" i="62"/>
  <c r="R56" i="62"/>
  <c r="N56" i="62"/>
  <c r="L56" i="62"/>
  <c r="K56" i="62"/>
  <c r="S55" i="62"/>
  <c r="R55" i="62"/>
  <c r="N55" i="62"/>
  <c r="L55" i="62"/>
  <c r="K55" i="62"/>
  <c r="R54" i="62"/>
  <c r="S54" i="62" s="1"/>
  <c r="N54" i="62"/>
  <c r="L54" i="62"/>
  <c r="K54" i="62"/>
  <c r="R53" i="62"/>
  <c r="S53" i="62" s="1"/>
  <c r="N53" i="62"/>
  <c r="L53" i="62"/>
  <c r="K53" i="62"/>
  <c r="R52" i="62"/>
  <c r="S52" i="62" s="1"/>
  <c r="N52" i="62"/>
  <c r="L52" i="62"/>
  <c r="K52" i="62"/>
  <c r="R51" i="62"/>
  <c r="S51" i="62" s="1"/>
  <c r="N51" i="62"/>
  <c r="L51" i="62"/>
  <c r="K51" i="62"/>
  <c r="R50" i="62"/>
  <c r="S50" i="62" s="1"/>
  <c r="N50" i="62"/>
  <c r="L50" i="62"/>
  <c r="K50" i="62"/>
  <c r="R49" i="62"/>
  <c r="S49" i="62" s="1"/>
  <c r="N49" i="62"/>
  <c r="L49" i="62"/>
  <c r="K49" i="62"/>
  <c r="R48" i="62"/>
  <c r="S48" i="62" s="1"/>
  <c r="N48" i="62"/>
  <c r="L48" i="62"/>
  <c r="K48" i="62"/>
  <c r="R47" i="62"/>
  <c r="S47" i="62" s="1"/>
  <c r="N47" i="62"/>
  <c r="L47" i="62"/>
  <c r="K47" i="62"/>
  <c r="R46" i="62"/>
  <c r="S46" i="62" s="1"/>
  <c r="N46" i="62"/>
  <c r="L46" i="62"/>
  <c r="K46" i="62"/>
  <c r="R45" i="62"/>
  <c r="S45" i="62" s="1"/>
  <c r="N45" i="62"/>
  <c r="L45" i="62"/>
  <c r="K45" i="62"/>
  <c r="R44" i="62"/>
  <c r="S44" i="62" s="1"/>
  <c r="N44" i="62"/>
  <c r="L44" i="62"/>
  <c r="K44" i="62"/>
  <c r="R43" i="62"/>
  <c r="S43" i="62" s="1"/>
  <c r="N43" i="62"/>
  <c r="L43" i="62"/>
  <c r="K43" i="62"/>
  <c r="R42" i="62"/>
  <c r="S42" i="62" s="1"/>
  <c r="N42" i="62"/>
  <c r="L42" i="62"/>
  <c r="K42" i="62"/>
  <c r="R41" i="62"/>
  <c r="S41" i="62" s="1"/>
  <c r="N41" i="62"/>
  <c r="L41" i="62"/>
  <c r="K41" i="62"/>
  <c r="R40" i="62"/>
  <c r="S40" i="62" s="1"/>
  <c r="N40" i="62"/>
  <c r="L40" i="62"/>
  <c r="K40" i="62"/>
  <c r="S39" i="62"/>
  <c r="R39" i="62"/>
  <c r="N39" i="62"/>
  <c r="L39" i="62"/>
  <c r="K39" i="62"/>
  <c r="R38" i="62"/>
  <c r="S38" i="62" s="1"/>
  <c r="N38" i="62"/>
  <c r="L38" i="62"/>
  <c r="K38" i="62"/>
  <c r="R37" i="62"/>
  <c r="S37" i="62" s="1"/>
  <c r="N37" i="62"/>
  <c r="L37" i="62"/>
  <c r="K37" i="62"/>
  <c r="R36" i="62"/>
  <c r="S36" i="62" s="1"/>
  <c r="N36" i="62"/>
  <c r="L36" i="62"/>
  <c r="K36" i="62"/>
  <c r="R35" i="62"/>
  <c r="S35" i="62" s="1"/>
  <c r="N35" i="62"/>
  <c r="L35" i="62"/>
  <c r="K35" i="62"/>
  <c r="R34" i="62"/>
  <c r="S34" i="62" s="1"/>
  <c r="N34" i="62"/>
  <c r="L34" i="62"/>
  <c r="K34" i="62"/>
  <c r="R33" i="62"/>
  <c r="S33" i="62" s="1"/>
  <c r="N33" i="62"/>
  <c r="L33" i="62"/>
  <c r="K33" i="62"/>
  <c r="R32" i="62"/>
  <c r="S32" i="62" s="1"/>
  <c r="N32" i="62"/>
  <c r="L32" i="62"/>
  <c r="K32" i="62"/>
  <c r="R31" i="62"/>
  <c r="S31" i="62" s="1"/>
  <c r="N31" i="62"/>
  <c r="L31" i="62"/>
  <c r="K31" i="62"/>
  <c r="R30" i="62"/>
  <c r="S30" i="62" s="1"/>
  <c r="N30" i="62"/>
  <c r="L30" i="62"/>
  <c r="K30" i="62"/>
  <c r="R29" i="62"/>
  <c r="S29" i="62" s="1"/>
  <c r="N29" i="62"/>
  <c r="L29" i="62"/>
  <c r="K29" i="62"/>
  <c r="R28" i="62"/>
  <c r="S28" i="62" s="1"/>
  <c r="N28" i="62"/>
  <c r="L28" i="62"/>
  <c r="K28" i="62"/>
  <c r="R27" i="62"/>
  <c r="S27" i="62" s="1"/>
  <c r="N27" i="62"/>
  <c r="L27" i="62"/>
  <c r="K27" i="62"/>
  <c r="R26" i="62"/>
  <c r="S26" i="62" s="1"/>
  <c r="N26" i="62"/>
  <c r="L26" i="62"/>
  <c r="K26" i="62"/>
  <c r="R25" i="62"/>
  <c r="S25" i="62" s="1"/>
  <c r="N25" i="62"/>
  <c r="L25" i="62"/>
  <c r="K25" i="62"/>
  <c r="R24" i="62"/>
  <c r="S24" i="62" s="1"/>
  <c r="N24" i="62"/>
  <c r="L24" i="62"/>
  <c r="K24" i="62"/>
  <c r="R23" i="62"/>
  <c r="S23" i="62" s="1"/>
  <c r="N23" i="62"/>
  <c r="L23" i="62"/>
  <c r="K23" i="62"/>
  <c r="R22" i="62"/>
  <c r="S22" i="62" s="1"/>
  <c r="N22" i="62"/>
  <c r="L22" i="62"/>
  <c r="K22" i="62"/>
  <c r="R21" i="62"/>
  <c r="S21" i="62" s="1"/>
  <c r="N21" i="62"/>
  <c r="L21" i="62"/>
  <c r="K21" i="62"/>
  <c r="R20" i="62"/>
  <c r="S20" i="62" s="1"/>
  <c r="N20" i="62"/>
  <c r="L20" i="62"/>
  <c r="K20" i="62"/>
  <c r="R19" i="62"/>
  <c r="S19" i="62" s="1"/>
  <c r="N19" i="62"/>
  <c r="L19" i="62"/>
  <c r="K19" i="62"/>
  <c r="R18" i="62"/>
  <c r="S18" i="62" s="1"/>
  <c r="N18" i="62"/>
  <c r="L18" i="62"/>
  <c r="K18" i="62"/>
  <c r="R17" i="62"/>
  <c r="S17" i="62" s="1"/>
  <c r="N17" i="62"/>
  <c r="L17" i="62"/>
  <c r="K17" i="62"/>
  <c r="R16" i="62"/>
  <c r="S16" i="62" s="1"/>
  <c r="N16" i="62"/>
  <c r="L16" i="62"/>
  <c r="K16" i="62"/>
  <c r="R15" i="62"/>
  <c r="S15" i="62" s="1"/>
  <c r="N15" i="62"/>
  <c r="L15" i="62"/>
  <c r="K15" i="62"/>
  <c r="R14" i="62"/>
  <c r="S14" i="62" s="1"/>
  <c r="N14" i="62"/>
  <c r="L14" i="62"/>
  <c r="K14" i="62"/>
  <c r="R13" i="62"/>
  <c r="S13" i="62" s="1"/>
  <c r="N13" i="62"/>
  <c r="L13" i="62"/>
  <c r="K13" i="62"/>
  <c r="R12" i="62"/>
  <c r="S12" i="62" s="1"/>
  <c r="N12" i="62"/>
  <c r="L12" i="62"/>
  <c r="K12" i="62"/>
  <c r="R11" i="62"/>
  <c r="S11" i="62" s="1"/>
  <c r="N11" i="62"/>
  <c r="L11" i="62"/>
  <c r="K11" i="62"/>
  <c r="R10" i="62"/>
  <c r="S10" i="62" s="1"/>
  <c r="N10" i="62"/>
  <c r="L10" i="62"/>
  <c r="K10" i="62"/>
  <c r="R9" i="62"/>
  <c r="S9" i="62" s="1"/>
  <c r="N9" i="62"/>
  <c r="L9" i="62"/>
  <c r="K9" i="62"/>
  <c r="R8" i="62"/>
  <c r="S8" i="62" s="1"/>
  <c r="N8" i="62"/>
  <c r="L8" i="62"/>
  <c r="K8" i="62"/>
  <c r="R7" i="62"/>
  <c r="S7" i="62" s="1"/>
  <c r="N7" i="62"/>
  <c r="L7" i="62"/>
  <c r="K7" i="62"/>
  <c r="R6" i="62"/>
  <c r="S6" i="62" s="1"/>
  <c r="N6" i="62"/>
  <c r="L6" i="62"/>
  <c r="K6" i="62"/>
  <c r="R5" i="62"/>
  <c r="S5" i="62" s="1"/>
  <c r="N5" i="62"/>
  <c r="L5" i="62"/>
  <c r="K5" i="62"/>
  <c r="R4" i="62"/>
  <c r="N4" i="62"/>
  <c r="L4" i="62"/>
  <c r="L329" i="62" s="1"/>
  <c r="K4" i="62"/>
  <c r="L329" i="74" l="1"/>
  <c r="K329" i="74"/>
  <c r="N329" i="74"/>
  <c r="R328" i="74"/>
  <c r="K328" i="74"/>
  <c r="L328" i="74"/>
  <c r="N328" i="74"/>
  <c r="K328" i="73"/>
  <c r="K329" i="73"/>
  <c r="N329" i="73"/>
  <c r="R328" i="73"/>
  <c r="L328" i="73"/>
  <c r="N328" i="73"/>
  <c r="K329" i="72"/>
  <c r="N329" i="72"/>
  <c r="R328" i="72"/>
  <c r="K328" i="72"/>
  <c r="L328" i="72"/>
  <c r="N328" i="72"/>
  <c r="S4" i="72"/>
  <c r="R328" i="71"/>
  <c r="S4" i="71"/>
  <c r="K328" i="71"/>
  <c r="N328" i="71"/>
  <c r="K329" i="71"/>
  <c r="N329" i="71"/>
  <c r="R328" i="70"/>
  <c r="N329" i="70"/>
  <c r="K328" i="70"/>
  <c r="L328" i="70"/>
  <c r="K329" i="70"/>
  <c r="N328" i="70"/>
  <c r="K328" i="69"/>
  <c r="N329" i="69"/>
  <c r="R328" i="69"/>
  <c r="K329" i="69"/>
  <c r="N328" i="69"/>
  <c r="K329" i="68"/>
  <c r="N329" i="68"/>
  <c r="R328" i="68"/>
  <c r="S4" i="68"/>
  <c r="K328" i="68"/>
  <c r="L328" i="68"/>
  <c r="N328" i="68"/>
  <c r="K329" i="67"/>
  <c r="N329" i="67"/>
  <c r="R328" i="67"/>
  <c r="K328" i="67"/>
  <c r="L328" i="67"/>
  <c r="N328" i="67"/>
  <c r="S4" i="67"/>
  <c r="R328" i="66"/>
  <c r="S4" i="66"/>
  <c r="K329" i="66"/>
  <c r="N329" i="66"/>
  <c r="K328" i="66"/>
  <c r="N328" i="66"/>
  <c r="K328" i="65"/>
  <c r="N329" i="65"/>
  <c r="K329" i="65"/>
  <c r="R328" i="65"/>
  <c r="N328" i="65"/>
  <c r="S4" i="65"/>
  <c r="N329" i="64"/>
  <c r="K328" i="64"/>
  <c r="R328" i="64"/>
  <c r="K329" i="64"/>
  <c r="N328" i="64"/>
  <c r="S6" i="64"/>
  <c r="K328" i="63"/>
  <c r="K329" i="63"/>
  <c r="N329" i="63"/>
  <c r="R328" i="63"/>
  <c r="L328" i="63"/>
  <c r="N328" i="63"/>
  <c r="K329" i="62"/>
  <c r="N329" i="62"/>
  <c r="R328" i="62"/>
  <c r="S4" i="62"/>
  <c r="K328" i="62"/>
  <c r="L328" i="62"/>
  <c r="N328" i="62"/>
  <c r="S270" i="1" l="1"/>
  <c r="S286" i="1"/>
  <c r="S294" i="1"/>
  <c r="S302" i="1"/>
  <c r="S318" i="1"/>
  <c r="S326" i="1"/>
  <c r="R265" i="1"/>
  <c r="S265" i="1" s="1"/>
  <c r="R266" i="1"/>
  <c r="S266" i="1" s="1"/>
  <c r="R267" i="1"/>
  <c r="S267" i="1" s="1"/>
  <c r="R268" i="1"/>
  <c r="S268" i="1" s="1"/>
  <c r="R269" i="1"/>
  <c r="S269" i="1" s="1"/>
  <c r="R270" i="1"/>
  <c r="R271" i="1"/>
  <c r="S271" i="1" s="1"/>
  <c r="R272" i="1"/>
  <c r="S272" i="1" s="1"/>
  <c r="R273" i="1"/>
  <c r="S273" i="1" s="1"/>
  <c r="R274" i="1"/>
  <c r="S274" i="1" s="1"/>
  <c r="R275" i="1"/>
  <c r="S275" i="1" s="1"/>
  <c r="R276" i="1"/>
  <c r="S276" i="1" s="1"/>
  <c r="R277" i="1"/>
  <c r="S277" i="1" s="1"/>
  <c r="R278" i="1"/>
  <c r="S278" i="1" s="1"/>
  <c r="R279" i="1"/>
  <c r="S279" i="1" s="1"/>
  <c r="R280" i="1"/>
  <c r="S280" i="1" s="1"/>
  <c r="R281" i="1"/>
  <c r="S281" i="1" s="1"/>
  <c r="R282" i="1"/>
  <c r="S282" i="1" s="1"/>
  <c r="R283" i="1"/>
  <c r="S283" i="1" s="1"/>
  <c r="R284" i="1"/>
  <c r="S284" i="1" s="1"/>
  <c r="R285" i="1"/>
  <c r="S285" i="1" s="1"/>
  <c r="R286" i="1"/>
  <c r="R287" i="1"/>
  <c r="S287" i="1" s="1"/>
  <c r="R288" i="1"/>
  <c r="S288" i="1" s="1"/>
  <c r="R289" i="1"/>
  <c r="S289" i="1" s="1"/>
  <c r="R290" i="1"/>
  <c r="S290" i="1" s="1"/>
  <c r="R291" i="1"/>
  <c r="S291" i="1" s="1"/>
  <c r="R292" i="1"/>
  <c r="S292" i="1" s="1"/>
  <c r="R293" i="1"/>
  <c r="S293" i="1" s="1"/>
  <c r="R294" i="1"/>
  <c r="R295" i="1"/>
  <c r="S295" i="1" s="1"/>
  <c r="R296" i="1"/>
  <c r="S296" i="1" s="1"/>
  <c r="R297" i="1"/>
  <c r="S297" i="1" s="1"/>
  <c r="R298" i="1"/>
  <c r="S298" i="1" s="1"/>
  <c r="R299" i="1"/>
  <c r="S299" i="1" s="1"/>
  <c r="R300" i="1"/>
  <c r="S300" i="1" s="1"/>
  <c r="R301" i="1"/>
  <c r="S301" i="1" s="1"/>
  <c r="R302" i="1"/>
  <c r="R303" i="1"/>
  <c r="S303" i="1" s="1"/>
  <c r="R304" i="1"/>
  <c r="S304" i="1" s="1"/>
  <c r="R305" i="1"/>
  <c r="S305" i="1" s="1"/>
  <c r="R306" i="1"/>
  <c r="S306" i="1" s="1"/>
  <c r="R307" i="1"/>
  <c r="S307" i="1" s="1"/>
  <c r="R308" i="1"/>
  <c r="S308" i="1" s="1"/>
  <c r="R309" i="1"/>
  <c r="S309" i="1" s="1"/>
  <c r="R310" i="1"/>
  <c r="S310" i="1" s="1"/>
  <c r="R311" i="1"/>
  <c r="S311" i="1" s="1"/>
  <c r="R312" i="1"/>
  <c r="S312" i="1" s="1"/>
  <c r="R313" i="1"/>
  <c r="S313" i="1" s="1"/>
  <c r="R314" i="1"/>
  <c r="S314" i="1" s="1"/>
  <c r="R315" i="1"/>
  <c r="S315" i="1" s="1"/>
  <c r="R316" i="1"/>
  <c r="S316" i="1" s="1"/>
  <c r="R317" i="1"/>
  <c r="S317" i="1" s="1"/>
  <c r="R318" i="1"/>
  <c r="R319" i="1"/>
  <c r="S319" i="1" s="1"/>
  <c r="R320" i="1"/>
  <c r="S320" i="1" s="1"/>
  <c r="R321" i="1"/>
  <c r="S321" i="1" s="1"/>
  <c r="R322" i="1"/>
  <c r="S322" i="1" s="1"/>
  <c r="R323" i="1"/>
  <c r="S323" i="1" s="1"/>
  <c r="R324" i="1"/>
  <c r="S324" i="1" s="1"/>
  <c r="R325" i="1"/>
  <c r="S325" i="1" s="1"/>
  <c r="R326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R57" i="1"/>
  <c r="S57" i="1" s="1"/>
  <c r="R58" i="1"/>
  <c r="S58" i="1" s="1"/>
  <c r="R59" i="1"/>
  <c r="S59" i="1" s="1"/>
  <c r="R60" i="1"/>
  <c r="S60" i="1" s="1"/>
  <c r="R61" i="1"/>
  <c r="S61" i="1" s="1"/>
  <c r="R62" i="1"/>
  <c r="S62" i="1" s="1"/>
  <c r="R63" i="1"/>
  <c r="S63" i="1" s="1"/>
  <c r="R64" i="1"/>
  <c r="S64" i="1" s="1"/>
  <c r="R65" i="1"/>
  <c r="S65" i="1" s="1"/>
  <c r="R66" i="1"/>
  <c r="S66" i="1" s="1"/>
  <c r="R67" i="1"/>
  <c r="S67" i="1" s="1"/>
  <c r="R68" i="1"/>
  <c r="S68" i="1" s="1"/>
  <c r="R69" i="1"/>
  <c r="S69" i="1" s="1"/>
  <c r="R70" i="1"/>
  <c r="S70" i="1" s="1"/>
  <c r="R71" i="1"/>
  <c r="S71" i="1" s="1"/>
  <c r="R72" i="1"/>
  <c r="S72" i="1" s="1"/>
  <c r="R73" i="1"/>
  <c r="S73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6" i="1"/>
  <c r="S86" i="1" s="1"/>
  <c r="R87" i="1"/>
  <c r="S87" i="1" s="1"/>
  <c r="R88" i="1"/>
  <c r="S88" i="1" s="1"/>
  <c r="R89" i="1"/>
  <c r="S89" i="1" s="1"/>
  <c r="R90" i="1"/>
  <c r="S90" i="1" s="1"/>
  <c r="R91" i="1"/>
  <c r="S91" i="1" s="1"/>
  <c r="R92" i="1"/>
  <c r="S92" i="1" s="1"/>
  <c r="R93" i="1"/>
  <c r="S93" i="1" s="1"/>
  <c r="R94" i="1"/>
  <c r="S94" i="1" s="1"/>
  <c r="R95" i="1"/>
  <c r="S95" i="1" s="1"/>
  <c r="R96" i="1"/>
  <c r="S96" i="1" s="1"/>
  <c r="R97" i="1"/>
  <c r="S97" i="1" s="1"/>
  <c r="R98" i="1"/>
  <c r="S98" i="1" s="1"/>
  <c r="R99" i="1"/>
  <c r="S99" i="1" s="1"/>
  <c r="R100" i="1"/>
  <c r="S100" i="1" s="1"/>
  <c r="R101" i="1"/>
  <c r="S101" i="1" s="1"/>
  <c r="R102" i="1"/>
  <c r="S102" i="1" s="1"/>
  <c r="R103" i="1"/>
  <c r="S103" i="1" s="1"/>
  <c r="R104" i="1"/>
  <c r="S104" i="1" s="1"/>
  <c r="R105" i="1"/>
  <c r="S105" i="1" s="1"/>
  <c r="R106" i="1"/>
  <c r="S106" i="1" s="1"/>
  <c r="R107" i="1"/>
  <c r="S107" i="1" s="1"/>
  <c r="R108" i="1"/>
  <c r="S108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138" i="1"/>
  <c r="S138" i="1" s="1"/>
  <c r="R139" i="1"/>
  <c r="S139" i="1" s="1"/>
  <c r="R140" i="1"/>
  <c r="S140" i="1" s="1"/>
  <c r="R141" i="1"/>
  <c r="S141" i="1" s="1"/>
  <c r="R142" i="1"/>
  <c r="S142" i="1" s="1"/>
  <c r="R143" i="1"/>
  <c r="S143" i="1" s="1"/>
  <c r="R144" i="1"/>
  <c r="S144" i="1" s="1"/>
  <c r="R145" i="1"/>
  <c r="S145" i="1" s="1"/>
  <c r="R146" i="1"/>
  <c r="S146" i="1" s="1"/>
  <c r="R147" i="1"/>
  <c r="S147" i="1" s="1"/>
  <c r="R148" i="1"/>
  <c r="S148" i="1" s="1"/>
  <c r="R149" i="1"/>
  <c r="S149" i="1" s="1"/>
  <c r="R150" i="1"/>
  <c r="S150" i="1" s="1"/>
  <c r="R151" i="1"/>
  <c r="S151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02" i="1"/>
  <c r="S202" i="1" s="1"/>
  <c r="R203" i="1"/>
  <c r="S203" i="1" s="1"/>
  <c r="R204" i="1"/>
  <c r="S204" i="1" s="1"/>
  <c r="R205" i="1"/>
  <c r="S205" i="1" s="1"/>
  <c r="R206" i="1"/>
  <c r="S206" i="1" s="1"/>
  <c r="R207" i="1"/>
  <c r="S207" i="1" s="1"/>
  <c r="R208" i="1"/>
  <c r="S208" i="1" s="1"/>
  <c r="R209" i="1"/>
  <c r="S209" i="1" s="1"/>
  <c r="R210" i="1"/>
  <c r="S210" i="1" s="1"/>
  <c r="R211" i="1"/>
  <c r="S211" i="1" s="1"/>
  <c r="R212" i="1"/>
  <c r="S212" i="1" s="1"/>
  <c r="R213" i="1"/>
  <c r="S213" i="1" s="1"/>
  <c r="R214" i="1"/>
  <c r="S214" i="1" s="1"/>
  <c r="R215" i="1"/>
  <c r="S215" i="1" s="1"/>
  <c r="R216" i="1"/>
  <c r="S216" i="1" s="1"/>
  <c r="R217" i="1"/>
  <c r="S217" i="1" s="1"/>
  <c r="R218" i="1"/>
  <c r="S218" i="1" s="1"/>
  <c r="R219" i="1"/>
  <c r="S219" i="1" s="1"/>
  <c r="R220" i="1"/>
  <c r="S220" i="1" s="1"/>
  <c r="R221" i="1"/>
  <c r="S221" i="1" s="1"/>
  <c r="R222" i="1"/>
  <c r="S222" i="1" s="1"/>
  <c r="R223" i="1"/>
  <c r="S223" i="1" s="1"/>
  <c r="R224" i="1"/>
  <c r="S224" i="1" s="1"/>
  <c r="R225" i="1"/>
  <c r="S225" i="1" s="1"/>
  <c r="R226" i="1"/>
  <c r="S226" i="1" s="1"/>
  <c r="R227" i="1"/>
  <c r="S227" i="1" s="1"/>
  <c r="R228" i="1"/>
  <c r="S228" i="1" s="1"/>
  <c r="R229" i="1"/>
  <c r="S229" i="1" s="1"/>
  <c r="R230" i="1"/>
  <c r="S230" i="1" s="1"/>
  <c r="R231" i="1"/>
  <c r="S231" i="1" s="1"/>
  <c r="R232" i="1"/>
  <c r="S232" i="1" s="1"/>
  <c r="R233" i="1"/>
  <c r="S233" i="1" s="1"/>
  <c r="R234" i="1"/>
  <c r="S234" i="1" s="1"/>
  <c r="R235" i="1"/>
  <c r="S235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44" i="1"/>
  <c r="S244" i="1" s="1"/>
  <c r="R245" i="1"/>
  <c r="S245" i="1" s="1"/>
  <c r="R246" i="1"/>
  <c r="S246" i="1" s="1"/>
  <c r="R247" i="1"/>
  <c r="S247" i="1" s="1"/>
  <c r="R248" i="1"/>
  <c r="S248" i="1" s="1"/>
  <c r="R249" i="1"/>
  <c r="S249" i="1" s="1"/>
  <c r="R250" i="1"/>
  <c r="S250" i="1" s="1"/>
  <c r="R251" i="1"/>
  <c r="S251" i="1" s="1"/>
  <c r="R252" i="1"/>
  <c r="S252" i="1" s="1"/>
  <c r="R253" i="1"/>
  <c r="S253" i="1" s="1"/>
  <c r="R254" i="1"/>
  <c r="S254" i="1" s="1"/>
  <c r="R255" i="1"/>
  <c r="S255" i="1" s="1"/>
  <c r="R256" i="1"/>
  <c r="S256" i="1" s="1"/>
  <c r="R257" i="1"/>
  <c r="S257" i="1" s="1"/>
  <c r="R258" i="1"/>
  <c r="S258" i="1" s="1"/>
  <c r="R259" i="1"/>
  <c r="S259" i="1" s="1"/>
  <c r="R260" i="1"/>
  <c r="S260" i="1" s="1"/>
  <c r="R261" i="1"/>
  <c r="S261" i="1" s="1"/>
  <c r="R262" i="1"/>
  <c r="S262" i="1" s="1"/>
  <c r="R263" i="1"/>
  <c r="S263" i="1" s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R4" i="1"/>
  <c r="T328" i="1"/>
  <c r="H328" i="14"/>
  <c r="W328" i="61"/>
  <c r="X5" i="61" l="1"/>
  <c r="X6" i="61"/>
  <c r="X7" i="61"/>
  <c r="X8" i="61"/>
  <c r="X9" i="61"/>
  <c r="X10" i="61"/>
  <c r="X11" i="61"/>
  <c r="X12" i="61"/>
  <c r="X13" i="61"/>
  <c r="X14" i="61"/>
  <c r="X15" i="61"/>
  <c r="X16" i="61"/>
  <c r="X17" i="61"/>
  <c r="X18" i="61"/>
  <c r="X19" i="61"/>
  <c r="X20" i="61"/>
  <c r="X21" i="61"/>
  <c r="X22" i="61"/>
  <c r="X23" i="61"/>
  <c r="X24" i="61"/>
  <c r="X25" i="61"/>
  <c r="X26" i="61"/>
  <c r="X27" i="61"/>
  <c r="X28" i="61"/>
  <c r="X29" i="61"/>
  <c r="X30" i="61"/>
  <c r="X31" i="61"/>
  <c r="X32" i="61"/>
  <c r="X33" i="61"/>
  <c r="X34" i="61"/>
  <c r="X35" i="61"/>
  <c r="X36" i="61"/>
  <c r="X37" i="61"/>
  <c r="X38" i="61"/>
  <c r="X39" i="61"/>
  <c r="X40" i="61"/>
  <c r="X41" i="61"/>
  <c r="X42" i="61"/>
  <c r="X43" i="61"/>
  <c r="X44" i="61"/>
  <c r="X45" i="61"/>
  <c r="X46" i="61"/>
  <c r="X47" i="61"/>
  <c r="X48" i="61"/>
  <c r="X49" i="61"/>
  <c r="X50" i="61"/>
  <c r="X51" i="61"/>
  <c r="X52" i="61"/>
  <c r="X53" i="61"/>
  <c r="X54" i="61"/>
  <c r="X55" i="61"/>
  <c r="X56" i="61"/>
  <c r="X57" i="61"/>
  <c r="X58" i="61"/>
  <c r="H23" i="61"/>
  <c r="K23" i="61"/>
  <c r="N23" i="61"/>
  <c r="Q23" i="61"/>
  <c r="S23" i="61"/>
  <c r="U23" i="61"/>
  <c r="H24" i="61"/>
  <c r="K24" i="61"/>
  <c r="N24" i="61"/>
  <c r="Q24" i="61"/>
  <c r="S24" i="61"/>
  <c r="U24" i="61"/>
  <c r="H25" i="61"/>
  <c r="K25" i="61"/>
  <c r="N25" i="61"/>
  <c r="Q25" i="61"/>
  <c r="S25" i="61"/>
  <c r="U25" i="61"/>
  <c r="H26" i="61"/>
  <c r="K26" i="61"/>
  <c r="N26" i="61"/>
  <c r="Q26" i="61"/>
  <c r="S26" i="61"/>
  <c r="U26" i="61"/>
  <c r="H27" i="61"/>
  <c r="K27" i="61"/>
  <c r="N27" i="61"/>
  <c r="Q27" i="61"/>
  <c r="S27" i="61"/>
  <c r="U27" i="61"/>
  <c r="H28" i="61"/>
  <c r="K28" i="61"/>
  <c r="N28" i="61"/>
  <c r="Q28" i="61"/>
  <c r="S28" i="61"/>
  <c r="U28" i="61"/>
  <c r="H29" i="61"/>
  <c r="K29" i="61"/>
  <c r="N29" i="61"/>
  <c r="Q29" i="61"/>
  <c r="S29" i="61"/>
  <c r="U29" i="61"/>
  <c r="H30" i="61"/>
  <c r="K30" i="61"/>
  <c r="N30" i="61"/>
  <c r="Q30" i="61"/>
  <c r="S30" i="61"/>
  <c r="U30" i="61"/>
  <c r="H31" i="61"/>
  <c r="K31" i="61"/>
  <c r="N31" i="61"/>
  <c r="Q31" i="61"/>
  <c r="S31" i="61"/>
  <c r="U31" i="61"/>
  <c r="H32" i="61"/>
  <c r="K32" i="61"/>
  <c r="N32" i="61"/>
  <c r="Q32" i="61"/>
  <c r="S32" i="61"/>
  <c r="U32" i="61"/>
  <c r="H33" i="61"/>
  <c r="K33" i="61"/>
  <c r="N33" i="61"/>
  <c r="Q33" i="61"/>
  <c r="S33" i="61"/>
  <c r="U33" i="61"/>
  <c r="H34" i="61"/>
  <c r="K34" i="61"/>
  <c r="N34" i="61"/>
  <c r="Q34" i="61"/>
  <c r="S34" i="61"/>
  <c r="U34" i="61"/>
  <c r="H35" i="61"/>
  <c r="K35" i="61"/>
  <c r="N35" i="61"/>
  <c r="Q35" i="61"/>
  <c r="S35" i="61"/>
  <c r="U35" i="61"/>
  <c r="H36" i="61"/>
  <c r="K36" i="61"/>
  <c r="N36" i="61"/>
  <c r="Q36" i="61"/>
  <c r="S36" i="61"/>
  <c r="U36" i="61"/>
  <c r="H37" i="61"/>
  <c r="K37" i="61"/>
  <c r="N37" i="61"/>
  <c r="Q37" i="61"/>
  <c r="S37" i="61"/>
  <c r="U37" i="61"/>
  <c r="H38" i="61"/>
  <c r="K38" i="61"/>
  <c r="N38" i="61"/>
  <c r="Q38" i="61"/>
  <c r="S38" i="61"/>
  <c r="U38" i="61"/>
  <c r="H39" i="61"/>
  <c r="K39" i="61"/>
  <c r="N39" i="61"/>
  <c r="Q39" i="61"/>
  <c r="S39" i="61"/>
  <c r="U39" i="61"/>
  <c r="H40" i="61"/>
  <c r="K40" i="61"/>
  <c r="N40" i="61"/>
  <c r="Q40" i="61"/>
  <c r="S40" i="61"/>
  <c r="U40" i="61"/>
  <c r="H41" i="61"/>
  <c r="K41" i="61"/>
  <c r="N41" i="61"/>
  <c r="Q41" i="61"/>
  <c r="S41" i="61"/>
  <c r="U41" i="61"/>
  <c r="H42" i="61"/>
  <c r="K42" i="61"/>
  <c r="N42" i="61"/>
  <c r="Q42" i="61"/>
  <c r="S42" i="61"/>
  <c r="U42" i="61"/>
  <c r="H43" i="61"/>
  <c r="K43" i="61"/>
  <c r="N43" i="61"/>
  <c r="Q43" i="61"/>
  <c r="S43" i="61"/>
  <c r="U43" i="61"/>
  <c r="H44" i="61"/>
  <c r="K44" i="61"/>
  <c r="N44" i="61"/>
  <c r="Q44" i="61"/>
  <c r="S44" i="61"/>
  <c r="U44" i="61"/>
  <c r="H45" i="61"/>
  <c r="K45" i="61"/>
  <c r="N45" i="61"/>
  <c r="Q45" i="61"/>
  <c r="S45" i="61"/>
  <c r="U45" i="61"/>
  <c r="H46" i="61"/>
  <c r="K46" i="61"/>
  <c r="N46" i="61"/>
  <c r="Q46" i="61"/>
  <c r="S46" i="61"/>
  <c r="U46" i="61"/>
  <c r="H47" i="61"/>
  <c r="K47" i="61"/>
  <c r="N47" i="61"/>
  <c r="Q47" i="61"/>
  <c r="S47" i="61"/>
  <c r="U47" i="61"/>
  <c r="H48" i="61"/>
  <c r="K48" i="61"/>
  <c r="N48" i="61"/>
  <c r="Q48" i="61"/>
  <c r="S48" i="61"/>
  <c r="U48" i="61"/>
  <c r="H49" i="61"/>
  <c r="K49" i="61"/>
  <c r="N49" i="61"/>
  <c r="Q49" i="61"/>
  <c r="S49" i="61"/>
  <c r="U49" i="61"/>
  <c r="H50" i="61"/>
  <c r="K50" i="61"/>
  <c r="N50" i="61"/>
  <c r="Q50" i="61"/>
  <c r="S50" i="61"/>
  <c r="U50" i="61"/>
  <c r="H51" i="61"/>
  <c r="K51" i="61"/>
  <c r="N51" i="61"/>
  <c r="Q51" i="61"/>
  <c r="S51" i="61"/>
  <c r="U51" i="61"/>
  <c r="H52" i="61"/>
  <c r="K52" i="61"/>
  <c r="N52" i="61"/>
  <c r="Q52" i="61"/>
  <c r="S52" i="61"/>
  <c r="U52" i="61"/>
  <c r="H53" i="61"/>
  <c r="K53" i="61"/>
  <c r="N53" i="61"/>
  <c r="Q53" i="61"/>
  <c r="S53" i="61"/>
  <c r="U53" i="61"/>
  <c r="H54" i="61"/>
  <c r="K54" i="61"/>
  <c r="N54" i="61"/>
  <c r="Q54" i="61"/>
  <c r="S54" i="61"/>
  <c r="U54" i="61"/>
  <c r="H55" i="61"/>
  <c r="K55" i="61"/>
  <c r="N55" i="61"/>
  <c r="Q55" i="61"/>
  <c r="S55" i="61"/>
  <c r="U55" i="61"/>
  <c r="H56" i="61"/>
  <c r="K56" i="61"/>
  <c r="N56" i="61"/>
  <c r="Q56" i="61"/>
  <c r="S56" i="61"/>
  <c r="U56" i="61"/>
  <c r="H57" i="61"/>
  <c r="K57" i="61"/>
  <c r="N57" i="61"/>
  <c r="Q57" i="61"/>
  <c r="S57" i="61"/>
  <c r="U57" i="61"/>
  <c r="H58" i="61"/>
  <c r="K58" i="61"/>
  <c r="N58" i="61"/>
  <c r="Q58" i="61"/>
  <c r="S58" i="61"/>
  <c r="U58" i="61"/>
  <c r="B332" i="61"/>
  <c r="B331" i="61"/>
  <c r="B330" i="61"/>
  <c r="AR328" i="61"/>
  <c r="AQ328" i="61"/>
  <c r="AP328" i="61"/>
  <c r="AO328" i="61"/>
  <c r="AN328" i="61"/>
  <c r="AM328" i="61"/>
  <c r="AL328" i="61"/>
  <c r="AK328" i="61"/>
  <c r="AJ328" i="61"/>
  <c r="AI328" i="61"/>
  <c r="AH328" i="61"/>
  <c r="AG328" i="61"/>
  <c r="AF328" i="61"/>
  <c r="AE328" i="61"/>
  <c r="AD328" i="61"/>
  <c r="AC328" i="61"/>
  <c r="AB328" i="61"/>
  <c r="AA328" i="61"/>
  <c r="Z328" i="61"/>
  <c r="Y328" i="61"/>
  <c r="U327" i="61"/>
  <c r="Q327" i="61"/>
  <c r="N327" i="61"/>
  <c r="K327" i="61"/>
  <c r="H327" i="61"/>
  <c r="U22" i="61"/>
  <c r="Q22" i="61"/>
  <c r="N22" i="61"/>
  <c r="K22" i="61"/>
  <c r="H22" i="61"/>
  <c r="U21" i="61"/>
  <c r="S21" i="61"/>
  <c r="Q21" i="61"/>
  <c r="N21" i="61"/>
  <c r="K21" i="61"/>
  <c r="H21" i="61"/>
  <c r="U20" i="61"/>
  <c r="S20" i="61"/>
  <c r="Q20" i="61"/>
  <c r="N20" i="61"/>
  <c r="K20" i="61"/>
  <c r="H20" i="61"/>
  <c r="U19" i="61"/>
  <c r="S19" i="61"/>
  <c r="Q19" i="61"/>
  <c r="N19" i="61"/>
  <c r="K19" i="61"/>
  <c r="H19" i="61"/>
  <c r="U18" i="61"/>
  <c r="Q18" i="61"/>
  <c r="N18" i="61"/>
  <c r="K18" i="61"/>
  <c r="H18" i="61"/>
  <c r="U17" i="61"/>
  <c r="S17" i="61"/>
  <c r="Q17" i="61"/>
  <c r="N17" i="61"/>
  <c r="K17" i="61"/>
  <c r="H17" i="61"/>
  <c r="U16" i="61"/>
  <c r="S16" i="61"/>
  <c r="Q16" i="61"/>
  <c r="N16" i="61"/>
  <c r="K16" i="61"/>
  <c r="H16" i="61"/>
  <c r="U15" i="61"/>
  <c r="S15" i="61"/>
  <c r="Q15" i="61"/>
  <c r="N15" i="61"/>
  <c r="K15" i="61"/>
  <c r="H15" i="61"/>
  <c r="U14" i="61"/>
  <c r="Q14" i="61"/>
  <c r="N14" i="61"/>
  <c r="K14" i="61"/>
  <c r="H14" i="61"/>
  <c r="U13" i="61"/>
  <c r="S13" i="61"/>
  <c r="Q13" i="61"/>
  <c r="N13" i="61"/>
  <c r="K13" i="61"/>
  <c r="H13" i="61"/>
  <c r="U12" i="61"/>
  <c r="S12" i="61"/>
  <c r="Q12" i="61"/>
  <c r="N12" i="61"/>
  <c r="K12" i="61"/>
  <c r="H12" i="61"/>
  <c r="U11" i="61"/>
  <c r="S11" i="61"/>
  <c r="Q11" i="61"/>
  <c r="N11" i="61"/>
  <c r="K11" i="61"/>
  <c r="H11" i="61"/>
  <c r="U10" i="61"/>
  <c r="Q10" i="61"/>
  <c r="N10" i="61"/>
  <c r="K10" i="61"/>
  <c r="H10" i="61"/>
  <c r="U9" i="61"/>
  <c r="S9" i="61"/>
  <c r="Q9" i="61"/>
  <c r="N9" i="61"/>
  <c r="K9" i="61"/>
  <c r="H9" i="61"/>
  <c r="U8" i="61"/>
  <c r="S8" i="61"/>
  <c r="Q8" i="61"/>
  <c r="N8" i="61"/>
  <c r="K8" i="61"/>
  <c r="H8" i="61"/>
  <c r="U7" i="61"/>
  <c r="S7" i="61"/>
  <c r="Q7" i="61"/>
  <c r="N7" i="61"/>
  <c r="K7" i="61"/>
  <c r="H7" i="61"/>
  <c r="U6" i="61"/>
  <c r="Q6" i="61"/>
  <c r="N6" i="61"/>
  <c r="K6" i="61"/>
  <c r="H6" i="61"/>
  <c r="U5" i="61"/>
  <c r="S5" i="61"/>
  <c r="Q5" i="61"/>
  <c r="N5" i="61"/>
  <c r="K5" i="61"/>
  <c r="H5" i="61"/>
  <c r="U4" i="61"/>
  <c r="S4" i="61"/>
  <c r="Q4" i="61"/>
  <c r="N4" i="61"/>
  <c r="K4" i="61"/>
  <c r="H4" i="61"/>
  <c r="E334" i="61" l="1"/>
  <c r="X328" i="61"/>
  <c r="S327" i="61"/>
  <c r="S10" i="61"/>
  <c r="S14" i="61"/>
  <c r="S18" i="61"/>
  <c r="S22" i="61"/>
  <c r="S6" i="61"/>
  <c r="E333" i="61" l="1"/>
  <c r="F335" i="61" s="1"/>
  <c r="U328" i="1" l="1"/>
  <c r="Q338" i="14" l="1"/>
  <c r="Q336" i="14"/>
  <c r="Q337" i="14"/>
  <c r="Q339" i="14"/>
  <c r="Q340" i="14"/>
  <c r="Q341" i="14"/>
  <c r="Q342" i="14"/>
  <c r="Q343" i="14"/>
  <c r="Q344" i="14"/>
  <c r="Q345" i="14"/>
  <c r="Q346" i="14"/>
  <c r="Q347" i="14"/>
  <c r="M329" i="1"/>
  <c r="L334" i="14" s="1"/>
  <c r="O329" i="1"/>
  <c r="P329" i="1"/>
  <c r="Q329" i="1"/>
  <c r="J329" i="1"/>
  <c r="I334" i="14" s="1"/>
  <c r="I348" i="14" s="1"/>
  <c r="M334" i="14" l="1"/>
  <c r="Q334" i="14" s="1"/>
  <c r="Q335" i="14" l="1"/>
  <c r="N334" i="14"/>
  <c r="M328" i="1"/>
  <c r="O328" i="1"/>
  <c r="P328" i="1"/>
  <c r="Q328" i="1"/>
  <c r="T5" i="61"/>
  <c r="V5" i="61" s="1"/>
  <c r="T6" i="61"/>
  <c r="V6" i="61" s="1"/>
  <c r="T7" i="61"/>
  <c r="V7" i="61" s="1"/>
  <c r="T8" i="61"/>
  <c r="V8" i="61" s="1"/>
  <c r="T9" i="61"/>
  <c r="V9" i="61" s="1"/>
  <c r="T10" i="61"/>
  <c r="V10" i="61" s="1"/>
  <c r="T11" i="61"/>
  <c r="V11" i="61" s="1"/>
  <c r="T12" i="61"/>
  <c r="V12" i="61" s="1"/>
  <c r="T13" i="61"/>
  <c r="V13" i="61" s="1"/>
  <c r="T14" i="61"/>
  <c r="V14" i="61" s="1"/>
  <c r="T15" i="61"/>
  <c r="V15" i="61" s="1"/>
  <c r="T16" i="61"/>
  <c r="V16" i="61" s="1"/>
  <c r="T17" i="61"/>
  <c r="V17" i="61" s="1"/>
  <c r="T18" i="61"/>
  <c r="V18" i="61" s="1"/>
  <c r="T19" i="61"/>
  <c r="V19" i="61" s="1"/>
  <c r="T20" i="61"/>
  <c r="V20" i="61" s="1"/>
  <c r="T21" i="61"/>
  <c r="V21" i="61" s="1"/>
  <c r="T22" i="61"/>
  <c r="V22" i="61" s="1"/>
  <c r="T23" i="61"/>
  <c r="V23" i="61" s="1"/>
  <c r="T24" i="61"/>
  <c r="V24" i="61" s="1"/>
  <c r="T25" i="61"/>
  <c r="V25" i="61" s="1"/>
  <c r="T26" i="61"/>
  <c r="V26" i="61" s="1"/>
  <c r="T27" i="61"/>
  <c r="V27" i="61" s="1"/>
  <c r="T28" i="61"/>
  <c r="V28" i="61" s="1"/>
  <c r="T29" i="61"/>
  <c r="V29" i="61" s="1"/>
  <c r="T30" i="61"/>
  <c r="V30" i="61" s="1"/>
  <c r="T31" i="61"/>
  <c r="V31" i="61" s="1"/>
  <c r="T32" i="61"/>
  <c r="V32" i="61" s="1"/>
  <c r="T33" i="61"/>
  <c r="V33" i="61" s="1"/>
  <c r="T34" i="61"/>
  <c r="V34" i="61" s="1"/>
  <c r="T35" i="61"/>
  <c r="V35" i="61" s="1"/>
  <c r="T36" i="61"/>
  <c r="V36" i="61" s="1"/>
  <c r="T37" i="61"/>
  <c r="V37" i="61" s="1"/>
  <c r="T38" i="61"/>
  <c r="V38" i="61" s="1"/>
  <c r="T39" i="61"/>
  <c r="V39" i="61" s="1"/>
  <c r="T40" i="61"/>
  <c r="V40" i="61" s="1"/>
  <c r="T41" i="61"/>
  <c r="V41" i="61" s="1"/>
  <c r="T42" i="61"/>
  <c r="V42" i="61" s="1"/>
  <c r="T43" i="61"/>
  <c r="V43" i="61" s="1"/>
  <c r="T44" i="61"/>
  <c r="V44" i="61" s="1"/>
  <c r="T45" i="61"/>
  <c r="V45" i="61" s="1"/>
  <c r="T46" i="61"/>
  <c r="V46" i="61" s="1"/>
  <c r="T47" i="61"/>
  <c r="V47" i="61" s="1"/>
  <c r="T48" i="61"/>
  <c r="V48" i="61" s="1"/>
  <c r="T49" i="61"/>
  <c r="V49" i="61" s="1"/>
  <c r="T50" i="61"/>
  <c r="V50" i="61" s="1"/>
  <c r="T51" i="61"/>
  <c r="V51" i="61" s="1"/>
  <c r="T52" i="61"/>
  <c r="V52" i="61" s="1"/>
  <c r="T53" i="61"/>
  <c r="V53" i="61" s="1"/>
  <c r="T54" i="61"/>
  <c r="V54" i="61" s="1"/>
  <c r="T55" i="61"/>
  <c r="V55" i="61" s="1"/>
  <c r="T56" i="61"/>
  <c r="V56" i="61" s="1"/>
  <c r="T57" i="61"/>
  <c r="V57" i="61" s="1"/>
  <c r="T58" i="61"/>
  <c r="V58" i="61" s="1"/>
  <c r="T327" i="61"/>
  <c r="V327" i="61" s="1"/>
  <c r="T4" i="61"/>
  <c r="V4" i="61" s="1"/>
  <c r="R56" i="1"/>
  <c r="S56" i="1" s="1"/>
  <c r="R264" i="1"/>
  <c r="S264" i="1" s="1"/>
  <c r="R327" i="1"/>
  <c r="N56" i="1"/>
  <c r="N264" i="1"/>
  <c r="N327" i="1"/>
  <c r="L56" i="1"/>
  <c r="L264" i="1"/>
  <c r="K56" i="1"/>
  <c r="K264" i="1"/>
  <c r="M31" i="61" l="1"/>
  <c r="O31" i="61" s="1"/>
  <c r="G31" i="61"/>
  <c r="I31" i="61" s="1"/>
  <c r="P31" i="61"/>
  <c r="R31" i="61" s="1"/>
  <c r="J31" i="61"/>
  <c r="L31" i="61" s="1"/>
  <c r="M54" i="61"/>
  <c r="O54" i="61" s="1"/>
  <c r="G54" i="61"/>
  <c r="I54" i="61" s="1"/>
  <c r="J54" i="61"/>
  <c r="L54" i="61" s="1"/>
  <c r="P54" i="61"/>
  <c r="R54" i="61" s="1"/>
  <c r="M46" i="61"/>
  <c r="O46" i="61" s="1"/>
  <c r="J46" i="61"/>
  <c r="L46" i="61" s="1"/>
  <c r="G46" i="61"/>
  <c r="I46" i="61" s="1"/>
  <c r="P46" i="61"/>
  <c r="R46" i="61" s="1"/>
  <c r="G38" i="61"/>
  <c r="I38" i="61" s="1"/>
  <c r="P38" i="61"/>
  <c r="R38" i="61" s="1"/>
  <c r="J38" i="61"/>
  <c r="L38" i="61" s="1"/>
  <c r="M38" i="61"/>
  <c r="O38" i="61" s="1"/>
  <c r="G30" i="61"/>
  <c r="I30" i="61" s="1"/>
  <c r="P30" i="61"/>
  <c r="R30" i="61" s="1"/>
  <c r="J30" i="61"/>
  <c r="L30" i="61" s="1"/>
  <c r="M30" i="61"/>
  <c r="O30" i="61" s="1"/>
  <c r="G22" i="61"/>
  <c r="I22" i="61" s="1"/>
  <c r="P22" i="61"/>
  <c r="R22" i="61" s="1"/>
  <c r="M22" i="61"/>
  <c r="O22" i="61" s="1"/>
  <c r="J22" i="61"/>
  <c r="L22" i="61" s="1"/>
  <c r="G14" i="61"/>
  <c r="I14" i="61" s="1"/>
  <c r="M14" i="61"/>
  <c r="O14" i="61" s="1"/>
  <c r="P14" i="61"/>
  <c r="R14" i="61" s="1"/>
  <c r="J14" i="61"/>
  <c r="L14" i="61" s="1"/>
  <c r="G6" i="61"/>
  <c r="I6" i="61" s="1"/>
  <c r="J6" i="61"/>
  <c r="L6" i="61" s="1"/>
  <c r="P6" i="61"/>
  <c r="R6" i="61" s="1"/>
  <c r="M6" i="61"/>
  <c r="O6" i="61" s="1"/>
  <c r="M15" i="61"/>
  <c r="O15" i="61" s="1"/>
  <c r="P15" i="61"/>
  <c r="R15" i="61" s="1"/>
  <c r="G15" i="61"/>
  <c r="I15" i="61" s="1"/>
  <c r="J15" i="61"/>
  <c r="L15" i="61" s="1"/>
  <c r="P53" i="61"/>
  <c r="R53" i="61" s="1"/>
  <c r="M53" i="61"/>
  <c r="O53" i="61" s="1"/>
  <c r="J53" i="61"/>
  <c r="L53" i="61" s="1"/>
  <c r="G53" i="61"/>
  <c r="I53" i="61" s="1"/>
  <c r="G45" i="61"/>
  <c r="I45" i="61" s="1"/>
  <c r="P45" i="61"/>
  <c r="R45" i="61" s="1"/>
  <c r="M45" i="61"/>
  <c r="O45" i="61" s="1"/>
  <c r="J45" i="61"/>
  <c r="L45" i="61" s="1"/>
  <c r="G37" i="61"/>
  <c r="I37" i="61" s="1"/>
  <c r="J37" i="61"/>
  <c r="L37" i="61" s="1"/>
  <c r="M37" i="61"/>
  <c r="O37" i="61" s="1"/>
  <c r="P37" i="61"/>
  <c r="R37" i="61" s="1"/>
  <c r="M29" i="61"/>
  <c r="O29" i="61" s="1"/>
  <c r="G29" i="61"/>
  <c r="I29" i="61" s="1"/>
  <c r="P29" i="61"/>
  <c r="R29" i="61" s="1"/>
  <c r="J29" i="61"/>
  <c r="L29" i="61" s="1"/>
  <c r="P21" i="61"/>
  <c r="R21" i="61" s="1"/>
  <c r="M21" i="61"/>
  <c r="O21" i="61" s="1"/>
  <c r="J21" i="61"/>
  <c r="L21" i="61" s="1"/>
  <c r="G21" i="61"/>
  <c r="I21" i="61" s="1"/>
  <c r="G13" i="61"/>
  <c r="I13" i="61" s="1"/>
  <c r="P13" i="61"/>
  <c r="R13" i="61" s="1"/>
  <c r="J13" i="61"/>
  <c r="L13" i="61" s="1"/>
  <c r="M13" i="61"/>
  <c r="O13" i="61" s="1"/>
  <c r="M5" i="61"/>
  <c r="O5" i="61" s="1"/>
  <c r="G5" i="61"/>
  <c r="I5" i="61" s="1"/>
  <c r="J5" i="61"/>
  <c r="L5" i="61" s="1"/>
  <c r="P5" i="61"/>
  <c r="R5" i="61" s="1"/>
  <c r="J39" i="61"/>
  <c r="L39" i="61" s="1"/>
  <c r="M39" i="61"/>
  <c r="O39" i="61" s="1"/>
  <c r="G39" i="61"/>
  <c r="I39" i="61" s="1"/>
  <c r="P39" i="61"/>
  <c r="R39" i="61" s="1"/>
  <c r="J4" i="61"/>
  <c r="L4" i="61" s="1"/>
  <c r="M4" i="61"/>
  <c r="O4" i="61" s="1"/>
  <c r="G4" i="61"/>
  <c r="I4" i="61" s="1"/>
  <c r="P4" i="61"/>
  <c r="R4" i="61" s="1"/>
  <c r="P52" i="61"/>
  <c r="R52" i="61" s="1"/>
  <c r="G52" i="61"/>
  <c r="I52" i="61" s="1"/>
  <c r="J52" i="61"/>
  <c r="L52" i="61" s="1"/>
  <c r="M52" i="61"/>
  <c r="O52" i="61" s="1"/>
  <c r="M44" i="61"/>
  <c r="O44" i="61" s="1"/>
  <c r="G44" i="61"/>
  <c r="I44" i="61" s="1"/>
  <c r="P44" i="61"/>
  <c r="R44" i="61" s="1"/>
  <c r="J44" i="61"/>
  <c r="L44" i="61" s="1"/>
  <c r="G36" i="61"/>
  <c r="I36" i="61" s="1"/>
  <c r="J36" i="61"/>
  <c r="L36" i="61" s="1"/>
  <c r="P36" i="61"/>
  <c r="R36" i="61" s="1"/>
  <c r="M36" i="61"/>
  <c r="O36" i="61" s="1"/>
  <c r="G28" i="61"/>
  <c r="I28" i="61" s="1"/>
  <c r="P28" i="61"/>
  <c r="R28" i="61" s="1"/>
  <c r="J28" i="61"/>
  <c r="L28" i="61" s="1"/>
  <c r="M28" i="61"/>
  <c r="O28" i="61" s="1"/>
  <c r="M20" i="61"/>
  <c r="O20" i="61" s="1"/>
  <c r="J20" i="61"/>
  <c r="L20" i="61" s="1"/>
  <c r="P20" i="61"/>
  <c r="R20" i="61" s="1"/>
  <c r="G20" i="61"/>
  <c r="I20" i="61" s="1"/>
  <c r="M12" i="61"/>
  <c r="O12" i="61" s="1"/>
  <c r="J12" i="61"/>
  <c r="L12" i="61" s="1"/>
  <c r="G12" i="61"/>
  <c r="I12" i="61" s="1"/>
  <c r="P12" i="61"/>
  <c r="R12" i="61" s="1"/>
  <c r="J7" i="61"/>
  <c r="L7" i="61" s="1"/>
  <c r="M7" i="61"/>
  <c r="O7" i="61" s="1"/>
  <c r="G7" i="61"/>
  <c r="I7" i="61" s="1"/>
  <c r="P7" i="61"/>
  <c r="R7" i="61" s="1"/>
  <c r="J327" i="61"/>
  <c r="L327" i="61" s="1"/>
  <c r="P327" i="61"/>
  <c r="R327" i="61" s="1"/>
  <c r="G327" i="61"/>
  <c r="I327" i="61" s="1"/>
  <c r="M327" i="61"/>
  <c r="O327" i="61" s="1"/>
  <c r="P51" i="61"/>
  <c r="R51" i="61" s="1"/>
  <c r="J51" i="61"/>
  <c r="L51" i="61" s="1"/>
  <c r="M51" i="61"/>
  <c r="O51" i="61" s="1"/>
  <c r="G51" i="61"/>
  <c r="I51" i="61" s="1"/>
  <c r="M43" i="61"/>
  <c r="O43" i="61" s="1"/>
  <c r="G43" i="61"/>
  <c r="I43" i="61" s="1"/>
  <c r="P43" i="61"/>
  <c r="R43" i="61" s="1"/>
  <c r="J43" i="61"/>
  <c r="L43" i="61" s="1"/>
  <c r="G35" i="61"/>
  <c r="I35" i="61" s="1"/>
  <c r="J35" i="61"/>
  <c r="L35" i="61" s="1"/>
  <c r="P35" i="61"/>
  <c r="R35" i="61" s="1"/>
  <c r="M35" i="61"/>
  <c r="O35" i="61" s="1"/>
  <c r="G27" i="61"/>
  <c r="I27" i="61" s="1"/>
  <c r="P27" i="61"/>
  <c r="R27" i="61" s="1"/>
  <c r="J27" i="61"/>
  <c r="L27" i="61" s="1"/>
  <c r="M27" i="61"/>
  <c r="O27" i="61" s="1"/>
  <c r="J19" i="61"/>
  <c r="L19" i="61" s="1"/>
  <c r="P19" i="61"/>
  <c r="R19" i="61" s="1"/>
  <c r="M19" i="61"/>
  <c r="O19" i="61" s="1"/>
  <c r="G19" i="61"/>
  <c r="I19" i="61" s="1"/>
  <c r="J11" i="61"/>
  <c r="L11" i="61" s="1"/>
  <c r="M11" i="61"/>
  <c r="O11" i="61" s="1"/>
  <c r="P11" i="61"/>
  <c r="R11" i="61" s="1"/>
  <c r="G11" i="61"/>
  <c r="I11" i="61" s="1"/>
  <c r="J23" i="61"/>
  <c r="L23" i="61" s="1"/>
  <c r="M23" i="61"/>
  <c r="O23" i="61" s="1"/>
  <c r="G23" i="61"/>
  <c r="I23" i="61" s="1"/>
  <c r="P23" i="61"/>
  <c r="R23" i="61" s="1"/>
  <c r="P58" i="61"/>
  <c r="R58" i="61" s="1"/>
  <c r="M58" i="61"/>
  <c r="O58" i="61" s="1"/>
  <c r="G58" i="61"/>
  <c r="I58" i="61" s="1"/>
  <c r="J58" i="61"/>
  <c r="L58" i="61" s="1"/>
  <c r="G50" i="61"/>
  <c r="I50" i="61" s="1"/>
  <c r="M50" i="61"/>
  <c r="O50" i="61" s="1"/>
  <c r="J50" i="61"/>
  <c r="L50" i="61" s="1"/>
  <c r="P50" i="61"/>
  <c r="R50" i="61" s="1"/>
  <c r="M42" i="61"/>
  <c r="O42" i="61" s="1"/>
  <c r="G42" i="61"/>
  <c r="I42" i="61" s="1"/>
  <c r="P42" i="61"/>
  <c r="R42" i="61" s="1"/>
  <c r="J42" i="61"/>
  <c r="L42" i="61" s="1"/>
  <c r="G34" i="61"/>
  <c r="I34" i="61" s="1"/>
  <c r="P34" i="61"/>
  <c r="R34" i="61" s="1"/>
  <c r="J34" i="61"/>
  <c r="L34" i="61" s="1"/>
  <c r="M34" i="61"/>
  <c r="O34" i="61" s="1"/>
  <c r="G26" i="61"/>
  <c r="I26" i="61" s="1"/>
  <c r="P26" i="61"/>
  <c r="R26" i="61" s="1"/>
  <c r="J26" i="61"/>
  <c r="L26" i="61" s="1"/>
  <c r="M26" i="61"/>
  <c r="O26" i="61" s="1"/>
  <c r="G18" i="61"/>
  <c r="I18" i="61" s="1"/>
  <c r="P18" i="61"/>
  <c r="R18" i="61" s="1"/>
  <c r="M18" i="61"/>
  <c r="O18" i="61" s="1"/>
  <c r="J18" i="61"/>
  <c r="L18" i="61" s="1"/>
  <c r="G10" i="61"/>
  <c r="I10" i="61" s="1"/>
  <c r="J10" i="61"/>
  <c r="L10" i="61" s="1"/>
  <c r="P10" i="61"/>
  <c r="R10" i="61" s="1"/>
  <c r="M10" i="61"/>
  <c r="O10" i="61" s="1"/>
  <c r="P55" i="61"/>
  <c r="R55" i="61" s="1"/>
  <c r="G55" i="61"/>
  <c r="I55" i="61" s="1"/>
  <c r="J55" i="61"/>
  <c r="L55" i="61" s="1"/>
  <c r="M55" i="61"/>
  <c r="O55" i="61" s="1"/>
  <c r="P57" i="61"/>
  <c r="R57" i="61" s="1"/>
  <c r="G57" i="61"/>
  <c r="I57" i="61" s="1"/>
  <c r="J57" i="61"/>
  <c r="L57" i="61" s="1"/>
  <c r="M57" i="61"/>
  <c r="O57" i="61" s="1"/>
  <c r="J49" i="61"/>
  <c r="L49" i="61" s="1"/>
  <c r="G49" i="61"/>
  <c r="I49" i="61" s="1"/>
  <c r="P49" i="61"/>
  <c r="R49" i="61" s="1"/>
  <c r="M49" i="61"/>
  <c r="O49" i="61" s="1"/>
  <c r="M41" i="61"/>
  <c r="O41" i="61" s="1"/>
  <c r="G41" i="61"/>
  <c r="I41" i="61" s="1"/>
  <c r="P41" i="61"/>
  <c r="R41" i="61" s="1"/>
  <c r="J41" i="61"/>
  <c r="L41" i="61" s="1"/>
  <c r="M33" i="61"/>
  <c r="O33" i="61" s="1"/>
  <c r="G33" i="61"/>
  <c r="I33" i="61" s="1"/>
  <c r="P33" i="61"/>
  <c r="R33" i="61" s="1"/>
  <c r="J33" i="61"/>
  <c r="L33" i="61" s="1"/>
  <c r="G25" i="61"/>
  <c r="I25" i="61" s="1"/>
  <c r="P25" i="61"/>
  <c r="R25" i="61" s="1"/>
  <c r="J25" i="61"/>
  <c r="L25" i="61" s="1"/>
  <c r="M25" i="61"/>
  <c r="O25" i="61" s="1"/>
  <c r="P17" i="61"/>
  <c r="R17" i="61" s="1"/>
  <c r="M17" i="61"/>
  <c r="O17" i="61" s="1"/>
  <c r="J17" i="61"/>
  <c r="L17" i="61" s="1"/>
  <c r="G17" i="61"/>
  <c r="I17" i="61" s="1"/>
  <c r="P9" i="61"/>
  <c r="R9" i="61" s="1"/>
  <c r="M9" i="61"/>
  <c r="O9" i="61" s="1"/>
  <c r="G9" i="61"/>
  <c r="I9" i="61" s="1"/>
  <c r="J9" i="61"/>
  <c r="L9" i="61" s="1"/>
  <c r="G47" i="61"/>
  <c r="I47" i="61" s="1"/>
  <c r="P47" i="61"/>
  <c r="R47" i="61" s="1"/>
  <c r="M47" i="61"/>
  <c r="O47" i="61" s="1"/>
  <c r="J47" i="61"/>
  <c r="L47" i="61" s="1"/>
  <c r="P56" i="61"/>
  <c r="R56" i="61" s="1"/>
  <c r="G56" i="61"/>
  <c r="I56" i="61" s="1"/>
  <c r="J56" i="61"/>
  <c r="L56" i="61" s="1"/>
  <c r="M56" i="61"/>
  <c r="O56" i="61" s="1"/>
  <c r="P48" i="61"/>
  <c r="R48" i="61" s="1"/>
  <c r="J48" i="61"/>
  <c r="L48" i="61" s="1"/>
  <c r="M48" i="61"/>
  <c r="O48" i="61" s="1"/>
  <c r="G48" i="61"/>
  <c r="I48" i="61" s="1"/>
  <c r="G40" i="61"/>
  <c r="I40" i="61" s="1"/>
  <c r="P40" i="61"/>
  <c r="R40" i="61" s="1"/>
  <c r="M40" i="61"/>
  <c r="O40" i="61" s="1"/>
  <c r="J40" i="61"/>
  <c r="L40" i="61" s="1"/>
  <c r="G32" i="61"/>
  <c r="I32" i="61" s="1"/>
  <c r="P32" i="61"/>
  <c r="R32" i="61" s="1"/>
  <c r="J32" i="61"/>
  <c r="L32" i="61" s="1"/>
  <c r="M32" i="61"/>
  <c r="O32" i="61" s="1"/>
  <c r="J24" i="61"/>
  <c r="L24" i="61" s="1"/>
  <c r="M24" i="61"/>
  <c r="O24" i="61" s="1"/>
  <c r="G24" i="61"/>
  <c r="I24" i="61" s="1"/>
  <c r="P24" i="61"/>
  <c r="R24" i="61" s="1"/>
  <c r="P16" i="61"/>
  <c r="R16" i="61" s="1"/>
  <c r="J16" i="61"/>
  <c r="L16" i="61" s="1"/>
  <c r="G16" i="61"/>
  <c r="I16" i="61" s="1"/>
  <c r="M16" i="61"/>
  <c r="O16" i="61" s="1"/>
  <c r="M8" i="61"/>
  <c r="O8" i="61" s="1"/>
  <c r="J8" i="61"/>
  <c r="L8" i="61" s="1"/>
  <c r="P8" i="61"/>
  <c r="R8" i="61" s="1"/>
  <c r="G8" i="61"/>
  <c r="I8" i="61" s="1"/>
  <c r="L4" i="14"/>
  <c r="AO328" i="1"/>
  <c r="AP328" i="1"/>
  <c r="AQ328" i="1"/>
  <c r="AR328" i="1"/>
  <c r="AS328" i="1"/>
  <c r="AT328" i="1"/>
  <c r="AU328" i="1"/>
  <c r="AV328" i="1"/>
  <c r="AW328" i="1"/>
  <c r="L348" i="14" l="1"/>
  <c r="M348" i="14"/>
  <c r="Q348" i="14" l="1"/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AY328" i="1"/>
  <c r="AX328" i="1"/>
  <c r="AN328" i="1"/>
  <c r="AM328" i="1"/>
  <c r="AG328" i="1"/>
  <c r="AH328" i="1"/>
  <c r="AI328" i="1"/>
  <c r="AJ328" i="1"/>
  <c r="AK328" i="1"/>
  <c r="AL328" i="1"/>
  <c r="K9" i="1"/>
  <c r="K10" i="1"/>
  <c r="K11" i="1"/>
  <c r="K12" i="1"/>
  <c r="K13" i="1"/>
  <c r="R328" i="1" l="1"/>
  <c r="P5" i="14"/>
  <c r="P6" i="14"/>
  <c r="P7" i="14"/>
  <c r="P8" i="14"/>
  <c r="P9" i="14"/>
  <c r="P10" i="14"/>
  <c r="Q10" i="14" s="1"/>
  <c r="P11" i="14"/>
  <c r="Q11" i="14" s="1"/>
  <c r="P12" i="14"/>
  <c r="Q12" i="14" s="1"/>
  <c r="P13" i="14"/>
  <c r="Q13" i="14" s="1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Q56" i="14" s="1"/>
  <c r="P57" i="14"/>
  <c r="Q57" i="14" s="1"/>
  <c r="P58" i="14"/>
  <c r="Q58" i="14" s="1"/>
  <c r="P4" i="14"/>
  <c r="L5" i="1"/>
  <c r="L6" i="1"/>
  <c r="L7" i="1"/>
  <c r="L8" i="1"/>
  <c r="L9" i="1"/>
  <c r="N9" i="1"/>
  <c r="L10" i="1"/>
  <c r="N10" i="1"/>
  <c r="L11" i="1"/>
  <c r="N11" i="1"/>
  <c r="L12" i="1"/>
  <c r="N12" i="1"/>
  <c r="L13" i="1"/>
  <c r="N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327" i="1"/>
  <c r="L4" i="1"/>
  <c r="Q9" i="14" l="1"/>
  <c r="L329" i="1"/>
  <c r="O334" i="14" s="1"/>
  <c r="L328" i="1"/>
  <c r="P327" i="14"/>
  <c r="P328" i="14" s="1"/>
  <c r="AB328" i="1"/>
  <c r="P334" i="14" l="1"/>
  <c r="O348" i="14"/>
  <c r="K42" i="1"/>
  <c r="Q42" i="14" s="1"/>
  <c r="N42" i="1"/>
  <c r="K8" i="1" l="1"/>
  <c r="Q8" i="14" s="1"/>
  <c r="N8" i="1"/>
  <c r="K44" i="1"/>
  <c r="Q44" i="14" s="1"/>
  <c r="N44" i="1"/>
  <c r="K22" i="1"/>
  <c r="Q22" i="14" s="1"/>
  <c r="N22" i="1"/>
  <c r="K45" i="1"/>
  <c r="Q45" i="14" s="1"/>
  <c r="N45" i="1"/>
  <c r="K15" i="1"/>
  <c r="Q15" i="14" s="1"/>
  <c r="N15" i="1"/>
  <c r="K37" i="1"/>
  <c r="Q37" i="14" s="1"/>
  <c r="N37" i="1"/>
  <c r="K5" i="1"/>
  <c r="Q5" i="14" s="1"/>
  <c r="N5" i="1"/>
  <c r="K16" i="1"/>
  <c r="Q16" i="14" s="1"/>
  <c r="N16" i="1"/>
  <c r="K6" i="1"/>
  <c r="Q6" i="14" s="1"/>
  <c r="N6" i="1"/>
  <c r="K19" i="1"/>
  <c r="Q19" i="14" s="1"/>
  <c r="N19" i="1"/>
  <c r="K32" i="1"/>
  <c r="Q32" i="14" s="1"/>
  <c r="N32" i="1"/>
  <c r="K41" i="1"/>
  <c r="Q41" i="14" s="1"/>
  <c r="N41" i="1"/>
  <c r="K53" i="1"/>
  <c r="Q53" i="14" s="1"/>
  <c r="N53" i="1"/>
  <c r="S53" i="1"/>
  <c r="K7" i="1"/>
  <c r="Q7" i="14" s="1"/>
  <c r="N7" i="1"/>
  <c r="K20" i="1"/>
  <c r="Q20" i="14" s="1"/>
  <c r="N20" i="1"/>
  <c r="K27" i="1"/>
  <c r="Q27" i="14" s="1"/>
  <c r="N27" i="1"/>
  <c r="K31" i="1"/>
  <c r="Q31" i="14" s="1"/>
  <c r="N31" i="1"/>
  <c r="K43" i="1"/>
  <c r="Q43" i="14" s="1"/>
  <c r="N43" i="1"/>
  <c r="K52" i="1"/>
  <c r="Q52" i="14" s="1"/>
  <c r="S52" i="1"/>
  <c r="N52" i="1"/>
  <c r="K30" i="1"/>
  <c r="Q30" i="14" s="1"/>
  <c r="N30" i="1"/>
  <c r="K14" i="1"/>
  <c r="N14" i="1"/>
  <c r="K28" i="1"/>
  <c r="Q28" i="14" s="1"/>
  <c r="N28" i="1"/>
  <c r="K36" i="1"/>
  <c r="Q36" i="14" s="1"/>
  <c r="N36" i="1"/>
  <c r="K18" i="1"/>
  <c r="Q18" i="14" s="1"/>
  <c r="N18" i="1"/>
  <c r="K24" i="1"/>
  <c r="Q24" i="14" s="1"/>
  <c r="N24" i="1"/>
  <c r="K35" i="1"/>
  <c r="Q35" i="14" s="1"/>
  <c r="N35" i="1"/>
  <c r="K38" i="1"/>
  <c r="Q38" i="14" s="1"/>
  <c r="N38" i="1"/>
  <c r="K48" i="1"/>
  <c r="Q48" i="14" s="1"/>
  <c r="N48" i="1"/>
  <c r="K50" i="1"/>
  <c r="Q50" i="14" s="1"/>
  <c r="N50" i="1"/>
  <c r="K327" i="1"/>
  <c r="Q327" i="14" s="1"/>
  <c r="J328" i="1"/>
  <c r="K4" i="1"/>
  <c r="N4" i="1"/>
  <c r="K17" i="1"/>
  <c r="Q17" i="14" s="1"/>
  <c r="N17" i="1"/>
  <c r="K25" i="1"/>
  <c r="Q25" i="14" s="1"/>
  <c r="N25" i="1"/>
  <c r="K34" i="1"/>
  <c r="Q34" i="14" s="1"/>
  <c r="N34" i="1"/>
  <c r="K39" i="1"/>
  <c r="Q39" i="14" s="1"/>
  <c r="N39" i="1"/>
  <c r="K55" i="1"/>
  <c r="Q55" i="14" s="1"/>
  <c r="S55" i="1"/>
  <c r="N55" i="1"/>
  <c r="K47" i="1"/>
  <c r="Q47" i="14" s="1"/>
  <c r="N47" i="1"/>
  <c r="K21" i="1"/>
  <c r="Q21" i="14" s="1"/>
  <c r="N21" i="1"/>
  <c r="K51" i="1"/>
  <c r="Q51" i="14" s="1"/>
  <c r="S51" i="1"/>
  <c r="N51" i="1"/>
  <c r="K23" i="1"/>
  <c r="Q23" i="14" s="1"/>
  <c r="N23" i="1"/>
  <c r="K29" i="1"/>
  <c r="Q29" i="14" s="1"/>
  <c r="N29" i="1"/>
  <c r="K26" i="1"/>
  <c r="Q26" i="14" s="1"/>
  <c r="N26" i="1"/>
  <c r="K33" i="1"/>
  <c r="Q33" i="14" s="1"/>
  <c r="N33" i="1"/>
  <c r="K40" i="1"/>
  <c r="Q40" i="14" s="1"/>
  <c r="N40" i="1"/>
  <c r="K54" i="1"/>
  <c r="Q54" i="14" s="1"/>
  <c r="N54" i="1"/>
  <c r="K46" i="1"/>
  <c r="Q46" i="14" s="1"/>
  <c r="N46" i="1"/>
  <c r="K49" i="1"/>
  <c r="Q49" i="14" s="1"/>
  <c r="N49" i="1"/>
  <c r="S327" i="1"/>
  <c r="L17" i="14"/>
  <c r="L50" i="14"/>
  <c r="L14" i="14"/>
  <c r="L35" i="14"/>
  <c r="L23" i="14"/>
  <c r="L20" i="14"/>
  <c r="L48" i="14"/>
  <c r="L8" i="14"/>
  <c r="L25" i="14"/>
  <c r="L32" i="14"/>
  <c r="L51" i="14"/>
  <c r="L13" i="14"/>
  <c r="L33" i="14"/>
  <c r="L37" i="14"/>
  <c r="L21" i="14"/>
  <c r="L34" i="14"/>
  <c r="L10" i="14"/>
  <c r="L29" i="14"/>
  <c r="L36" i="14"/>
  <c r="L30" i="14"/>
  <c r="L42" i="14"/>
  <c r="L7" i="14"/>
  <c r="L24" i="14"/>
  <c r="L45" i="14"/>
  <c r="L43" i="14"/>
  <c r="L46" i="14"/>
  <c r="L49" i="14"/>
  <c r="L18" i="14"/>
  <c r="L22" i="14"/>
  <c r="L44" i="14"/>
  <c r="L38" i="14"/>
  <c r="L47" i="14"/>
  <c r="L31" i="14"/>
  <c r="L39" i="14"/>
  <c r="L28" i="14"/>
  <c r="L57" i="14"/>
  <c r="L56" i="14"/>
  <c r="L41" i="14"/>
  <c r="L5" i="14"/>
  <c r="L16" i="14"/>
  <c r="L26" i="14"/>
  <c r="L6" i="14"/>
  <c r="L19" i="14"/>
  <c r="L27" i="14"/>
  <c r="L40" i="14"/>
  <c r="L53" i="14"/>
  <c r="L58" i="14"/>
  <c r="L52" i="14"/>
  <c r="L327" i="14"/>
  <c r="L12" i="14"/>
  <c r="L55" i="14"/>
  <c r="L11" i="14"/>
  <c r="L9" i="14"/>
  <c r="L54" i="14"/>
  <c r="L15" i="14"/>
  <c r="V328" i="1"/>
  <c r="W328" i="1"/>
  <c r="X328" i="1"/>
  <c r="Y328" i="1"/>
  <c r="Z328" i="1"/>
  <c r="AA328" i="1"/>
  <c r="AC328" i="1"/>
  <c r="AD328" i="1"/>
  <c r="AE328" i="1"/>
  <c r="AF328" i="1"/>
  <c r="N329" i="1" l="1"/>
  <c r="Q14" i="14"/>
  <c r="K329" i="1"/>
  <c r="J334" i="14" s="1"/>
  <c r="N328" i="1"/>
  <c r="K328" i="1"/>
  <c r="Q4" i="14"/>
  <c r="N53" i="14"/>
  <c r="S54" i="1"/>
  <c r="O57" i="14"/>
  <c r="O58" i="14"/>
  <c r="O55" i="14"/>
  <c r="O54" i="14"/>
  <c r="N54" i="14"/>
  <c r="O327" i="14"/>
  <c r="O56" i="14"/>
  <c r="N57" i="14"/>
  <c r="N52" i="14"/>
  <c r="O48" i="14"/>
  <c r="O49" i="14"/>
  <c r="O50" i="14"/>
  <c r="O51" i="14"/>
  <c r="S50" i="1"/>
  <c r="Q328" i="14" l="1"/>
  <c r="K334" i="14"/>
  <c r="J348" i="14"/>
  <c r="P348" i="14" s="1"/>
  <c r="N56" i="14"/>
  <c r="N327" i="14"/>
  <c r="N55" i="14"/>
  <c r="N58" i="14"/>
  <c r="S14" i="1"/>
  <c r="S40" i="1"/>
  <c r="N42" i="14"/>
  <c r="S34" i="1"/>
  <c r="N36" i="14"/>
  <c r="S24" i="1"/>
  <c r="N24" i="14"/>
  <c r="S18" i="1"/>
  <c r="N18" i="14"/>
  <c r="S12" i="1"/>
  <c r="N12" i="14"/>
  <c r="S6" i="1"/>
  <c r="N6" i="14"/>
  <c r="S46" i="1"/>
  <c r="S39" i="1"/>
  <c r="N41" i="14"/>
  <c r="S33" i="1"/>
  <c r="N35" i="14"/>
  <c r="N29" i="14"/>
  <c r="S23" i="1"/>
  <c r="N23" i="14"/>
  <c r="S17" i="1"/>
  <c r="N17" i="14"/>
  <c r="S11" i="1"/>
  <c r="N11" i="14"/>
  <c r="S5" i="1"/>
  <c r="N5" i="14"/>
  <c r="S45" i="1"/>
  <c r="S38" i="1"/>
  <c r="N40" i="14"/>
  <c r="S32" i="1"/>
  <c r="N34" i="14"/>
  <c r="S27" i="1"/>
  <c r="N28" i="14"/>
  <c r="S22" i="1"/>
  <c r="N22" i="14"/>
  <c r="S16" i="1"/>
  <c r="N16" i="14"/>
  <c r="S10" i="1"/>
  <c r="N10" i="14"/>
  <c r="S44" i="1"/>
  <c r="S4" i="1"/>
  <c r="S43" i="1"/>
  <c r="N45" i="14"/>
  <c r="S37" i="1"/>
  <c r="N39" i="14"/>
  <c r="S31" i="1"/>
  <c r="N33" i="14"/>
  <c r="N27" i="14"/>
  <c r="S21" i="1"/>
  <c r="N21" i="14"/>
  <c r="S15" i="1"/>
  <c r="N15" i="14"/>
  <c r="S9" i="1"/>
  <c r="N9" i="14"/>
  <c r="S49" i="1"/>
  <c r="N51" i="14"/>
  <c r="S36" i="1"/>
  <c r="N38" i="14"/>
  <c r="S30" i="1"/>
  <c r="N32" i="14"/>
  <c r="S26" i="1"/>
  <c r="N26" i="14"/>
  <c r="S20" i="1"/>
  <c r="N20" i="14"/>
  <c r="S8" i="1"/>
  <c r="N8" i="14"/>
  <c r="S48" i="1"/>
  <c r="N14" i="14"/>
  <c r="S41" i="1"/>
  <c r="N43" i="14"/>
  <c r="S35" i="1"/>
  <c r="N37" i="14"/>
  <c r="S29" i="1"/>
  <c r="N31" i="14"/>
  <c r="S25" i="1"/>
  <c r="N25" i="14"/>
  <c r="S19" i="1"/>
  <c r="N19" i="14"/>
  <c r="S13" i="1"/>
  <c r="N13" i="14"/>
  <c r="S7" i="1"/>
  <c r="N7" i="14"/>
  <c r="S47" i="1"/>
  <c r="N49" i="14"/>
  <c r="S28" i="1"/>
  <c r="N30" i="14"/>
  <c r="S42" i="1"/>
  <c r="N44" i="14"/>
  <c r="O47" i="14"/>
  <c r="O53" i="14"/>
  <c r="O52" i="14"/>
  <c r="O46" i="14"/>
  <c r="O11" i="14"/>
  <c r="O33" i="14"/>
  <c r="O34" i="14"/>
  <c r="K348" i="14" l="1"/>
  <c r="N348" i="14"/>
  <c r="N47" i="14"/>
  <c r="N50" i="14"/>
  <c r="N46" i="14"/>
  <c r="N48" i="14"/>
  <c r="O35" i="14"/>
  <c r="O36" i="14"/>
  <c r="O23" i="14" l="1"/>
  <c r="O25" i="14"/>
  <c r="O26" i="14"/>
  <c r="O28" i="14"/>
  <c r="O29" i="14"/>
  <c r="O31" i="14"/>
  <c r="O32" i="14"/>
  <c r="O38" i="14"/>
  <c r="O39" i="14"/>
  <c r="O41" i="14"/>
  <c r="O42" i="14"/>
  <c r="O44" i="14"/>
  <c r="O45" i="14"/>
  <c r="O43" i="14" l="1"/>
  <c r="O37" i="14"/>
  <c r="O27" i="14"/>
  <c r="O40" i="14"/>
  <c r="O30" i="14"/>
  <c r="O24" i="14"/>
  <c r="O13" i="14"/>
  <c r="O14" i="14"/>
  <c r="O15" i="14"/>
  <c r="O16" i="14"/>
  <c r="O18" i="14"/>
  <c r="O19" i="14"/>
  <c r="O20" i="14"/>
  <c r="O21" i="14"/>
  <c r="O22" i="14"/>
  <c r="O17" i="14" l="1"/>
  <c r="O8" i="14" l="1"/>
  <c r="O7" i="14"/>
  <c r="O6" i="14"/>
  <c r="O12" i="14"/>
  <c r="O5" i="14"/>
  <c r="O10" i="14"/>
  <c r="O9" i="14"/>
  <c r="H331" i="14" l="1"/>
  <c r="H330" i="14"/>
  <c r="O4" i="14" l="1"/>
  <c r="O328" i="14" s="1"/>
  <c r="I328" i="14"/>
  <c r="N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LETICIA - SEGECON FPOLIS</author>
  </authors>
  <commentList>
    <comment ref="F3" authorId="0" shapeId="0" xr:uid="{4A5229BD-FEBA-4579-B985-5A3B5769FDFB}">
      <text>
        <r>
          <rPr>
            <b/>
            <sz val="9"/>
            <color indexed="81"/>
            <rFont val="Segoe UI"/>
            <family val="2"/>
          </rPr>
          <t>LETICIA - SEGECON: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u/>
            <sz val="9"/>
            <color indexed="81"/>
            <rFont val="Segoe UI"/>
            <family val="2"/>
          </rPr>
          <t>CUIDAR</t>
        </r>
        <r>
          <rPr>
            <sz val="9"/>
            <color indexed="81"/>
            <rFont val="Segoe UI"/>
            <family val="2"/>
          </rPr>
          <t xml:space="preserve"> -</t>
        </r>
        <r>
          <rPr>
            <b/>
            <sz val="9"/>
            <color indexed="81"/>
            <rFont val="Segoe UI"/>
            <family val="2"/>
          </rPr>
          <t xml:space="preserve"> MÁXIMO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b/>
            <sz val="9"/>
            <color indexed="81"/>
            <rFont val="Segoe UI"/>
            <family val="2"/>
          </rPr>
          <t>50%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u/>
            <sz val="9"/>
            <color indexed="81"/>
            <rFont val="Segoe UI"/>
            <family val="2"/>
          </rPr>
          <t>POR ÓRGÃO</t>
        </r>
        <r>
          <rPr>
            <sz val="9"/>
            <color indexed="81"/>
            <rFont val="Segoe UI"/>
            <family val="2"/>
          </rPr>
          <t>!!</t>
        </r>
      </text>
    </comment>
  </commentList>
</comments>
</file>

<file path=xl/sharedStrings.xml><?xml version="1.0" encoding="utf-8"?>
<sst xmlns="http://schemas.openxmlformats.org/spreadsheetml/2006/main" count="22564" uniqueCount="284">
  <si>
    <t>Saldo / Automático</t>
  </si>
  <si>
    <t>ALERTA</t>
  </si>
  <si>
    <t>Lote</t>
  </si>
  <si>
    <t>Qtde Registrada</t>
  </si>
  <si>
    <t>Código NUC</t>
  </si>
  <si>
    <t>TOTAL</t>
  </si>
  <si>
    <t>Preço UNITÁRIO</t>
  </si>
  <si>
    <t>Item</t>
  </si>
  <si>
    <t>Empresa</t>
  </si>
  <si>
    <t>Descrição</t>
  </si>
  <si>
    <t>Marca/Modelo</t>
  </si>
  <si>
    <t>Unidade</t>
  </si>
  <si>
    <t>Detalhamento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</si>
  <si>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</si>
  <si>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</si>
  <si>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</si>
  <si>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</si>
  <si>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</si>
  <si>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QTDADE</t>
  </si>
  <si>
    <t>Quantidade Aditivos Recebidos</t>
  </si>
  <si>
    <t>Quantidade Aditivos Cedidos</t>
  </si>
  <si>
    <t>Valor Total Aditivado</t>
  </si>
  <si>
    <t>Qtde Utilizada Ata</t>
  </si>
  <si>
    <t>Qtde Utilizada Total</t>
  </si>
  <si>
    <t>Quantidade disponível para aditivar</t>
  </si>
  <si>
    <t>Qtde Aditivada</t>
  </si>
  <si>
    <t>SALDO</t>
  </si>
  <si>
    <t xml:space="preserve">Total Registrado </t>
  </si>
  <si>
    <t>Centro</t>
  </si>
  <si>
    <t>Total Registrado</t>
  </si>
  <si>
    <t>Total Gasto da Ata</t>
  </si>
  <si>
    <t>% Gasto da Ata</t>
  </si>
  <si>
    <t>Total Aditivado</t>
  </si>
  <si>
    <t>% Aditivado</t>
  </si>
  <si>
    <t>Total Gasto Com Aditivo</t>
  </si>
  <si>
    <t>% Gasto com Aditivos</t>
  </si>
  <si>
    <t>Total Registado + Aditivo</t>
  </si>
  <si>
    <t>CESFI</t>
  </si>
  <si>
    <t>ESAG</t>
  </si>
  <si>
    <t>CEART</t>
  </si>
  <si>
    <t>FAED</t>
  </si>
  <si>
    <t>CEAD</t>
  </si>
  <si>
    <t>CEFID</t>
  </si>
  <si>
    <t>CERES</t>
  </si>
  <si>
    <t>CCT</t>
  </si>
  <si>
    <t>CEPLAN</t>
  </si>
  <si>
    <t>CEAVI</t>
  </si>
  <si>
    <t>CAV</t>
  </si>
  <si>
    <t>CEO</t>
  </si>
  <si>
    <t>CESMO</t>
  </si>
  <si>
    <t>Total Cedência Recebida</t>
  </si>
  <si>
    <t>___/___/____</t>
  </si>
  <si>
    <t>CONTROLE DO GESTOR:</t>
  </si>
  <si>
    <t>CENTRO PARTICIPANTE: REITORIA-SETIC</t>
  </si>
  <si>
    <t>[TOTAL K61]</t>
  </si>
  <si>
    <t>[TOTAL L61]</t>
  </si>
  <si>
    <t>[TOTAL N61]</t>
  </si>
  <si>
    <t>[total P61+Q61]</t>
  </si>
  <si>
    <t>[TOTAL M61]</t>
  </si>
  <si>
    <r>
      <t xml:space="preserve"> </t>
    </r>
    <r>
      <rPr>
        <u/>
        <sz val="11"/>
        <rFont val="Calibri"/>
        <family val="2"/>
        <scheme val="minor"/>
      </rPr>
      <t>Quantidade cedida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por Solicitação</t>
    </r>
  </si>
  <si>
    <r>
      <rPr>
        <b/>
        <u/>
        <sz val="14"/>
        <color rgb="FFC00000"/>
        <rFont val="Calibri"/>
        <family val="2"/>
        <scheme val="minor"/>
      </rPr>
      <t>USO EXCLUSIVO DO GESTOR</t>
    </r>
    <r>
      <rPr>
        <b/>
        <sz val="14"/>
        <rFont val="Calibri"/>
        <family val="2"/>
        <scheme val="minor"/>
      </rPr>
      <t xml:space="preserve"> - 'REGISTRO DE CARONA PARA OUTROS ÓRGÃOS:  </t>
    </r>
    <r>
      <rPr>
        <sz val="11"/>
        <rFont val="Calibri"/>
        <family val="2"/>
        <scheme val="minor"/>
      </rPr>
      <t>(</t>
    </r>
    <r>
      <rPr>
        <u/>
        <sz val="11"/>
        <rFont val="Calibri"/>
        <family val="2"/>
        <scheme val="minor"/>
      </rPr>
      <t xml:space="preserve">Obs: Itens com só </t>
    </r>
    <r>
      <rPr>
        <u/>
        <sz val="11"/>
        <color rgb="FFFF0000"/>
        <rFont val="Calibri"/>
        <family val="2"/>
        <scheme val="minor"/>
      </rPr>
      <t>01 unidade</t>
    </r>
    <r>
      <rPr>
        <u/>
        <sz val="11"/>
        <rFont val="Calibri"/>
        <family val="2"/>
        <scheme val="minor"/>
      </rPr>
      <t xml:space="preserve"> registrada - </t>
    </r>
    <r>
      <rPr>
        <u/>
        <sz val="11"/>
        <color rgb="FFFF0000"/>
        <rFont val="Calibri"/>
        <family val="2"/>
        <scheme val="minor"/>
      </rPr>
      <t>INDISPONÍVEIS PARA CARONA</t>
    </r>
    <r>
      <rPr>
        <sz val="11"/>
        <rFont val="Calibri"/>
        <family val="2"/>
        <scheme val="minor"/>
      </rPr>
      <t>!)</t>
    </r>
  </si>
  <si>
    <t>PREÇOS</t>
  </si>
  <si>
    <t>INSERIR ÓRGÃO</t>
  </si>
  <si>
    <t>Descrição (conforme especificação em edital)</t>
  </si>
  <si>
    <t>Qtde Registrada UDESC</t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</si>
  <si>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</si>
  <si>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</si>
  <si>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</si>
  <si>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</si>
  <si>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</si>
  <si>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</si>
  <si>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>SGPe (ÓRGÃO) XXX/202X - (Ofício nº XX)</t>
  </si>
  <si>
    <t xml:space="preserve">Valor Total da Ata </t>
  </si>
  <si>
    <t>Valor cedido para carona</t>
  </si>
  <si>
    <t>% cedido para carona</t>
  </si>
  <si>
    <t>Valor Total Utilizado (com aditivo)</t>
  </si>
  <si>
    <t>ÓRGÃO A</t>
  </si>
  <si>
    <t>ÓRGÃO B</t>
  </si>
  <si>
    <t>ÓRGÃO C</t>
  </si>
  <si>
    <t>ÓRGÃO D</t>
  </si>
  <si>
    <t>OBJETO: Execução de serviços de manutenção e instalação de cabeamento estruturado para dados e voz, com fornecimento de material de rede (cabeamento UTP e FO), para toda a UDESC</t>
  </si>
  <si>
    <t xml:space="preserve">OS nº xxxx/2026 (Quantidade)                                                                                                                       </t>
  </si>
  <si>
    <t>(EMPRESA)</t>
  </si>
  <si>
    <r>
      <rPr>
        <b/>
        <sz val="12"/>
        <rFont val="Arial"/>
        <family val="2"/>
      </rPr>
      <t>PE 0805/2026 SRP</t>
    </r>
    <r>
      <rPr>
        <sz val="12"/>
        <rFont val="Arial"/>
        <family val="2"/>
      </rPr>
      <t xml:space="preserve"> - (SGPE DE ORIGEM: 9501/2026)</t>
    </r>
  </si>
  <si>
    <r>
      <rPr>
        <u/>
        <sz val="12"/>
        <rFont val="Arial"/>
        <family val="2"/>
      </rPr>
      <t>VIGÊNCIA DA ATA</t>
    </r>
    <r>
      <rPr>
        <sz val="12"/>
        <rFont val="Arial"/>
        <family val="2"/>
      </rPr>
      <t xml:space="preserve">: 24/07/2026 </t>
    </r>
    <r>
      <rPr>
        <b/>
        <sz val="12"/>
        <rFont val="Arial"/>
        <family val="2"/>
      </rPr>
      <t>até 24/06/2027</t>
    </r>
  </si>
  <si>
    <r>
      <rPr>
        <b/>
        <sz val="12"/>
        <color rgb="FFC00000"/>
        <rFont val="Arial"/>
        <family val="2"/>
      </rPr>
      <t>OBS:</t>
    </r>
    <r>
      <rPr>
        <sz val="12"/>
        <color rgb="FFC00000"/>
        <rFont val="Arial"/>
        <family val="2"/>
      </rPr>
      <t xml:space="preserve"> </t>
    </r>
    <r>
      <rPr>
        <b/>
        <u/>
        <sz val="12"/>
        <rFont val="Arial"/>
        <family val="2"/>
      </rPr>
      <t>VALOR MÍNIMO</t>
    </r>
    <r>
      <rPr>
        <sz val="12"/>
        <rFont val="Arial"/>
        <family val="2"/>
      </rPr>
      <t xml:space="preserve"> DA OS: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R$ 500,00</t>
    </r>
    <r>
      <rPr>
        <b/>
        <sz val="12"/>
        <rFont val="Arial"/>
        <family val="2"/>
      </rPr>
      <t xml:space="preserve">       (c.f. item 6.2.1 do T.R)</t>
    </r>
  </si>
  <si>
    <r>
      <rPr>
        <b/>
        <u/>
        <sz val="12"/>
        <rFont val="Arial"/>
        <family val="2"/>
      </rPr>
      <t>OBS</t>
    </r>
    <r>
      <rPr>
        <b/>
        <sz val="12"/>
        <rFont val="Arial"/>
        <family val="2"/>
      </rPr>
      <t>:</t>
    </r>
  </si>
  <si>
    <r>
      <rPr>
        <u/>
        <sz val="12"/>
        <rFont val="Arial"/>
        <family val="2"/>
      </rPr>
      <t>Prazo de entrega:</t>
    </r>
    <r>
      <rPr>
        <sz val="12"/>
        <rFont val="Arial"/>
        <family val="2"/>
      </rPr>
      <t xml:space="preserve"> conforme edital (anexo I)</t>
    </r>
  </si>
  <si>
    <r>
      <rPr>
        <u/>
        <sz val="12"/>
        <rFont val="Arial"/>
        <family val="2"/>
      </rPr>
      <t>Prazo de pagamento:</t>
    </r>
    <r>
      <rPr>
        <sz val="12"/>
        <rFont val="Arial"/>
        <family val="2"/>
      </rPr>
      <t xml:space="preserve"> 30 dias</t>
    </r>
  </si>
  <si>
    <t xml:space="preserve">Preço UNITÁRIO </t>
  </si>
  <si>
    <t>SERVIÇO</t>
  </si>
  <si>
    <t>METRO</t>
  </si>
  <si>
    <t>Kilograma</t>
  </si>
  <si>
    <t>LOTE 01 (FLORIANÓPOLIS)</t>
  </si>
  <si>
    <t>CLI DIGITAL LTDA - CNPJ 34.264.089/0001-15</t>
  </si>
  <si>
    <t>LOTE 02 (CERES- LAGUNA)</t>
  </si>
  <si>
    <t>VOX 10 INSTALAÇOES ELETRICAS E TELECOM - CNPJ 34.036.386/0001-03</t>
  </si>
  <si>
    <t>LOTE 03 (CESFI - BALNEÁRIO CAMBORIÚ)</t>
  </si>
  <si>
    <t>LOTE 04 (CCT - JOINVILLE)</t>
  </si>
  <si>
    <t>LOTE 05 (CEPLAN - SÃO BENTO DO SUL)</t>
  </si>
  <si>
    <t>LOTE 06 (CEAVI - IBIRAMA)</t>
  </si>
  <si>
    <t>FABIO CENSI LTDA - CNPJ 13.226.987/0001-09</t>
  </si>
  <si>
    <t>LOTE 07 (CAV - LAGES)</t>
  </si>
  <si>
    <t>LAGES SERVIÇOS E EQUIPAMENTOS LTDA - CNPJ 43.174.934/0001-52</t>
  </si>
  <si>
    <t>LOTE 08 (CESMO - CAÇADOR)</t>
  </si>
  <si>
    <t>LOTE 09 (CEO - CHAPECÓ E PINHALZINHO)</t>
  </si>
  <si>
    <t>LEVANTAMENTO DE NECESSIDADE (verificando a necessidade)</t>
  </si>
  <si>
    <t>Serviço</t>
  </si>
  <si>
    <t>DOCUMENTAÇÃO – AS-BUILT</t>
  </si>
  <si>
    <t>CERTIFICAÇÃO DE PONTO DE REDE ESTRUTURADO COM CERTIFICADOR</t>
  </si>
  <si>
    <t>CONECTORIZAÇÃO DE CABO UTP CAT.5e</t>
  </si>
  <si>
    <t>Furukawa-Lightera/MULTILAN CAT5E - 35030521</t>
  </si>
  <si>
    <t>CONECTORIZAÇÃO DE CABO UTP CAT.6</t>
  </si>
  <si>
    <t>Furukawa-Lightera/MULTILAN CAT6 - 35030600</t>
  </si>
  <si>
    <t>SERVIÇO DE LANÇAMENTO DE CABO SEM FORNECIMENTO DE MATERIAL</t>
  </si>
  <si>
    <t>SERVIÇO DE LANÇAMENTO DE CABO U/UTP CAT.5e</t>
  </si>
  <si>
    <t>Furukawa-Lightera/MULTILAN CAT5E LSZH (23200138)</t>
  </si>
  <si>
    <t>SERVIÇO DE LANÇAMENTO DE CABO U/UTP CAT.6</t>
  </si>
  <si>
    <t>Furukawa-Lightera/MULTILAN CAT6 LSZH 23400299</t>
  </si>
  <si>
    <t>SERVIÇO DE LANÇAMENTO DE CABO BLINDADO (FTP OU STP) CAT.6</t>
  </si>
  <si>
    <t>Furukawa-Lightera/GIGALAN CAT6 F/UTP LSZH - 23360038</t>
  </si>
  <si>
    <t>LOCALIZAÇÃO DE PONTO DE REDE PERDIDO</t>
  </si>
  <si>
    <t>REMOÇÃO DE REDE EXISTENTE</t>
  </si>
  <si>
    <t>INSTALAÇÃO APARENTE DE ELETRODUTO (1 polegada)</t>
  </si>
  <si>
    <t xml:space="preserve"> INPOL/1 POLEGADA</t>
  </si>
  <si>
    <t>INSTALAÇÃO APARENTE DE ELETRODUTO (3⁄4 de polegada)</t>
  </si>
  <si>
    <t xml:space="preserve"> INPOL/3/4 POLEGADA</t>
  </si>
  <si>
    <t>INSTALAÇÃO DE ELETRODUTO FLEXÍVEL CORRUGADO EM FORRO</t>
  </si>
  <si>
    <t>BOOS/CORRUGADO FLEXÍVEL</t>
  </si>
  <si>
    <t>INSTALAÇÃO DE CANALETA EM ALUMÍNIO 70X25MM</t>
  </si>
  <si>
    <t>DUTOTEC/70X25MM</t>
  </si>
  <si>
    <t>INSTALAÇÃO DE CANALETA EM ALUMÍNIO 70X45MM</t>
  </si>
  <si>
    <t>DUTOTEC/70X45MM</t>
  </si>
  <si>
    <t>INSTALAÇÃO DE CANALETA PVC – 110X20MM</t>
  </si>
  <si>
    <t>DUTOPLAST/110X20X2000 X4 | 513.203</t>
  </si>
  <si>
    <t>INSTALAÇÃO DE CANALETA PVC - 50X20MM</t>
  </si>
  <si>
    <t>DUTOPLAST/50X20X2000 X2 | 513.201</t>
  </si>
  <si>
    <t>INSTALAÇÃO DE ELETROCALHA PERFURADA TIPO U 100X50X3000</t>
  </si>
  <si>
    <t>INECEL/TIPO U 100X50X3000 #18</t>
  </si>
  <si>
    <t>INSTALAÇÃO DE ELETROCALHA PERFURADA TIPO U 200X50X3000</t>
  </si>
  <si>
    <t>INECEL/TIPO U 200X50X3000 #18</t>
  </si>
  <si>
    <t>INSTALAÇÃO DE DISTRIBUIDOR INTERNO ÓPTICO 19" – 24 FIBRAS</t>
  </si>
  <si>
    <t>Furukawa-Lightera/BX24 - 35260646</t>
  </si>
  <si>
    <t>INSTALAÇÃO DE DISTRIBUIDOR INTERNO ÓPTICO 19" – 12 FIBRAS</t>
  </si>
  <si>
    <t>INSTALAÇÃO DE TERMINAL ÓPTICO – 4 FIBRAS</t>
  </si>
  <si>
    <t>DNET/DN-5800100050</t>
  </si>
  <si>
    <t>INSTALAÇÃO DE CAIXA DE EMENDA ÓPTICA AÉREA/SUBTERRÂNEA</t>
  </si>
  <si>
    <t>DNET/DN-CEO-24/144F</t>
  </si>
  <si>
    <t>INSTALAÇÃO DE BRACKETS/RACKS (RACK FORNECIMENTO PELA UDESC)</t>
  </si>
  <si>
    <t>INSTALAÇÃO DE GUIA DE CABOS HORIZONTAL FECHADO</t>
  </si>
  <si>
    <t>DNET/DN-6003</t>
  </si>
  <si>
    <t>INSTALAÇÃO DE PATCH PANEL CAT.5e</t>
  </si>
  <si>
    <t>Furukawa-Lightera/MULTILAN CAT5E 35030005</t>
  </si>
  <si>
    <t>INSTALAÇÃO DE PATCH PANEL CAT.6 T568A/B</t>
  </si>
  <si>
    <t>Furukawa-Lightera/MULTILAN CAT6 35030015</t>
  </si>
  <si>
    <t>ORGANIZAÇÃO DE CABOS EM ARMÁRIOS (BRACKETS) ATÉ DE 12U SEM FORNECIMENTO DE MATERIAL</t>
  </si>
  <si>
    <t>ORGANIZAÇÃO DE CABOS EM ARMÁRIOS (BRACKETS) ACIMA DE 12U SEM FORNECIMENTO DE MATERIAL</t>
  </si>
  <si>
    <t>CERTIFICAÇÃO DE FIBRA ÓPTICA COM CERTIFICADOR</t>
  </si>
  <si>
    <t>SERVIÇO DE FUSÃO ÓPTICA</t>
  </si>
  <si>
    <t>SERVIÇO DE LANÇAMENTO DE CABO ÓPTICO SM 12 FIBRAS USO INTERNO (SEM GELEIA DE PETRÓLEO)</t>
  </si>
  <si>
    <t>Furukawa-Lightera/28070003 - Furukawa-Lightera</t>
  </si>
  <si>
    <t>SERVIÇO DE LANÇAMENTO DE CABO ÓPTICO SM 12 FIBRAS USO EXTERNO (AUTOSUSTENTÁVEL)</t>
  </si>
  <si>
    <t>Furukawa-Lightera/17045113 - Furukawa-Lightera</t>
  </si>
  <si>
    <t>SERVIÇO DE LANÇAMENTO DE CABO ÓPTICO SM 12 FIBRAS USO INTERNO (FLEXIVEL)</t>
  </si>
  <si>
    <t>SERVIÇO DE LANÇAMENTO DE CABO ÓPTICO MM 12 FIBRAS USO EXTERNO ANTI-ROEDORES (COM GELÉIA DE PETRÓLEO)</t>
  </si>
  <si>
    <t>Furukawa-Lightera/28252005 - Furukawa-Lightera</t>
  </si>
  <si>
    <t>SERVIÇO DE LANÇAMENTO DE CABO ÓPTICO MM 12 FIBRAS USO INTERNO (SEM GELEIA DE PETRÓLEO)</t>
  </si>
  <si>
    <t>INSTALAÇÃO DE CAIXA DE PASSAGEM SUBTERRÂNEA MODELO R1 COM TAMPA FERRO</t>
  </si>
  <si>
    <t>INSTALAÇÃO DE CAIXA DE PASSAGEM SUBTERRÂNEA COM TAMPA CONCRETO</t>
  </si>
  <si>
    <t>ENTRADA AÉREA EM EDIFICIO</t>
  </si>
  <si>
    <t>ABERTURA DE VALA EM SOLO ASFÁLTICO</t>
  </si>
  <si>
    <t>ABERTURA DE VALA EM SOLO BRUTO</t>
  </si>
  <si>
    <t>INSTALAÇÃO DE ELETRODUTO CORRUGADO 1 ½" NA VALA</t>
  </si>
  <si>
    <t>KANAFLEX/KANADUTO 1,5 DIAMETRO</t>
  </si>
  <si>
    <t>FIXAÇÃO DE CÂMERAS DE MONITORAMENTO</t>
  </si>
  <si>
    <t>TROCA DE BATERIAS EM NOBREAKS/BANCO DE BATERIAS</t>
  </si>
  <si>
    <t>Proponente</t>
  </si>
  <si>
    <t xml:space="preserve"> Lightera/35030521</t>
  </si>
  <si>
    <t>Lightera/35030600</t>
  </si>
  <si>
    <t>Lightera/23200142</t>
  </si>
  <si>
    <t>Lightera/23400194</t>
  </si>
  <si>
    <t>Lightera/23360000</t>
  </si>
  <si>
    <t>Masster/17201306+acess</t>
  </si>
  <si>
    <t>Masster/17201304+acess</t>
  </si>
  <si>
    <t>Tigre/Tigraflex</t>
  </si>
  <si>
    <t>Dutotec/DT1224100+aces</t>
  </si>
  <si>
    <t>Dutotec/DT1444100+aces</t>
  </si>
  <si>
    <t>Dutoplast/513203</t>
  </si>
  <si>
    <t>Dutoplast/513201</t>
  </si>
  <si>
    <t>Elecon/100x50x3000</t>
  </si>
  <si>
    <t xml:space="preserve"> Elecon/200x50x3000</t>
  </si>
  <si>
    <t>Lightera/35260163+kits</t>
  </si>
  <si>
    <t>Lightera/35520389</t>
  </si>
  <si>
    <t>Lightera/35150502</t>
  </si>
  <si>
    <t>Lighetera/35030005</t>
  </si>
  <si>
    <t>Lighetera/35030015</t>
  </si>
  <si>
    <t>Lightera/28070003</t>
  </si>
  <si>
    <t>Lightera/17745475</t>
  </si>
  <si>
    <t>Lightera/28870004</t>
  </si>
  <si>
    <t>Fuminas/R1/R2/ Simples</t>
  </si>
  <si>
    <t>Voltz/R1/R2/ Simples</t>
  </si>
  <si>
    <t>Kanaflex/Kanoduto</t>
  </si>
  <si>
    <t xml:space="preserve"> Elecon/100x50x3000</t>
  </si>
  <si>
    <t>Elecon/200x50x3000</t>
  </si>
  <si>
    <t>Lightera/35260276</t>
  </si>
  <si>
    <t>Lightera/35030015</t>
  </si>
  <si>
    <t>Lightera/28233013</t>
  </si>
  <si>
    <t>Kanaflex/kanaduto</t>
  </si>
  <si>
    <t>Tigre/Tigreflex</t>
  </si>
  <si>
    <t>Lightera35260163+kits</t>
  </si>
  <si>
    <t xml:space="preserve"> Lightera/28370028</t>
  </si>
  <si>
    <t>Kanaflex/Kanaduto</t>
  </si>
  <si>
    <t xml:space="preserve"> Dutoplast/513203</t>
  </si>
  <si>
    <t xml:space="preserve"> Lightera/28870004</t>
  </si>
  <si>
    <t>Lightera/28370028</t>
  </si>
  <si>
    <t>Própria</t>
  </si>
  <si>
    <t>furukawa/CONECTOR FÊMEA GIGALAN CAT.6</t>
  </si>
  <si>
    <t>furukawa/UTP-GIGALAN-CAT6</t>
  </si>
  <si>
    <t>furukawa/GIGALAN CAT.6 INDUSTRIAL F/UTP</t>
  </si>
  <si>
    <t>masster/plus</t>
  </si>
  <si>
    <t>Kanaflex/Kanaflex</t>
  </si>
  <si>
    <t>Dutotec/Standard</t>
  </si>
  <si>
    <t>inacel/100x50x3000</t>
  </si>
  <si>
    <t xml:space="preserve"> inacel/200x50x3000</t>
  </si>
  <si>
    <t>fibracem/DIO FIT</t>
  </si>
  <si>
    <t>fibracem/Caixa de atendimento NA-PO</t>
  </si>
  <si>
    <t>Max Eletron/Guia de cabo 19" 1U</t>
  </si>
  <si>
    <t xml:space="preserve"> Furukawa/Multilan Cat.6 24 portas</t>
  </si>
  <si>
    <t>fibracem/"CABO AUTOSSUSTENTADO ASU 80 FIT"</t>
  </si>
  <si>
    <t>Eletrosul / Volts/Tampa telefone R1 ferro fundido / Caixa de concreto R1</t>
  </si>
  <si>
    <t>Volts/Caixa de concreto 40x40 / Tampa de concreto 40x40</t>
  </si>
  <si>
    <t>Equipe Própria</t>
  </si>
  <si>
    <t>Eqpto próprio (Fluke)/Eqpto próprio (Fluke)</t>
  </si>
  <si>
    <t>Lightera/35030521</t>
  </si>
  <si>
    <t>Lightera/23200143</t>
  </si>
  <si>
    <t>Lightera/23400198</t>
  </si>
  <si>
    <t>Equipe Própria/linha 1"</t>
  </si>
  <si>
    <t>Equipe Própria/linha 3/4"</t>
  </si>
  <si>
    <t xml:space="preserve"> Dutotec/Duplo 25</t>
  </si>
  <si>
    <t>Dutotec/Duplo 45</t>
  </si>
  <si>
    <t>Pial Legrand/100x50mm 2m REF. 63803</t>
  </si>
  <si>
    <t>Pial Legrand/50X20X2000 REF. 30024ADX</t>
  </si>
  <si>
    <t>Dispan/Eletrocalha 100x50 Galvanizada #14</t>
  </si>
  <si>
    <t>Dispan/Eletrocalha 200x50 Galvanizada #14</t>
  </si>
  <si>
    <t>Lightera/35261002</t>
  </si>
  <si>
    <t>Lightera/35520389 + 35520028</t>
  </si>
  <si>
    <t>Instalação por equipe própria</t>
  </si>
  <si>
    <t>GP Racks/GP96128</t>
  </si>
  <si>
    <t>Lightera/35030005</t>
  </si>
  <si>
    <t>Com certificador próprio (Fluke)</t>
  </si>
  <si>
    <t>Com maquina de fusão próprias</t>
  </si>
  <si>
    <t>Lightera/19070010</t>
  </si>
  <si>
    <t xml:space="preserve"> Lightera/26272020</t>
  </si>
  <si>
    <t xml:space="preserve"> Kajiwara + Fuminas/Caixa Kajiwara R1 + Tampa Fuminas R1</t>
  </si>
  <si>
    <t>FK Comercio/Caixa concreto com tampa</t>
  </si>
  <si>
    <t xml:space="preserve"> Masster/17201304+acess</t>
  </si>
  <si>
    <t xml:space="preserve"> Lightera/35260276</t>
  </si>
  <si>
    <t xml:space="preserve"> Voltz/R1/R2/ Simples</t>
  </si>
  <si>
    <t xml:space="preserve"> Furukawa-Lightera/GIGALAN CAT6 F/UTP LSZH - 23360038</t>
  </si>
  <si>
    <t>INPOL/1 POLEGADA</t>
  </si>
  <si>
    <t xml:space="preserve"> BOOS/CORRUGADO FLEXÍVEL</t>
  </si>
  <si>
    <t xml:space="preserve"> DNET/DN-6003</t>
  </si>
  <si>
    <t xml:space="preserve"> Furukawa-Lightera/28070003 - Furukawa-Lightera</t>
  </si>
  <si>
    <t>33.90.40.32</t>
  </si>
  <si>
    <t>33.90.40.64 - 33.90.40.97</t>
  </si>
  <si>
    <t>CENTRO PARTICIPANTE: ESAG</t>
  </si>
  <si>
    <t>CENTRO PARTICIPANTE: FAED</t>
  </si>
  <si>
    <t>CENTRO PARTICIPANTE: CEART</t>
  </si>
  <si>
    <t>CENTRO PARTICIPANTE: CEAD</t>
  </si>
  <si>
    <t>CENTRO PARTICIPANTE: CEFID</t>
  </si>
  <si>
    <t>CENTRO PARTICIPANTE: CERES</t>
  </si>
  <si>
    <t>CENTRO PARTICIPANTE: CESFI</t>
  </si>
  <si>
    <t>CENTRO PARTICIPANTE: CCT</t>
  </si>
  <si>
    <t>CENTRO PARTICIPANTE: CEPLAN</t>
  </si>
  <si>
    <t>CENTRO PARTICIPANTE: CEAVI</t>
  </si>
  <si>
    <t>CENTRO PARTICIPANTE: CAV</t>
  </si>
  <si>
    <t>CENTRO PARTICIPANTE: CESMO</t>
  </si>
  <si>
    <t>CENTRO PARTICIPANTE: CEO</t>
  </si>
  <si>
    <t xml:space="preserve">Unidade </t>
  </si>
  <si>
    <t>PE 0805/2026 SRP - (SGPE DE ORIGEM: 9501/2026)</t>
  </si>
  <si>
    <t>VIGÊNCIA DA ATA: 24/07/2026 até 24/06/2027</t>
  </si>
  <si>
    <t>REITORIA-SETIC</t>
  </si>
  <si>
    <t>Atualizado em 28/07/2026</t>
  </si>
  <si>
    <t>Resumo Atualizado em 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</si>
</sst>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&quot;R$&quot;\ #,##0.00"/>
    <numFmt numFmtId="170" formatCode="#,##0_ ;[Red]\-#,##0\ "/>
    <numFmt numFmtId="171" formatCode="00"/>
    <numFmt numFmtId="172" formatCode="_-* #,##0_-;\-* #,##0_-;_-* &quot;-&quot;??_-;_-@_-"/>
  </numFmts>
  <fonts count="34" x14ac:knownFonts="1">
    <font>
      <sz val="10"/>
      <name val="Arial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C0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9"/>
      <color indexed="81"/>
      <name val="Segoe UI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b/>
      <u/>
      <sz val="12"/>
      <name val="Arial"/>
      <family val="2"/>
    </font>
    <font>
      <b/>
      <sz val="12"/>
      <color theme="1"/>
      <name val="Arial"/>
      <family val="2"/>
    </font>
    <font>
      <sz val="12"/>
      <color theme="0" tint="-0.499984740745262"/>
      <name val="Arial"/>
      <family val="2"/>
    </font>
    <font>
      <sz val="12"/>
      <color rgb="FF00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u/>
      <sz val="16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CD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62">
    <xf numFmtId="0" fontId="0" fillId="0" borderId="0"/>
    <xf numFmtId="0" fontId="1" fillId="0" borderId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0" fontId="2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0" fontId="1" fillId="0" borderId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</cellStyleXfs>
  <cellXfs count="203">
    <xf numFmtId="0" fontId="0" fillId="0" borderId="0" xfId="0"/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3" fontId="3" fillId="24" borderId="1" xfId="1" applyNumberFormat="1" applyFont="1" applyFill="1" applyBorder="1" applyAlignment="1" applyProtection="1">
      <alignment horizontal="center" vertical="center" wrapText="1"/>
      <protection locked="0"/>
    </xf>
    <xf numFmtId="3" fontId="3" fillId="30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488" applyNumberFormat="1" applyFont="1" applyFill="1" applyBorder="1" applyAlignment="1" applyProtection="1">
      <alignment horizontal="center" vertical="center" wrapText="1"/>
      <protection locked="0"/>
    </xf>
    <xf numFmtId="0" fontId="3" fillId="25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3" fillId="27" borderId="1" xfId="0" applyFont="1" applyFill="1" applyBorder="1" applyAlignment="1">
      <alignment horizontal="center" vertical="center" wrapText="1"/>
    </xf>
    <xf numFmtId="0" fontId="3" fillId="28" borderId="1" xfId="0" applyFont="1" applyFill="1" applyBorder="1" applyAlignment="1">
      <alignment horizontal="center" vertical="center" wrapText="1"/>
    </xf>
    <xf numFmtId="0" fontId="3" fillId="29" borderId="1" xfId="0" applyFont="1" applyFill="1" applyBorder="1" applyAlignment="1">
      <alignment horizontal="center" vertical="center" wrapText="1"/>
    </xf>
    <xf numFmtId="3" fontId="3" fillId="29" borderId="1" xfId="0" applyNumberFormat="1" applyFont="1" applyFill="1" applyBorder="1" applyAlignment="1">
      <alignment horizontal="center" vertical="center" wrapText="1"/>
    </xf>
    <xf numFmtId="44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17" applyNumberFormat="1" applyFont="1" applyBorder="1" applyAlignment="1" applyProtection="1">
      <alignment horizontal="center" vertical="center" wrapText="1"/>
      <protection locked="0"/>
    </xf>
    <xf numFmtId="4" fontId="3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center" wrapText="1"/>
    </xf>
    <xf numFmtId="44" fontId="14" fillId="0" borderId="0" xfId="1" applyNumberFormat="1" applyFont="1" applyAlignment="1">
      <alignment wrapText="1"/>
    </xf>
    <xf numFmtId="44" fontId="3" fillId="0" borderId="0" xfId="410" applyFont="1" applyAlignment="1" applyProtection="1">
      <alignment wrapText="1"/>
      <protection locked="0"/>
    </xf>
    <xf numFmtId="0" fontId="21" fillId="1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25" borderId="1" xfId="1" applyFont="1" applyFill="1" applyBorder="1" applyAlignment="1">
      <alignment horizontal="center" vertical="center" wrapText="1"/>
    </xf>
    <xf numFmtId="0" fontId="5" fillId="26" borderId="1" xfId="1" applyFont="1" applyFill="1" applyBorder="1" applyAlignment="1">
      <alignment horizontal="center" vertical="center" wrapText="1"/>
    </xf>
    <xf numFmtId="0" fontId="5" fillId="27" borderId="1" xfId="1" applyFont="1" applyFill="1" applyBorder="1" applyAlignment="1">
      <alignment horizontal="center" vertical="center" wrapText="1"/>
    </xf>
    <xf numFmtId="0" fontId="5" fillId="28" borderId="1" xfId="1" applyFont="1" applyFill="1" applyBorder="1" applyAlignment="1">
      <alignment horizontal="center" vertical="center" wrapText="1"/>
    </xf>
    <xf numFmtId="0" fontId="5" fillId="29" borderId="1" xfId="1" applyFont="1" applyFill="1" applyBorder="1" applyAlignment="1">
      <alignment horizontal="center" vertical="center" wrapText="1"/>
    </xf>
    <xf numFmtId="0" fontId="12" fillId="29" borderId="1" xfId="1" applyFont="1" applyFill="1" applyBorder="1" applyAlignment="1">
      <alignment horizontal="center" vertical="center" wrapText="1"/>
    </xf>
    <xf numFmtId="168" fontId="12" fillId="2" borderId="1" xfId="3" applyNumberFormat="1" applyFont="1" applyFill="1" applyBorder="1" applyAlignment="1" applyProtection="1">
      <alignment horizontal="center" vertical="center" wrapText="1"/>
    </xf>
    <xf numFmtId="168" fontId="5" fillId="2" borderId="1" xfId="3" applyNumberFormat="1" applyFont="1" applyFill="1" applyBorder="1" applyAlignment="1" applyProtection="1">
      <alignment horizontal="center" vertical="center" wrapText="1"/>
    </xf>
    <xf numFmtId="1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Alignment="1">
      <alignment vertical="center" wrapText="1"/>
    </xf>
    <xf numFmtId="0" fontId="5" fillId="4" borderId="0" xfId="1" applyFont="1" applyFill="1" applyAlignment="1" applyProtection="1">
      <alignment horizontal="left" wrapText="1"/>
      <protection locked="0"/>
    </xf>
    <xf numFmtId="10" fontId="5" fillId="4" borderId="19" xfId="12" applyNumberFormat="1" applyFont="1" applyFill="1" applyBorder="1" applyAlignment="1" applyProtection="1">
      <alignment horizontal="right" wrapText="1"/>
      <protection locked="0"/>
    </xf>
    <xf numFmtId="44" fontId="9" fillId="7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28" borderId="1" xfId="0" applyFont="1" applyFill="1" applyBorder="1" applyAlignment="1">
      <alignment horizontal="center" vertical="center" wrapText="1"/>
    </xf>
    <xf numFmtId="3" fontId="3" fillId="30" borderId="1" xfId="1" applyNumberFormat="1" applyFont="1" applyFill="1" applyBorder="1" applyAlignment="1" applyProtection="1">
      <alignment horizontal="center" vertical="center" wrapText="1"/>
      <protection locked="0"/>
    </xf>
    <xf numFmtId="3" fontId="22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1" applyFont="1" applyAlignment="1">
      <alignment wrapText="1"/>
    </xf>
    <xf numFmtId="3" fontId="22" fillId="10" borderId="5" xfId="1" applyNumberFormat="1" applyFont="1" applyFill="1" applyBorder="1" applyAlignment="1" applyProtection="1">
      <alignment horizontal="center" vertical="center" wrapText="1"/>
      <protection locked="0"/>
    </xf>
    <xf numFmtId="0" fontId="22" fillId="2" borderId="1" xfId="1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>
      <alignment horizontal="center" vertical="center" wrapText="1"/>
    </xf>
    <xf numFmtId="165" fontId="22" fillId="2" borderId="1" xfId="3" applyFont="1" applyFill="1" applyBorder="1" applyAlignment="1" applyProtection="1">
      <alignment horizontal="center" vertical="center" wrapText="1"/>
    </xf>
    <xf numFmtId="0" fontId="28" fillId="13" borderId="1" xfId="0" applyFont="1" applyFill="1" applyBorder="1" applyAlignment="1">
      <alignment horizontal="center" vertical="center" wrapText="1"/>
    </xf>
    <xf numFmtId="166" fontId="23" fillId="13" borderId="1" xfId="1" applyNumberFormat="1" applyFont="1" applyFill="1" applyBorder="1" applyAlignment="1">
      <alignment horizontal="center" vertical="center" wrapText="1"/>
    </xf>
    <xf numFmtId="0" fontId="23" fillId="13" borderId="1" xfId="1" applyFont="1" applyFill="1" applyBorder="1" applyAlignment="1" applyProtection="1">
      <alignment horizontal="center" vertical="center" wrapText="1"/>
      <protection locked="0"/>
    </xf>
    <xf numFmtId="14" fontId="2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1" applyFont="1" applyFill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10" borderId="1" xfId="13" applyNumberFormat="1" applyFont="1" applyFill="1" applyBorder="1" applyAlignment="1" applyProtection="1">
      <alignment horizontal="center" vertical="center" wrapText="1"/>
      <protection locked="0"/>
    </xf>
    <xf numFmtId="3" fontId="22" fillId="15" borderId="1" xfId="0" applyNumberFormat="1" applyFont="1" applyFill="1" applyBorder="1" applyAlignment="1">
      <alignment horizontal="center" vertical="center" wrapText="1"/>
    </xf>
    <xf numFmtId="3" fontId="22" fillId="16" borderId="1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vertical="center" wrapText="1"/>
    </xf>
    <xf numFmtId="170" fontId="22" fillId="9" borderId="1" xfId="0" applyNumberFormat="1" applyFont="1" applyFill="1" applyBorder="1" applyAlignment="1">
      <alignment horizontal="center" vertical="center" wrapText="1"/>
    </xf>
    <xf numFmtId="3" fontId="22" fillId="8" borderId="1" xfId="1" applyNumberFormat="1" applyFont="1" applyFill="1" applyBorder="1" applyAlignment="1" applyProtection="1">
      <alignment horizontal="center" vertical="center" wrapText="1"/>
      <protection locked="0"/>
    </xf>
    <xf numFmtId="1" fontId="2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>
      <alignment horizontal="center" vertical="center"/>
    </xf>
    <xf numFmtId="0" fontId="22" fillId="21" borderId="1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169" fontId="22" fillId="0" borderId="0" xfId="1" applyNumberFormat="1" applyFont="1" applyFill="1" applyAlignment="1">
      <alignment vertical="center" wrapText="1"/>
    </xf>
    <xf numFmtId="0" fontId="29" fillId="0" borderId="0" xfId="1" applyFont="1" applyFill="1" applyAlignment="1" applyProtection="1">
      <alignment wrapText="1"/>
      <protection locked="0"/>
    </xf>
    <xf numFmtId="3" fontId="22" fillId="0" borderId="0" xfId="1" applyNumberFormat="1" applyFont="1" applyAlignment="1" applyProtection="1">
      <alignment wrapText="1"/>
      <protection locked="0"/>
    </xf>
    <xf numFmtId="44" fontId="22" fillId="0" borderId="0" xfId="14" applyFont="1" applyAlignment="1" applyProtection="1">
      <alignment wrapText="1"/>
      <protection locked="0"/>
    </xf>
    <xf numFmtId="44" fontId="22" fillId="21" borderId="0" xfId="14" applyFont="1" applyFill="1" applyAlignment="1" applyProtection="1">
      <alignment wrapText="1"/>
      <protection locked="0"/>
    </xf>
    <xf numFmtId="44" fontId="29" fillId="0" borderId="0" xfId="14" applyFont="1" applyFill="1" applyAlignment="1" applyProtection="1">
      <alignment wrapText="1"/>
      <protection locked="0"/>
    </xf>
    <xf numFmtId="166" fontId="22" fillId="0" borderId="0" xfId="0" applyNumberFormat="1" applyFont="1" applyFill="1" applyAlignment="1">
      <alignment horizontal="center" vertical="center" wrapText="1"/>
    </xf>
    <xf numFmtId="0" fontId="22" fillId="0" borderId="0" xfId="1" applyFont="1" applyFill="1" applyAlignment="1" applyProtection="1">
      <alignment wrapText="1"/>
      <protection locked="0"/>
    </xf>
    <xf numFmtId="169" fontId="22" fillId="0" borderId="0" xfId="14" applyNumberFormat="1" applyFont="1" applyFill="1" applyAlignment="1" applyProtection="1">
      <alignment wrapText="1"/>
      <protection locked="0"/>
    </xf>
    <xf numFmtId="0" fontId="22" fillId="0" borderId="0" xfId="1" applyFont="1" applyAlignment="1" applyProtection="1">
      <alignment wrapText="1"/>
      <protection locked="0"/>
    </xf>
    <xf numFmtId="0" fontId="23" fillId="0" borderId="0" xfId="1" applyFont="1" applyAlignment="1" applyProtection="1">
      <alignment wrapText="1"/>
      <protection locked="0"/>
    </xf>
    <xf numFmtId="169" fontId="23" fillId="0" borderId="0" xfId="1" applyNumberFormat="1" applyFont="1" applyAlignment="1" applyProtection="1">
      <alignment wrapText="1"/>
      <protection locked="0"/>
    </xf>
    <xf numFmtId="169" fontId="22" fillId="0" borderId="0" xfId="1" applyNumberFormat="1" applyFont="1" applyAlignment="1" applyProtection="1">
      <alignment wrapText="1"/>
      <protection locked="0"/>
    </xf>
    <xf numFmtId="166" fontId="22" fillId="0" borderId="0" xfId="13" applyNumberFormat="1" applyFont="1" applyFill="1" applyBorder="1" applyAlignment="1" applyProtection="1">
      <alignment horizontal="center" vertical="center" wrapText="1"/>
      <protection locked="0"/>
    </xf>
    <xf numFmtId="170" fontId="29" fillId="0" borderId="0" xfId="0" applyNumberFormat="1" applyFont="1" applyFill="1" applyAlignment="1">
      <alignment horizontal="center" vertical="center" wrapText="1"/>
    </xf>
    <xf numFmtId="169" fontId="22" fillId="21" borderId="1" xfId="0" applyNumberFormat="1" applyFont="1" applyFill="1" applyBorder="1" applyAlignment="1">
      <alignment horizontal="center" vertical="center"/>
    </xf>
    <xf numFmtId="0" fontId="30" fillId="21" borderId="1" xfId="0" applyFont="1" applyFill="1" applyBorder="1" applyAlignment="1">
      <alignment vertical="center" wrapText="1"/>
    </xf>
    <xf numFmtId="0" fontId="30" fillId="21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wrapText="1"/>
    </xf>
    <xf numFmtId="0" fontId="22" fillId="20" borderId="4" xfId="1" applyFont="1" applyFill="1" applyBorder="1" applyAlignment="1">
      <alignment horizontal="center" vertical="center" wrapText="1"/>
    </xf>
    <xf numFmtId="0" fontId="23" fillId="20" borderId="4" xfId="1" applyFont="1" applyFill="1" applyBorder="1" applyAlignment="1">
      <alignment horizontal="center" vertical="center" wrapText="1"/>
    </xf>
    <xf numFmtId="0" fontId="22" fillId="20" borderId="10" xfId="1" applyFont="1" applyFill="1" applyBorder="1" applyAlignment="1">
      <alignment horizontal="center" vertical="center" wrapText="1"/>
    </xf>
    <xf numFmtId="0" fontId="22" fillId="20" borderId="3" xfId="1" applyFont="1" applyFill="1" applyBorder="1" applyAlignment="1">
      <alignment horizontal="center" vertical="center" wrapText="1"/>
    </xf>
    <xf numFmtId="0" fontId="22" fillId="22" borderId="1" xfId="1" applyFont="1" applyFill="1" applyBorder="1" applyAlignment="1">
      <alignment horizontal="center" vertical="center" wrapText="1"/>
    </xf>
    <xf numFmtId="0" fontId="22" fillId="21" borderId="1" xfId="1" applyFont="1" applyFill="1" applyBorder="1" applyAlignment="1">
      <alignment horizontal="center" vertical="center" wrapText="1"/>
    </xf>
    <xf numFmtId="0" fontId="23" fillId="22" borderId="1" xfId="1" applyFont="1" applyFill="1" applyBorder="1" applyAlignment="1">
      <alignment horizontal="center" vertical="center" wrapText="1"/>
    </xf>
    <xf numFmtId="0" fontId="22" fillId="20" borderId="7" xfId="1" applyFont="1" applyFill="1" applyBorder="1" applyAlignment="1" applyProtection="1">
      <alignment horizontal="center" vertical="center"/>
      <protection locked="0"/>
    </xf>
    <xf numFmtId="44" fontId="22" fillId="20" borderId="4" xfId="1" applyNumberFormat="1" applyFont="1" applyFill="1" applyBorder="1" applyAlignment="1" applyProtection="1">
      <alignment horizontal="center" vertical="center"/>
      <protection locked="0"/>
    </xf>
    <xf numFmtId="44" fontId="22" fillId="20" borderId="0" xfId="1" applyNumberFormat="1" applyFont="1" applyFill="1" applyBorder="1" applyAlignment="1" applyProtection="1">
      <alignment horizontal="center" vertical="center"/>
      <protection locked="0"/>
    </xf>
    <xf numFmtId="10" fontId="22" fillId="20" borderId="4" xfId="24" applyNumberFormat="1" applyFont="1" applyFill="1" applyBorder="1" applyAlignment="1" applyProtection="1">
      <alignment horizontal="center" vertical="center"/>
      <protection locked="0"/>
    </xf>
    <xf numFmtId="44" fontId="22" fillId="20" borderId="10" xfId="24" applyNumberFormat="1" applyFont="1" applyFill="1" applyBorder="1" applyAlignment="1" applyProtection="1">
      <alignment horizontal="center" vertical="center"/>
      <protection locked="0"/>
    </xf>
    <xf numFmtId="44" fontId="22" fillId="20" borderId="7" xfId="410" applyFont="1" applyFill="1" applyBorder="1" applyAlignment="1" applyProtection="1">
      <alignment horizontal="center" vertical="center"/>
      <protection locked="0"/>
    </xf>
    <xf numFmtId="44" fontId="22" fillId="20" borderId="10" xfId="1" applyNumberFormat="1" applyFont="1" applyFill="1" applyBorder="1" applyAlignment="1" applyProtection="1">
      <alignment horizontal="center" vertical="center"/>
      <protection locked="0"/>
    </xf>
    <xf numFmtId="10" fontId="22" fillId="20" borderId="7" xfId="24" applyNumberFormat="1" applyFont="1" applyFill="1" applyBorder="1" applyAlignment="1" applyProtection="1">
      <alignment horizontal="center" vertical="center"/>
      <protection locked="0"/>
    </xf>
    <xf numFmtId="168" fontId="22" fillId="20" borderId="4" xfId="1" applyNumberFormat="1" applyFont="1" applyFill="1" applyBorder="1" applyAlignment="1" applyProtection="1">
      <alignment horizontal="center" vertical="center"/>
      <protection locked="0"/>
    </xf>
    <xf numFmtId="0" fontId="22" fillId="20" borderId="7" xfId="1" applyFont="1" applyFill="1" applyBorder="1" applyAlignment="1">
      <alignment horizontal="center" vertical="center" wrapText="1"/>
    </xf>
    <xf numFmtId="10" fontId="22" fillId="20" borderId="5" xfId="24" applyNumberFormat="1" applyFont="1" applyFill="1" applyBorder="1" applyAlignment="1" applyProtection="1">
      <alignment horizontal="center" vertical="center"/>
      <protection locked="0"/>
    </xf>
    <xf numFmtId="168" fontId="22" fillId="20" borderId="5" xfId="1" applyNumberFormat="1" applyFont="1" applyFill="1" applyBorder="1" applyAlignment="1" applyProtection="1">
      <alignment horizontal="center" vertical="center"/>
      <protection locked="0"/>
    </xf>
    <xf numFmtId="0" fontId="22" fillId="2" borderId="1" xfId="1" applyFont="1" applyFill="1" applyBorder="1" applyAlignment="1" applyProtection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166" fontId="23" fillId="2" borderId="1" xfId="1" applyNumberFormat="1" applyFont="1" applyFill="1" applyBorder="1" applyAlignment="1">
      <alignment horizontal="center" vertical="center" wrapText="1"/>
    </xf>
    <xf numFmtId="166" fontId="22" fillId="2" borderId="1" xfId="1" applyNumberFormat="1" applyFont="1" applyFill="1" applyBorder="1" applyAlignment="1">
      <alignment horizontal="center" vertical="center" wrapText="1"/>
    </xf>
    <xf numFmtId="166" fontId="22" fillId="14" borderId="1" xfId="1" applyNumberFormat="1" applyFont="1" applyFill="1" applyBorder="1" applyAlignment="1">
      <alignment horizontal="center" vertical="center" wrapText="1"/>
    </xf>
    <xf numFmtId="168" fontId="22" fillId="2" borderId="1" xfId="3" applyNumberFormat="1" applyFont="1" applyFill="1" applyBorder="1" applyAlignment="1" applyProtection="1">
      <alignment horizontal="center" vertical="center" wrapText="1"/>
    </xf>
    <xf numFmtId="0" fontId="22" fillId="3" borderId="1" xfId="13" applyNumberFormat="1" applyFont="1" applyFill="1" applyBorder="1" applyAlignment="1" applyProtection="1">
      <alignment horizontal="center" vertical="center" wrapText="1"/>
      <protection locked="0"/>
    </xf>
    <xf numFmtId="166" fontId="22" fillId="4" borderId="1" xfId="0" applyNumberFormat="1" applyFont="1" applyFill="1" applyBorder="1" applyAlignment="1">
      <alignment horizontal="center" vertical="center" wrapText="1"/>
    </xf>
    <xf numFmtId="166" fontId="22" fillId="19" borderId="1" xfId="0" applyNumberFormat="1" applyFont="1" applyFill="1" applyBorder="1" applyAlignment="1">
      <alignment horizontal="center" vertical="center" wrapText="1"/>
    </xf>
    <xf numFmtId="1" fontId="22" fillId="17" borderId="6" xfId="0" applyNumberFormat="1" applyFont="1" applyFill="1" applyBorder="1" applyAlignment="1">
      <alignment horizontal="center" vertical="center" wrapText="1"/>
    </xf>
    <xf numFmtId="3" fontId="22" fillId="18" borderId="6" xfId="0" applyNumberFormat="1" applyFont="1" applyFill="1" applyBorder="1" applyAlignment="1">
      <alignment horizontal="center" vertical="center" wrapText="1"/>
    </xf>
    <xf numFmtId="3" fontId="22" fillId="6" borderId="6" xfId="1" applyNumberFormat="1" applyFont="1" applyFill="1" applyBorder="1" applyAlignment="1" applyProtection="1">
      <alignment horizontal="center" vertical="center" wrapText="1"/>
      <protection locked="0"/>
    </xf>
    <xf numFmtId="44" fontId="22" fillId="5" borderId="1" xfId="14" applyFont="1" applyFill="1" applyBorder="1" applyAlignment="1">
      <alignment vertical="center" wrapText="1"/>
    </xf>
    <xf numFmtId="0" fontId="22" fillId="0" borderId="11" xfId="1" applyFont="1" applyFill="1" applyBorder="1" applyAlignment="1" applyProtection="1">
      <alignment wrapText="1"/>
      <protection locked="0"/>
    </xf>
    <xf numFmtId="4" fontId="22" fillId="0" borderId="11" xfId="1" applyNumberFormat="1" applyFont="1" applyFill="1" applyBorder="1" applyAlignment="1" applyProtection="1">
      <alignment wrapText="1"/>
      <protection locked="0"/>
    </xf>
    <xf numFmtId="44" fontId="22" fillId="0" borderId="11" xfId="1" applyNumberFormat="1" applyFont="1" applyBorder="1" applyAlignment="1">
      <alignment wrapText="1"/>
    </xf>
    <xf numFmtId="0" fontId="22" fillId="0" borderId="0" xfId="1" applyFont="1" applyFill="1" applyBorder="1" applyAlignment="1" applyProtection="1">
      <alignment horizontal="center" wrapText="1"/>
      <protection locked="0"/>
    </xf>
    <xf numFmtId="0" fontId="23" fillId="20" borderId="1" xfId="1" applyFont="1" applyFill="1" applyBorder="1" applyAlignment="1" applyProtection="1">
      <alignment horizontal="center" vertical="center"/>
      <protection locked="0"/>
    </xf>
    <xf numFmtId="44" fontId="23" fillId="20" borderId="1" xfId="1" applyNumberFormat="1" applyFont="1" applyFill="1" applyBorder="1" applyAlignment="1" applyProtection="1">
      <alignment horizontal="center" vertical="center"/>
      <protection locked="0"/>
    </xf>
    <xf numFmtId="44" fontId="23" fillId="20" borderId="6" xfId="1" applyNumberFormat="1" applyFont="1" applyFill="1" applyBorder="1" applyAlignment="1" applyProtection="1">
      <alignment horizontal="center" vertical="center"/>
      <protection locked="0"/>
    </xf>
    <xf numFmtId="10" fontId="23" fillId="20" borderId="21" xfId="24" applyNumberFormat="1" applyFont="1" applyFill="1" applyBorder="1" applyAlignment="1" applyProtection="1">
      <alignment horizontal="center" vertical="center"/>
      <protection locked="0"/>
    </xf>
    <xf numFmtId="44" fontId="23" fillId="20" borderId="9" xfId="24" applyNumberFormat="1" applyFont="1" applyFill="1" applyBorder="1" applyAlignment="1" applyProtection="1">
      <alignment horizontal="center" vertical="center"/>
      <protection locked="0"/>
    </xf>
    <xf numFmtId="44" fontId="23" fillId="20" borderId="1" xfId="410" applyFont="1" applyFill="1" applyBorder="1" applyAlignment="1" applyProtection="1">
      <alignment horizontal="center" vertical="center"/>
      <protection locked="0"/>
    </xf>
    <xf numFmtId="10" fontId="23" fillId="20" borderId="5" xfId="24" applyNumberFormat="1" applyFont="1" applyFill="1" applyBorder="1" applyAlignment="1" applyProtection="1">
      <alignment horizontal="center" vertical="center"/>
      <protection locked="0"/>
    </xf>
    <xf numFmtId="10" fontId="23" fillId="20" borderId="9" xfId="24" applyNumberFormat="1" applyFont="1" applyFill="1" applyBorder="1" applyAlignment="1" applyProtection="1">
      <alignment horizontal="center" vertical="center"/>
      <protection locked="0"/>
    </xf>
    <xf numFmtId="44" fontId="23" fillId="20" borderId="5" xfId="1" applyNumberFormat="1" applyFont="1" applyFill="1" applyBorder="1" applyAlignment="1" applyProtection="1">
      <alignment horizontal="center" vertical="center"/>
      <protection locked="0"/>
    </xf>
    <xf numFmtId="172" fontId="22" fillId="0" borderId="11" xfId="13" applyNumberFormat="1" applyFont="1" applyFill="1" applyBorder="1" applyAlignment="1" applyProtection="1">
      <alignment wrapText="1"/>
      <protection locked="0"/>
    </xf>
    <xf numFmtId="0" fontId="22" fillId="20" borderId="7" xfId="1" applyFont="1" applyFill="1" applyBorder="1" applyAlignment="1" applyProtection="1">
      <alignment horizontal="center" vertical="center" wrapText="1"/>
      <protection locked="0"/>
    </xf>
    <xf numFmtId="0" fontId="23" fillId="0" borderId="13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15" xfId="1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0" fontId="22" fillId="0" borderId="17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18" xfId="1" applyFont="1" applyFill="1" applyBorder="1" applyAlignment="1">
      <alignment horizontal="center" vertical="center" wrapText="1"/>
    </xf>
    <xf numFmtId="0" fontId="22" fillId="7" borderId="1" xfId="0" applyNumberFormat="1" applyFont="1" applyFill="1" applyBorder="1" applyAlignment="1">
      <alignment horizontal="left" vertical="center" wrapText="1"/>
    </xf>
    <xf numFmtId="0" fontId="22" fillId="7" borderId="6" xfId="0" applyNumberFormat="1" applyFont="1" applyFill="1" applyBorder="1" applyAlignment="1">
      <alignment horizontal="center" vertical="center" wrapText="1"/>
    </xf>
    <xf numFmtId="0" fontId="22" fillId="7" borderId="8" xfId="0" applyNumberFormat="1" applyFont="1" applyFill="1" applyBorder="1" applyAlignment="1">
      <alignment horizontal="center" vertical="center" wrapText="1"/>
    </xf>
    <xf numFmtId="0" fontId="22" fillId="7" borderId="9" xfId="0" applyNumberFormat="1" applyFont="1" applyFill="1" applyBorder="1" applyAlignment="1">
      <alignment horizontal="center" vertical="center" wrapText="1"/>
    </xf>
    <xf numFmtId="0" fontId="22" fillId="7" borderId="6" xfId="0" applyNumberFormat="1" applyFont="1" applyFill="1" applyBorder="1" applyAlignment="1">
      <alignment vertical="center" wrapText="1"/>
    </xf>
    <xf numFmtId="0" fontId="22" fillId="7" borderId="8" xfId="0" applyNumberFormat="1" applyFont="1" applyFill="1" applyBorder="1" applyAlignment="1">
      <alignment vertical="center" wrapText="1"/>
    </xf>
    <xf numFmtId="0" fontId="22" fillId="7" borderId="9" xfId="0" applyNumberFormat="1" applyFont="1" applyFill="1" applyBorder="1" applyAlignment="1">
      <alignment vertical="center" wrapText="1"/>
    </xf>
    <xf numFmtId="0" fontId="23" fillId="11" borderId="6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 wrapText="1"/>
    </xf>
    <xf numFmtId="0" fontId="23" fillId="11" borderId="9" xfId="0" applyFont="1" applyFill="1" applyBorder="1" applyAlignment="1">
      <alignment horizontal="center" vertical="center" wrapText="1"/>
    </xf>
    <xf numFmtId="171" fontId="22" fillId="21" borderId="1" xfId="0" applyNumberFormat="1" applyFont="1" applyFill="1" applyBorder="1" applyAlignment="1">
      <alignment horizontal="center" vertical="center" textRotation="90"/>
    </xf>
    <xf numFmtId="171" fontId="22" fillId="21" borderId="3" xfId="0" applyNumberFormat="1" applyFont="1" applyFill="1" applyBorder="1" applyAlignment="1">
      <alignment horizontal="center" vertical="center" textRotation="90"/>
    </xf>
    <xf numFmtId="171" fontId="22" fillId="21" borderId="4" xfId="0" applyNumberFormat="1" applyFont="1" applyFill="1" applyBorder="1" applyAlignment="1">
      <alignment horizontal="center" vertical="center" textRotation="90"/>
    </xf>
    <xf numFmtId="171" fontId="22" fillId="21" borderId="5" xfId="0" applyNumberFormat="1" applyFont="1" applyFill="1" applyBorder="1" applyAlignment="1">
      <alignment horizontal="center" vertical="center" textRotation="90"/>
    </xf>
    <xf numFmtId="171" fontId="22" fillId="21" borderId="3" xfId="0" applyNumberFormat="1" applyFont="1" applyFill="1" applyBorder="1" applyAlignment="1">
      <alignment horizontal="center" vertical="center" textRotation="90" wrapText="1"/>
    </xf>
    <xf numFmtId="171" fontId="22" fillId="21" borderId="4" xfId="0" applyNumberFormat="1" applyFont="1" applyFill="1" applyBorder="1" applyAlignment="1">
      <alignment horizontal="center" vertical="center" textRotation="90" wrapText="1"/>
    </xf>
    <xf numFmtId="171" fontId="22" fillId="21" borderId="5" xfId="0" applyNumberFormat="1" applyFont="1" applyFill="1" applyBorder="1" applyAlignment="1">
      <alignment horizontal="center" vertical="center" textRotation="90" wrapText="1"/>
    </xf>
    <xf numFmtId="0" fontId="31" fillId="20" borderId="6" xfId="1" applyFont="1" applyFill="1" applyBorder="1" applyAlignment="1">
      <alignment horizontal="center" vertical="center" wrapText="1"/>
    </xf>
    <xf numFmtId="0" fontId="31" fillId="20" borderId="8" xfId="1" applyFont="1" applyFill="1" applyBorder="1" applyAlignment="1">
      <alignment horizontal="center" vertical="center" wrapText="1"/>
    </xf>
    <xf numFmtId="0" fontId="31" fillId="20" borderId="2" xfId="1" applyFont="1" applyFill="1" applyBorder="1" applyAlignment="1">
      <alignment horizontal="center" vertical="center" wrapText="1"/>
    </xf>
    <xf numFmtId="0" fontId="31" fillId="20" borderId="9" xfId="1" applyFont="1" applyFill="1" applyBorder="1" applyAlignment="1">
      <alignment horizontal="center" vertical="center" wrapText="1"/>
    </xf>
    <xf numFmtId="0" fontId="22" fillId="20" borderId="6" xfId="1" applyFont="1" applyFill="1" applyBorder="1" applyAlignment="1">
      <alignment horizontal="center" vertical="center" wrapText="1"/>
    </xf>
    <xf numFmtId="0" fontId="22" fillId="20" borderId="8" xfId="1" applyFont="1" applyFill="1" applyBorder="1" applyAlignment="1">
      <alignment horizontal="center" vertical="center" wrapText="1"/>
    </xf>
    <xf numFmtId="0" fontId="22" fillId="20" borderId="9" xfId="1" applyFont="1" applyFill="1" applyBorder="1" applyAlignment="1">
      <alignment horizontal="center" vertical="center" wrapText="1"/>
    </xf>
    <xf numFmtId="0" fontId="32" fillId="12" borderId="6" xfId="0" applyNumberFormat="1" applyFont="1" applyFill="1" applyBorder="1" applyAlignment="1">
      <alignment vertical="center" wrapText="1"/>
    </xf>
    <xf numFmtId="0" fontId="32" fillId="12" borderId="8" xfId="0" applyNumberFormat="1" applyFont="1" applyFill="1" applyBorder="1" applyAlignment="1">
      <alignment vertical="center" wrapText="1"/>
    </xf>
    <xf numFmtId="0" fontId="33" fillId="12" borderId="6" xfId="0" applyNumberFormat="1" applyFont="1" applyFill="1" applyBorder="1" applyAlignment="1">
      <alignment horizontal="center" vertical="center" wrapText="1"/>
    </xf>
    <xf numFmtId="0" fontId="33" fillId="12" borderId="8" xfId="0" applyNumberFormat="1" applyFont="1" applyFill="1" applyBorder="1" applyAlignment="1">
      <alignment horizontal="center" vertical="center" wrapText="1"/>
    </xf>
    <xf numFmtId="0" fontId="33" fillId="12" borderId="9" xfId="0" applyNumberFormat="1" applyFont="1" applyFill="1" applyBorder="1" applyAlignment="1">
      <alignment horizontal="center" vertical="center" wrapText="1"/>
    </xf>
    <xf numFmtId="0" fontId="32" fillId="12" borderId="6" xfId="0" applyNumberFormat="1" applyFont="1" applyFill="1" applyBorder="1" applyAlignment="1">
      <alignment horizontal="center" vertical="center" wrapText="1"/>
    </xf>
    <xf numFmtId="0" fontId="32" fillId="12" borderId="8" xfId="0" applyNumberFormat="1" applyFont="1" applyFill="1" applyBorder="1" applyAlignment="1">
      <alignment horizontal="center" vertical="center" wrapText="1"/>
    </xf>
    <xf numFmtId="0" fontId="32" fillId="12" borderId="9" xfId="0" applyNumberFormat="1" applyFont="1" applyFill="1" applyBorder="1" applyAlignment="1">
      <alignment vertical="center" wrapText="1"/>
    </xf>
    <xf numFmtId="0" fontId="5" fillId="4" borderId="20" xfId="1" applyFont="1" applyFill="1" applyBorder="1" applyAlignment="1" applyProtection="1">
      <alignment horizontal="left" wrapText="1"/>
      <protection locked="0"/>
    </xf>
    <xf numFmtId="0" fontId="5" fillId="4" borderId="2" xfId="1" applyFont="1" applyFill="1" applyBorder="1" applyAlignment="1" applyProtection="1">
      <alignment horizontal="left" wrapText="1"/>
      <protection locked="0"/>
    </xf>
    <xf numFmtId="0" fontId="12" fillId="4" borderId="20" xfId="1" applyFont="1" applyFill="1" applyBorder="1" applyAlignment="1" applyProtection="1">
      <alignment horizontal="left" wrapText="1"/>
      <protection locked="0"/>
    </xf>
    <xf numFmtId="0" fontId="12" fillId="4" borderId="2" xfId="1" applyFont="1" applyFill="1" applyBorder="1" applyAlignment="1" applyProtection="1">
      <alignment horizontal="left" wrapText="1"/>
      <protection locked="0"/>
    </xf>
    <xf numFmtId="0" fontId="12" fillId="4" borderId="19" xfId="1" applyFont="1" applyFill="1" applyBorder="1" applyAlignment="1" applyProtection="1">
      <alignment horizontal="left" wrapText="1"/>
      <protection locked="0"/>
    </xf>
    <xf numFmtId="0" fontId="5" fillId="4" borderId="6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 wrapText="1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4" fontId="5" fillId="4" borderId="0" xfId="410" applyFont="1" applyFill="1" applyBorder="1" applyAlignment="1" applyProtection="1">
      <alignment horizontal="left" wrapText="1"/>
      <protection locked="0"/>
    </xf>
    <xf numFmtId="44" fontId="5" fillId="4" borderId="10" xfId="410" applyFont="1" applyFill="1" applyBorder="1" applyAlignment="1" applyProtection="1">
      <alignment horizontal="left" wrapText="1"/>
      <protection locked="0"/>
    </xf>
    <xf numFmtId="44" fontId="12" fillId="4" borderId="0" xfId="410" applyFont="1" applyFill="1" applyBorder="1" applyAlignment="1" applyProtection="1">
      <alignment horizontal="left" wrapText="1"/>
      <protection locked="0"/>
    </xf>
    <xf numFmtId="44" fontId="12" fillId="4" borderId="10" xfId="410" applyFont="1" applyFill="1" applyBorder="1" applyAlignment="1" applyProtection="1">
      <alignment horizontal="left" wrapText="1"/>
      <protection locked="0"/>
    </xf>
    <xf numFmtId="0" fontId="9" fillId="23" borderId="2" xfId="0" applyFont="1" applyFill="1" applyBorder="1" applyAlignment="1">
      <alignment horizontal="center" vertical="center" wrapText="1"/>
    </xf>
    <xf numFmtId="0" fontId="9" fillId="23" borderId="19" xfId="0" applyFont="1" applyFill="1" applyBorder="1" applyAlignment="1">
      <alignment horizontal="center" vertical="center" wrapText="1"/>
    </xf>
    <xf numFmtId="0" fontId="9" fillId="23" borderId="20" xfId="0" applyFont="1" applyFill="1" applyBorder="1" applyAlignment="1">
      <alignment vertical="center" wrapText="1"/>
    </xf>
    <xf numFmtId="0" fontId="9" fillId="23" borderId="2" xfId="0" applyFont="1" applyFill="1" applyBorder="1" applyAlignment="1">
      <alignment vertical="center" wrapText="1"/>
    </xf>
    <xf numFmtId="0" fontId="9" fillId="23" borderId="6" xfId="0" applyFont="1" applyFill="1" applyBorder="1" applyAlignment="1">
      <alignment horizontal="right" vertical="center" wrapText="1"/>
    </xf>
    <xf numFmtId="0" fontId="9" fillId="23" borderId="8" xfId="0" applyFont="1" applyFill="1" applyBorder="1" applyAlignment="1">
      <alignment horizontal="right" vertical="center" wrapText="1"/>
    </xf>
    <xf numFmtId="0" fontId="9" fillId="23" borderId="9" xfId="0" applyFont="1" applyFill="1" applyBorder="1" applyAlignment="1">
      <alignment horizontal="right" vertical="center" wrapText="1"/>
    </xf>
    <xf numFmtId="0" fontId="13" fillId="23" borderId="6" xfId="0" quotePrefix="1" applyFont="1" applyFill="1" applyBorder="1" applyAlignment="1">
      <alignment horizontal="center" vertical="center" wrapText="1"/>
    </xf>
    <xf numFmtId="0" fontId="13" fillId="23" borderId="8" xfId="0" quotePrefix="1" applyFont="1" applyFill="1" applyBorder="1" applyAlignment="1">
      <alignment horizontal="center" vertical="center" wrapText="1"/>
    </xf>
    <xf numFmtId="0" fontId="13" fillId="23" borderId="9" xfId="0" quotePrefix="1" applyFont="1" applyFill="1" applyBorder="1" applyAlignment="1">
      <alignment horizontal="center" vertical="center" wrapText="1"/>
    </xf>
    <xf numFmtId="0" fontId="13" fillId="25" borderId="1" xfId="0" quotePrefix="1" applyFont="1" applyFill="1" applyBorder="1" applyAlignment="1">
      <alignment horizontal="center" vertical="center" wrapText="1"/>
    </xf>
    <xf numFmtId="0" fontId="13" fillId="26" borderId="1" xfId="0" quotePrefix="1" applyFont="1" applyFill="1" applyBorder="1" applyAlignment="1">
      <alignment horizontal="center" vertical="center" wrapText="1"/>
    </xf>
    <xf numFmtId="0" fontId="13" fillId="27" borderId="1" xfId="0" quotePrefix="1" applyFont="1" applyFill="1" applyBorder="1" applyAlignment="1">
      <alignment horizontal="center" vertical="center" wrapText="1"/>
    </xf>
    <xf numFmtId="0" fontId="13" fillId="28" borderId="1" xfId="0" quotePrefix="1" applyFont="1" applyFill="1" applyBorder="1" applyAlignment="1">
      <alignment horizontal="center" vertical="center" wrapText="1"/>
    </xf>
    <xf numFmtId="0" fontId="19" fillId="29" borderId="1" xfId="0" quotePrefix="1" applyFont="1" applyFill="1" applyBorder="1" applyAlignment="1">
      <alignment horizontal="center" vertical="center" wrapText="1"/>
    </xf>
    <xf numFmtId="0" fontId="19" fillId="23" borderId="8" xfId="0" quotePrefix="1" applyFont="1" applyFill="1" applyBorder="1" applyAlignment="1">
      <alignment horizontal="center" vertical="center" wrapText="1"/>
    </xf>
    <xf numFmtId="0" fontId="19" fillId="23" borderId="9" xfId="0" quotePrefix="1" applyFont="1" applyFill="1" applyBorder="1" applyAlignment="1">
      <alignment horizontal="center" vertical="center" wrapText="1"/>
    </xf>
  </cellXfs>
  <cellStyles count="1662">
    <cellStyle name="Moeda" xfId="14" builtinId="4"/>
    <cellStyle name="Moeda 10" xfId="410" xr:uid="{00000000-0005-0000-0000-0000BF010000}"/>
    <cellStyle name="Moeda 10 2" xfId="961" xr:uid="{372ACDED-0377-4803-95AD-98DB583CD6A9}"/>
    <cellStyle name="Moeda 10 3" xfId="1511" xr:uid="{1637500B-6B32-447B-B962-60A7A4609F50}"/>
    <cellStyle name="Moeda 11" xfId="567" xr:uid="{8970EA90-0213-4782-B477-05C8E27909ED}"/>
    <cellStyle name="Moeda 12" xfId="1118" xr:uid="{C276CAB7-9723-495F-9A48-BE80D922959A}"/>
    <cellStyle name="Moeda 2" xfId="5" xr:uid="{00000000-0005-0000-0000-000001000000}"/>
    <cellStyle name="Moeda 2 2" xfId="9" xr:uid="{00000000-0005-0000-0000-000002000000}"/>
    <cellStyle name="Moeda 3" xfId="8" xr:uid="{00000000-0005-0000-0000-000003000000}"/>
    <cellStyle name="Moeda 3 10" xfId="406" xr:uid="{00000000-0005-0000-0000-000003000000}"/>
    <cellStyle name="Moeda 3 10 2" xfId="957" xr:uid="{98E3FAD0-4FB7-4000-94F3-14195994039F}"/>
    <cellStyle name="Moeda 3 10 3" xfId="1507" xr:uid="{9D2F4267-0250-462B-93CE-A522D05BA893}"/>
    <cellStyle name="Moeda 3 11" xfId="485" xr:uid="{00000000-0005-0000-0000-000003000000}"/>
    <cellStyle name="Moeda 3 11 2" xfId="1036" xr:uid="{8503AE0D-1E41-4515-A043-5BA97BBA4B8A}"/>
    <cellStyle name="Moeda 3 11 3" xfId="1586" xr:uid="{8CC08879-74DA-4EFF-92BD-585FFB10B2BF}"/>
    <cellStyle name="Moeda 3 12" xfId="563" xr:uid="{4445D727-53FC-473C-9458-839E5BD3BD5C}"/>
    <cellStyle name="Moeda 3 13" xfId="1114" xr:uid="{F4CC42E8-BD9E-4943-BB4C-E793BE22D8D1}"/>
    <cellStyle name="Moeda 3 2" xfId="17" xr:uid="{00000000-0005-0000-0000-000004000000}"/>
    <cellStyle name="Moeda 3 2 10" xfId="491" xr:uid="{00000000-0005-0000-0000-000004000000}"/>
    <cellStyle name="Moeda 3 2 10 2" xfId="1042" xr:uid="{C002378C-1ADD-4D18-8F5C-ADED7D9BBE32}"/>
    <cellStyle name="Moeda 3 2 10 3" xfId="1592" xr:uid="{B7A7B88B-911C-4BFF-AD29-33D3F496E28E}"/>
    <cellStyle name="Moeda 3 2 11" xfId="570" xr:uid="{E665BEA5-71CE-41F0-9E08-1C78D18F7186}"/>
    <cellStyle name="Moeda 3 2 12" xfId="1121" xr:uid="{DBCFA150-1875-47BA-AAD3-6461C9D2E290}"/>
    <cellStyle name="Moeda 3 2 2" xfId="34" xr:uid="{00000000-0005-0000-0000-000004000000}"/>
    <cellStyle name="Moeda 3 2 2 10" xfId="1137" xr:uid="{C9A42A79-607B-4DFD-9A90-0E47358D0169}"/>
    <cellStyle name="Moeda 3 2 2 2" xfId="66" xr:uid="{00000000-0005-0000-0000-000005000000}"/>
    <cellStyle name="Moeda 3 2 2 2 2" xfId="145" xr:uid="{00000000-0005-0000-0000-000005000000}"/>
    <cellStyle name="Moeda 3 2 2 2 2 2" xfId="696" xr:uid="{0BD2AA81-2507-4068-97CF-42D55C46DE30}"/>
    <cellStyle name="Moeda 3 2 2 2 2 3" xfId="1247" xr:uid="{2736C385-8748-42E1-9B52-DA4436C95AD0}"/>
    <cellStyle name="Moeda 3 2 2 2 3" xfId="224" xr:uid="{00000000-0005-0000-0000-000005000000}"/>
    <cellStyle name="Moeda 3 2 2 2 3 2" xfId="775" xr:uid="{2368D2C8-9C17-41ED-B9C5-A92EC6786F21}"/>
    <cellStyle name="Moeda 3 2 2 2 3 3" xfId="1326" xr:uid="{1DF8A9A2-F335-43E0-844A-0526FA2B5BA5}"/>
    <cellStyle name="Moeda 3 2 2 2 4" xfId="304" xr:uid="{00000000-0005-0000-0000-000005000000}"/>
    <cellStyle name="Moeda 3 2 2 2 4 2" xfId="855" xr:uid="{0E92BE46-9BDB-4938-8005-85140CA07586}"/>
    <cellStyle name="Moeda 3 2 2 2 4 3" xfId="1405" xr:uid="{0AE684FD-40AD-4E30-981A-331291D0CBDC}"/>
    <cellStyle name="Moeda 3 2 2 2 5" xfId="382" xr:uid="{00000000-0005-0000-0000-000005000000}"/>
    <cellStyle name="Moeda 3 2 2 2 5 2" xfId="933" xr:uid="{0813E732-FFE1-4D65-B5D7-9A3A2B281692}"/>
    <cellStyle name="Moeda 3 2 2 2 5 3" xfId="1483" xr:uid="{54E5882C-FF12-4118-AE85-EABED9F7ABBF}"/>
    <cellStyle name="Moeda 3 2 2 2 6" xfId="461" xr:uid="{00000000-0005-0000-0000-000005000000}"/>
    <cellStyle name="Moeda 3 2 2 2 6 2" xfId="1012" xr:uid="{02F1BF25-6F4F-4B1E-8AF8-46AFBBF22980}"/>
    <cellStyle name="Moeda 3 2 2 2 6 3" xfId="1562" xr:uid="{67AC4289-B365-4FCF-9D8F-983FCB177521}"/>
    <cellStyle name="Moeda 3 2 2 2 7" xfId="539" xr:uid="{00000000-0005-0000-0000-000005000000}"/>
    <cellStyle name="Moeda 3 2 2 2 7 2" xfId="1090" xr:uid="{3F39858E-5498-4123-84AF-3B180CC251C8}"/>
    <cellStyle name="Moeda 3 2 2 2 7 3" xfId="1640" xr:uid="{262C9F84-D2E3-4704-B2DF-876DC41FA1FA}"/>
    <cellStyle name="Moeda 3 2 2 2 8" xfId="618" xr:uid="{82CD1FCF-EF36-409F-82DB-B21D1E44EECE}"/>
    <cellStyle name="Moeda 3 2 2 2 9" xfId="1169" xr:uid="{6CF73062-B2AF-4E99-9CEF-B6560CF5B88E}"/>
    <cellStyle name="Moeda 3 2 2 3" xfId="113" xr:uid="{00000000-0005-0000-0000-000004000000}"/>
    <cellStyle name="Moeda 3 2 2 3 2" xfId="664" xr:uid="{693F20B1-D35B-4B18-89A4-E92D77B28E78}"/>
    <cellStyle name="Moeda 3 2 2 3 3" xfId="1215" xr:uid="{70052CB0-C670-4F04-B2F6-017F569C4E38}"/>
    <cellStyle name="Moeda 3 2 2 4" xfId="192" xr:uid="{00000000-0005-0000-0000-000004000000}"/>
    <cellStyle name="Moeda 3 2 2 4 2" xfId="743" xr:uid="{54AADB86-75CA-4B06-9375-4BF4EF488AD6}"/>
    <cellStyle name="Moeda 3 2 2 4 3" xfId="1294" xr:uid="{5694B147-2792-4991-B4D4-DDDA1D81A36D}"/>
    <cellStyle name="Moeda 3 2 2 5" xfId="272" xr:uid="{00000000-0005-0000-0000-000004000000}"/>
    <cellStyle name="Moeda 3 2 2 5 2" xfId="823" xr:uid="{14CD74A2-9396-410F-AA08-F845A1A02C48}"/>
    <cellStyle name="Moeda 3 2 2 5 3" xfId="1373" xr:uid="{F43E6CB1-6D8E-44E2-BFA2-F5198D9CEF7B}"/>
    <cellStyle name="Moeda 3 2 2 6" xfId="350" xr:uid="{00000000-0005-0000-0000-000004000000}"/>
    <cellStyle name="Moeda 3 2 2 6 2" xfId="901" xr:uid="{B3EB5C28-8116-4654-A925-57A726AB4009}"/>
    <cellStyle name="Moeda 3 2 2 6 3" xfId="1451" xr:uid="{452C793F-B09C-4192-8748-614C92D5DC21}"/>
    <cellStyle name="Moeda 3 2 2 7" xfId="429" xr:uid="{00000000-0005-0000-0000-000004000000}"/>
    <cellStyle name="Moeda 3 2 2 7 2" xfId="980" xr:uid="{44DB9D8D-C211-4A42-82CC-AD32B26C54DF}"/>
    <cellStyle name="Moeda 3 2 2 7 3" xfId="1530" xr:uid="{DC04E9E2-6696-499F-83F9-0A559A2205CD}"/>
    <cellStyle name="Moeda 3 2 2 8" xfId="507" xr:uid="{00000000-0005-0000-0000-000004000000}"/>
    <cellStyle name="Moeda 3 2 2 8 2" xfId="1058" xr:uid="{7774D03F-DDC0-49FE-8B33-731A4E0BCDD8}"/>
    <cellStyle name="Moeda 3 2 2 8 3" xfId="1608" xr:uid="{EA324A2D-7DEB-475F-A5E2-777EAE5E26D4}"/>
    <cellStyle name="Moeda 3 2 2 9" xfId="586" xr:uid="{97E62318-43F6-4067-9ED6-EEC5E70AE8F9}"/>
    <cellStyle name="Moeda 3 2 3" xfId="50" xr:uid="{00000000-0005-0000-0000-000004000000}"/>
    <cellStyle name="Moeda 3 2 3 2" xfId="129" xr:uid="{00000000-0005-0000-0000-000004000000}"/>
    <cellStyle name="Moeda 3 2 3 2 2" xfId="680" xr:uid="{DB2422EC-9F03-403F-9BB2-D575A83CC835}"/>
    <cellStyle name="Moeda 3 2 3 2 3" xfId="1231" xr:uid="{7FFCD633-F52E-4F23-B245-0928B33A9A2F}"/>
    <cellStyle name="Moeda 3 2 3 3" xfId="208" xr:uid="{00000000-0005-0000-0000-000004000000}"/>
    <cellStyle name="Moeda 3 2 3 3 2" xfId="759" xr:uid="{01EDE516-8B81-4E67-B458-B13761599D0D}"/>
    <cellStyle name="Moeda 3 2 3 3 3" xfId="1310" xr:uid="{3121B867-884A-48E0-9DD8-E782C8840464}"/>
    <cellStyle name="Moeda 3 2 3 4" xfId="288" xr:uid="{00000000-0005-0000-0000-000004000000}"/>
    <cellStyle name="Moeda 3 2 3 4 2" xfId="839" xr:uid="{B9352B41-8BD9-4883-8D66-1A584A7B8DCE}"/>
    <cellStyle name="Moeda 3 2 3 4 3" xfId="1389" xr:uid="{692E42A2-E01A-479A-B406-054EAED0EC1C}"/>
    <cellStyle name="Moeda 3 2 3 5" xfId="366" xr:uid="{00000000-0005-0000-0000-000004000000}"/>
    <cellStyle name="Moeda 3 2 3 5 2" xfId="917" xr:uid="{E958D5A9-745C-49E6-8AC8-5B36246FADA5}"/>
    <cellStyle name="Moeda 3 2 3 5 3" xfId="1467" xr:uid="{55DE986C-D693-435D-A53F-5303A31F7C8C}"/>
    <cellStyle name="Moeda 3 2 3 6" xfId="445" xr:uid="{00000000-0005-0000-0000-000004000000}"/>
    <cellStyle name="Moeda 3 2 3 6 2" xfId="996" xr:uid="{93A5A168-6B06-480D-A709-E9F2C9C72B24}"/>
    <cellStyle name="Moeda 3 2 3 6 3" xfId="1546" xr:uid="{871EA7FA-3D85-4879-A835-F8CDBC910905}"/>
    <cellStyle name="Moeda 3 2 3 7" xfId="523" xr:uid="{00000000-0005-0000-0000-000004000000}"/>
    <cellStyle name="Moeda 3 2 3 7 2" xfId="1074" xr:uid="{F5E42D49-759E-4131-B27A-083B653C5B26}"/>
    <cellStyle name="Moeda 3 2 3 7 3" xfId="1624" xr:uid="{E791495C-6E8A-40AE-843E-ACE7EAD08204}"/>
    <cellStyle name="Moeda 3 2 3 8" xfId="602" xr:uid="{21837706-9C91-46F0-BBFC-BFA6B3481D6F}"/>
    <cellStyle name="Moeda 3 2 3 9" xfId="1153" xr:uid="{641C994D-0472-4D11-8FB2-769688349EAD}"/>
    <cellStyle name="Moeda 3 2 4" xfId="81" xr:uid="{00000000-0005-0000-0000-000003000000}"/>
    <cellStyle name="Moeda 3 2 4 2" xfId="160" xr:uid="{00000000-0005-0000-0000-000003000000}"/>
    <cellStyle name="Moeda 3 2 4 2 2" xfId="711" xr:uid="{FBECDEDF-801D-4E8C-A4CA-A6979F48A2E2}"/>
    <cellStyle name="Moeda 3 2 4 2 3" xfId="1262" xr:uid="{528F6DDB-85A6-4BD5-A10C-1ABAD46414FF}"/>
    <cellStyle name="Moeda 3 2 4 3" xfId="239" xr:uid="{00000000-0005-0000-0000-000003000000}"/>
    <cellStyle name="Moeda 3 2 4 3 2" xfId="790" xr:uid="{98E7A0A5-62BC-4708-B574-84E31CF12D4A}"/>
    <cellStyle name="Moeda 3 2 4 3 3" xfId="1341" xr:uid="{88655ADA-EE36-42D5-9821-D13EE783D2DD}"/>
    <cellStyle name="Moeda 3 2 4 4" xfId="319" xr:uid="{00000000-0005-0000-0000-000003000000}"/>
    <cellStyle name="Moeda 3 2 4 4 2" xfId="870" xr:uid="{205E174E-6419-400F-9DB1-47287C21384A}"/>
    <cellStyle name="Moeda 3 2 4 4 3" xfId="1420" xr:uid="{5B11C179-5DB5-43C0-98E8-2EBBECAA11D2}"/>
    <cellStyle name="Moeda 3 2 4 5" xfId="397" xr:uid="{00000000-0005-0000-0000-000003000000}"/>
    <cellStyle name="Moeda 3 2 4 5 2" xfId="948" xr:uid="{AC228859-F4BE-4417-BF3E-2A3AB4CEAF06}"/>
    <cellStyle name="Moeda 3 2 4 5 3" xfId="1498" xr:uid="{D526235A-87F6-46EF-BA22-601239499448}"/>
    <cellStyle name="Moeda 3 2 4 6" xfId="476" xr:uid="{00000000-0005-0000-0000-000003000000}"/>
    <cellStyle name="Moeda 3 2 4 6 2" xfId="1027" xr:uid="{E9332E71-16E6-4700-9E91-E698A976B33B}"/>
    <cellStyle name="Moeda 3 2 4 6 3" xfId="1577" xr:uid="{8AF97379-0AEF-40B5-8757-EC07D7497E0D}"/>
    <cellStyle name="Moeda 3 2 4 7" xfId="554" xr:uid="{00000000-0005-0000-0000-000003000000}"/>
    <cellStyle name="Moeda 3 2 4 7 2" xfId="1105" xr:uid="{5BF80701-E8CE-4E17-B64E-E38B781BC3ED}"/>
    <cellStyle name="Moeda 3 2 4 7 3" xfId="1655" xr:uid="{C2F03476-F9C2-43E3-B160-A9AAFEF34C13}"/>
    <cellStyle name="Moeda 3 2 4 8" xfId="633" xr:uid="{9421FEDB-DC21-409B-8CC2-CE1C950C5CA2}"/>
    <cellStyle name="Moeda 3 2 4 9" xfId="1184" xr:uid="{D5692A34-0B00-4AF8-A525-997C85AFCF78}"/>
    <cellStyle name="Moeda 3 2 5" xfId="97" xr:uid="{00000000-0005-0000-0000-000004000000}"/>
    <cellStyle name="Moeda 3 2 5 2" xfId="648" xr:uid="{7F2DE087-540D-444E-82C3-670D3B6C9FF8}"/>
    <cellStyle name="Moeda 3 2 5 3" xfId="1199" xr:uid="{BA67FB64-2CF9-45D7-B4F1-F98B32607D69}"/>
    <cellStyle name="Moeda 3 2 6" xfId="176" xr:uid="{00000000-0005-0000-0000-000004000000}"/>
    <cellStyle name="Moeda 3 2 6 2" xfId="727" xr:uid="{12319B5B-32EC-4911-AFDE-9C85AA2A69BE}"/>
    <cellStyle name="Moeda 3 2 6 3" xfId="1278" xr:uid="{D142C584-9319-4F55-96BE-FD2B56A8AE10}"/>
    <cellStyle name="Moeda 3 2 7" xfId="255" xr:uid="{00000000-0005-0000-0000-000004000000}"/>
    <cellStyle name="Moeda 3 2 7 2" xfId="806" xr:uid="{ECFD2D0D-E1C1-45EA-AB61-121803818243}"/>
    <cellStyle name="Moeda 3 2 7 3" xfId="1357" xr:uid="{432011E9-B578-4B42-8002-1F8DD3A56BEF}"/>
    <cellStyle name="Moeda 3 2 8" xfId="334" xr:uid="{00000000-0005-0000-0000-000004000000}"/>
    <cellStyle name="Moeda 3 2 8 2" xfId="885" xr:uid="{1BAE1DC3-3A9E-4EDF-8133-9457D1CA6288}"/>
    <cellStyle name="Moeda 3 2 8 3" xfId="1435" xr:uid="{D2300CD9-44D4-4BB0-A13D-DD62EEDA908B}"/>
    <cellStyle name="Moeda 3 2 9" xfId="413" xr:uid="{00000000-0005-0000-0000-000004000000}"/>
    <cellStyle name="Moeda 3 2 9 2" xfId="964" xr:uid="{08CB3881-8808-42AE-AD43-BFE8525B25FA}"/>
    <cellStyle name="Moeda 3 2 9 3" xfId="1514" xr:uid="{57475FB9-2A5C-409E-9732-919B6BD74234}"/>
    <cellStyle name="Moeda 3 3" xfId="27" xr:uid="{00000000-0005-0000-0000-000003000000}"/>
    <cellStyle name="Moeda 3 3 10" xfId="1130" xr:uid="{627B0C53-AAB4-45EB-83CA-83C605C575DF}"/>
    <cellStyle name="Moeda 3 3 2" xfId="59" xr:uid="{00000000-0005-0000-0000-000006000000}"/>
    <cellStyle name="Moeda 3 3 2 2" xfId="138" xr:uid="{00000000-0005-0000-0000-000006000000}"/>
    <cellStyle name="Moeda 3 3 2 2 2" xfId="689" xr:uid="{4927573B-786B-47A3-9427-93D760DE1F8B}"/>
    <cellStyle name="Moeda 3 3 2 2 3" xfId="1240" xr:uid="{F9B9BA24-CCC0-4C28-B870-89F7DE4DE420}"/>
    <cellStyle name="Moeda 3 3 2 3" xfId="217" xr:uid="{00000000-0005-0000-0000-000006000000}"/>
    <cellStyle name="Moeda 3 3 2 3 2" xfId="768" xr:uid="{F34A329D-DA7A-4098-A68D-ECF87C8CBC67}"/>
    <cellStyle name="Moeda 3 3 2 3 3" xfId="1319" xr:uid="{7C33E801-F0BA-4CAD-A3CE-75238D4C730C}"/>
    <cellStyle name="Moeda 3 3 2 4" xfId="297" xr:uid="{00000000-0005-0000-0000-000006000000}"/>
    <cellStyle name="Moeda 3 3 2 4 2" xfId="848" xr:uid="{6DBE0D8D-1703-47DB-8C67-DA1E1C5474B3}"/>
    <cellStyle name="Moeda 3 3 2 4 3" xfId="1398" xr:uid="{F660FA81-3B5C-496F-B4FC-B56760DECB5E}"/>
    <cellStyle name="Moeda 3 3 2 5" xfId="375" xr:uid="{00000000-0005-0000-0000-000006000000}"/>
    <cellStyle name="Moeda 3 3 2 5 2" xfId="926" xr:uid="{2D0DF9B8-B865-4DA6-926B-2F38E5FA58AC}"/>
    <cellStyle name="Moeda 3 3 2 5 3" xfId="1476" xr:uid="{1A5D5524-50AD-49DF-A21E-DA181B219A75}"/>
    <cellStyle name="Moeda 3 3 2 6" xfId="454" xr:uid="{00000000-0005-0000-0000-000006000000}"/>
    <cellStyle name="Moeda 3 3 2 6 2" xfId="1005" xr:uid="{DCB7D21C-01AC-4473-904E-40A211C3CB64}"/>
    <cellStyle name="Moeda 3 3 2 6 3" xfId="1555" xr:uid="{372785D1-C5C2-4F1E-873B-99C98E131B09}"/>
    <cellStyle name="Moeda 3 3 2 7" xfId="532" xr:uid="{00000000-0005-0000-0000-000006000000}"/>
    <cellStyle name="Moeda 3 3 2 7 2" xfId="1083" xr:uid="{99676368-8047-422C-81B8-24C768850D0C}"/>
    <cellStyle name="Moeda 3 3 2 7 3" xfId="1633" xr:uid="{2A08718D-BE2E-410B-B1D6-6678CE5F63FA}"/>
    <cellStyle name="Moeda 3 3 2 8" xfId="611" xr:uid="{8AC41DA6-1D8B-4C36-90B4-4029D245E4EB}"/>
    <cellStyle name="Moeda 3 3 2 9" xfId="1162" xr:uid="{F4E1289D-4F5E-4F91-B1A4-8E91B94CC7F7}"/>
    <cellStyle name="Moeda 3 3 3" xfId="106" xr:uid="{00000000-0005-0000-0000-000003000000}"/>
    <cellStyle name="Moeda 3 3 3 2" xfId="657" xr:uid="{9FCF479B-DBD5-4693-A8D0-AC4AEE7E4696}"/>
    <cellStyle name="Moeda 3 3 3 3" xfId="1208" xr:uid="{170B701E-0DFC-4039-85A2-2B613751F1D1}"/>
    <cellStyle name="Moeda 3 3 4" xfId="185" xr:uid="{00000000-0005-0000-0000-000003000000}"/>
    <cellStyle name="Moeda 3 3 4 2" xfId="736" xr:uid="{17FE90F3-DF74-4C68-B938-F1C3280B713B}"/>
    <cellStyle name="Moeda 3 3 4 3" xfId="1287" xr:uid="{967AD4D8-01FD-4A54-BB84-441335158C31}"/>
    <cellStyle name="Moeda 3 3 5" xfId="265" xr:uid="{00000000-0005-0000-0000-000003000000}"/>
    <cellStyle name="Moeda 3 3 5 2" xfId="816" xr:uid="{5D465F64-02A0-4233-94E0-BBE4CB182FEF}"/>
    <cellStyle name="Moeda 3 3 5 3" xfId="1366" xr:uid="{75276DE0-93A1-4675-8BDA-7E4D3501B2CB}"/>
    <cellStyle name="Moeda 3 3 6" xfId="343" xr:uid="{00000000-0005-0000-0000-000003000000}"/>
    <cellStyle name="Moeda 3 3 6 2" xfId="894" xr:uid="{F14E4E5F-19AE-4A26-8BA8-783924F8A298}"/>
    <cellStyle name="Moeda 3 3 6 3" xfId="1444" xr:uid="{160252B9-315A-4CD2-B232-D3B1CB1F21FC}"/>
    <cellStyle name="Moeda 3 3 7" xfId="422" xr:uid="{00000000-0005-0000-0000-000003000000}"/>
    <cellStyle name="Moeda 3 3 7 2" xfId="973" xr:uid="{51FCA755-64CC-461C-B399-66F0F6BE6FAA}"/>
    <cellStyle name="Moeda 3 3 7 3" xfId="1523" xr:uid="{5DE02FAC-134F-4398-8170-43EC851D19FE}"/>
    <cellStyle name="Moeda 3 3 8" xfId="500" xr:uid="{00000000-0005-0000-0000-000003000000}"/>
    <cellStyle name="Moeda 3 3 8 2" xfId="1051" xr:uid="{CC38870E-5444-4907-BEA2-5703F0039E2C}"/>
    <cellStyle name="Moeda 3 3 8 3" xfId="1601" xr:uid="{46B66E79-4950-486E-A15B-8F8884C99321}"/>
    <cellStyle name="Moeda 3 3 9" xfId="579" xr:uid="{2BDEB628-224B-432E-B2E2-B023B4A10009}"/>
    <cellStyle name="Moeda 3 4" xfId="43" xr:uid="{00000000-0005-0000-0000-000003000000}"/>
    <cellStyle name="Moeda 3 4 2" xfId="122" xr:uid="{00000000-0005-0000-0000-000003000000}"/>
    <cellStyle name="Moeda 3 4 2 2" xfId="673" xr:uid="{6E0E310F-691A-40E5-9D97-12459CD49EDD}"/>
    <cellStyle name="Moeda 3 4 2 3" xfId="1224" xr:uid="{1B9AD943-F02B-4A36-9636-B097EBC95EB8}"/>
    <cellStyle name="Moeda 3 4 3" xfId="201" xr:uid="{00000000-0005-0000-0000-000003000000}"/>
    <cellStyle name="Moeda 3 4 3 2" xfId="752" xr:uid="{8B63E9E8-77CD-4A30-A29B-1C535A46F68B}"/>
    <cellStyle name="Moeda 3 4 3 3" xfId="1303" xr:uid="{F715D131-AE7F-4876-9DB6-9DD0936DA28E}"/>
    <cellStyle name="Moeda 3 4 4" xfId="281" xr:uid="{00000000-0005-0000-0000-000003000000}"/>
    <cellStyle name="Moeda 3 4 4 2" xfId="832" xr:uid="{B4841E9B-5725-4F4A-B0F6-6315876F9355}"/>
    <cellStyle name="Moeda 3 4 4 3" xfId="1382" xr:uid="{A42B38CE-D216-4E0D-AE07-7B42E34EE6F3}"/>
    <cellStyle name="Moeda 3 4 5" xfId="359" xr:uid="{00000000-0005-0000-0000-000003000000}"/>
    <cellStyle name="Moeda 3 4 5 2" xfId="910" xr:uid="{A547CBA7-8027-4ED1-B754-86FCD024035E}"/>
    <cellStyle name="Moeda 3 4 5 3" xfId="1460" xr:uid="{2886840D-6667-402C-8836-E6B7E5465692}"/>
    <cellStyle name="Moeda 3 4 6" xfId="438" xr:uid="{00000000-0005-0000-0000-000003000000}"/>
    <cellStyle name="Moeda 3 4 6 2" xfId="989" xr:uid="{6D41A123-188D-4420-AAF5-7FFDEFEA207E}"/>
    <cellStyle name="Moeda 3 4 6 3" xfId="1539" xr:uid="{68E3E746-E82A-493C-9773-91EAC785718A}"/>
    <cellStyle name="Moeda 3 4 7" xfId="516" xr:uid="{00000000-0005-0000-0000-000003000000}"/>
    <cellStyle name="Moeda 3 4 7 2" xfId="1067" xr:uid="{1F6580A2-22DB-4FC3-9589-E990E2A27C36}"/>
    <cellStyle name="Moeda 3 4 7 3" xfId="1617" xr:uid="{0B51DEF6-7B01-4C0C-9EDB-BC94B6A1B5E5}"/>
    <cellStyle name="Moeda 3 4 8" xfId="595" xr:uid="{6327E19C-ABB5-47EB-8F5E-9FC0E97EC691}"/>
    <cellStyle name="Moeda 3 4 9" xfId="1146" xr:uid="{CD980B90-66FA-42D6-9D42-CF700A866BA9}"/>
    <cellStyle name="Moeda 3 5" xfId="75" xr:uid="{00000000-0005-0000-0000-000002000000}"/>
    <cellStyle name="Moeda 3 5 2" xfId="154" xr:uid="{00000000-0005-0000-0000-000002000000}"/>
    <cellStyle name="Moeda 3 5 2 2" xfId="705" xr:uid="{DB633012-C18B-4A99-B725-9B88AEB04AF3}"/>
    <cellStyle name="Moeda 3 5 2 3" xfId="1256" xr:uid="{F6BCBF32-6E38-4AB4-9920-E61B018712EB}"/>
    <cellStyle name="Moeda 3 5 3" xfId="233" xr:uid="{00000000-0005-0000-0000-000002000000}"/>
    <cellStyle name="Moeda 3 5 3 2" xfId="784" xr:uid="{560285CD-DF92-40BA-B6F6-FBC761AED581}"/>
    <cellStyle name="Moeda 3 5 3 3" xfId="1335" xr:uid="{6B5D3B29-4C36-45BB-AF11-FBA9D4052CD4}"/>
    <cellStyle name="Moeda 3 5 4" xfId="313" xr:uid="{00000000-0005-0000-0000-000002000000}"/>
    <cellStyle name="Moeda 3 5 4 2" xfId="864" xr:uid="{1B63E3CB-6BBE-4E6A-B153-7C182749D781}"/>
    <cellStyle name="Moeda 3 5 4 3" xfId="1414" xr:uid="{2473931F-3250-480F-8F7A-4B93CC2A655F}"/>
    <cellStyle name="Moeda 3 5 5" xfId="391" xr:uid="{00000000-0005-0000-0000-000002000000}"/>
    <cellStyle name="Moeda 3 5 5 2" xfId="942" xr:uid="{97B6130C-C9A1-4098-A359-E7F938F91C9A}"/>
    <cellStyle name="Moeda 3 5 5 3" xfId="1492" xr:uid="{203FDDF6-789B-40D3-9608-4A304C3D8B10}"/>
    <cellStyle name="Moeda 3 5 6" xfId="470" xr:uid="{00000000-0005-0000-0000-000002000000}"/>
    <cellStyle name="Moeda 3 5 6 2" xfId="1021" xr:uid="{2EB16B90-B721-4E28-8D50-EEFBA938F55D}"/>
    <cellStyle name="Moeda 3 5 6 3" xfId="1571" xr:uid="{FEA99F48-D708-483B-97DD-5A8F79346485}"/>
    <cellStyle name="Moeda 3 5 7" xfId="548" xr:uid="{00000000-0005-0000-0000-000002000000}"/>
    <cellStyle name="Moeda 3 5 7 2" xfId="1099" xr:uid="{6007CCB6-C7BF-4B3C-8452-F1AF140DA475}"/>
    <cellStyle name="Moeda 3 5 7 3" xfId="1649" xr:uid="{739D4610-A0C6-4387-925F-9E59DCC32594}"/>
    <cellStyle name="Moeda 3 5 8" xfId="627" xr:uid="{074E8D30-E5FC-4746-BE4E-427A6296C740}"/>
    <cellStyle name="Moeda 3 5 9" xfId="1178" xr:uid="{8E332C92-09D2-4A6C-A422-98A0184F8336}"/>
    <cellStyle name="Moeda 3 6" xfId="91" xr:uid="{00000000-0005-0000-0000-000003000000}"/>
    <cellStyle name="Moeda 3 6 2" xfId="642" xr:uid="{FF40312A-9B8D-4D86-9BDF-2C0016740E1B}"/>
    <cellStyle name="Moeda 3 6 3" xfId="1193" xr:uid="{26DA4B23-AFA3-4D18-83A1-B900AA127127}"/>
    <cellStyle name="Moeda 3 7" xfId="169" xr:uid="{00000000-0005-0000-0000-000003000000}"/>
    <cellStyle name="Moeda 3 7 2" xfId="720" xr:uid="{A13FB6D3-DD63-48A6-AF30-0420D08916DB}"/>
    <cellStyle name="Moeda 3 7 3" xfId="1271" xr:uid="{5C7A7CFB-0CB1-4A46-9C37-3E3B88BF7ED3}"/>
    <cellStyle name="Moeda 3 8" xfId="248" xr:uid="{00000000-0005-0000-0000-000003000000}"/>
    <cellStyle name="Moeda 3 8 2" xfId="799" xr:uid="{37E27892-0E48-4CFF-A054-6FCD1B26C7A2}"/>
    <cellStyle name="Moeda 3 8 3" xfId="1350" xr:uid="{E2F9FBD9-0B9F-44B5-8721-B3051552587F}"/>
    <cellStyle name="Moeda 3 9" xfId="328" xr:uid="{00000000-0005-0000-0000-000003000000}"/>
    <cellStyle name="Moeda 3 9 2" xfId="879" xr:uid="{A06B3816-E154-415D-A1C3-FBF466E1D412}"/>
    <cellStyle name="Moeda 3 9 3" xfId="1429" xr:uid="{3FA2B28D-1EFA-4F38-A617-A863EBAABF14}"/>
    <cellStyle name="Moeda 4" xfId="21" xr:uid="{00000000-0005-0000-0000-000005000000}"/>
    <cellStyle name="Moeda 4 10" xfId="495" xr:uid="{00000000-0005-0000-0000-000005000000}"/>
    <cellStyle name="Moeda 4 10 2" xfId="1046" xr:uid="{ACAC98EE-3B1B-465C-9F60-16C37A9CC142}"/>
    <cellStyle name="Moeda 4 10 3" xfId="1596" xr:uid="{525B10D3-1F67-4826-9D19-BAAF3E72F226}"/>
    <cellStyle name="Moeda 4 11" xfId="574" xr:uid="{31D13986-E849-47AA-9965-715D0AAF9502}"/>
    <cellStyle name="Moeda 4 12" xfId="1125" xr:uid="{8523A14A-DEE0-43BE-A222-D77F47E36CFD}"/>
    <cellStyle name="Moeda 4 2" xfId="38" xr:uid="{00000000-0005-0000-0000-000005000000}"/>
    <cellStyle name="Moeda 4 2 10" xfId="1141" xr:uid="{5747E6E6-A6DC-4405-8BAD-5C4FA8BFB4C6}"/>
    <cellStyle name="Moeda 4 2 2" xfId="70" xr:uid="{00000000-0005-0000-0000-000008000000}"/>
    <cellStyle name="Moeda 4 2 2 2" xfId="149" xr:uid="{00000000-0005-0000-0000-000008000000}"/>
    <cellStyle name="Moeda 4 2 2 2 2" xfId="700" xr:uid="{95AD7656-DA71-4EA6-95D6-D21075B83E7F}"/>
    <cellStyle name="Moeda 4 2 2 2 3" xfId="1251" xr:uid="{E6CA614C-CAFE-4A69-8E3F-52E3F9AC51C6}"/>
    <cellStyle name="Moeda 4 2 2 3" xfId="228" xr:uid="{00000000-0005-0000-0000-000008000000}"/>
    <cellStyle name="Moeda 4 2 2 3 2" xfId="779" xr:uid="{2D5E2342-EAEE-4C15-BE4E-F43E303BA0FE}"/>
    <cellStyle name="Moeda 4 2 2 3 3" xfId="1330" xr:uid="{F963685B-FC62-4DB1-9CB4-9BEF8251B1AB}"/>
    <cellStyle name="Moeda 4 2 2 4" xfId="308" xr:uid="{00000000-0005-0000-0000-000008000000}"/>
    <cellStyle name="Moeda 4 2 2 4 2" xfId="859" xr:uid="{D89F9FDD-B7B0-4416-B845-A4673CA78150}"/>
    <cellStyle name="Moeda 4 2 2 4 3" xfId="1409" xr:uid="{0BC88A9E-FB07-4C56-A42E-B2BB83E21D63}"/>
    <cellStyle name="Moeda 4 2 2 5" xfId="386" xr:uid="{00000000-0005-0000-0000-000008000000}"/>
    <cellStyle name="Moeda 4 2 2 5 2" xfId="937" xr:uid="{087025C0-88B4-479F-B13D-1372F36F1028}"/>
    <cellStyle name="Moeda 4 2 2 5 3" xfId="1487" xr:uid="{D7123789-7AB4-4A24-A979-73A3F5174815}"/>
    <cellStyle name="Moeda 4 2 2 6" xfId="465" xr:uid="{00000000-0005-0000-0000-000008000000}"/>
    <cellStyle name="Moeda 4 2 2 6 2" xfId="1016" xr:uid="{82B75EE6-5220-4C92-964A-392958AE66A3}"/>
    <cellStyle name="Moeda 4 2 2 6 3" xfId="1566" xr:uid="{BF0CD999-C48A-431D-BE81-8E52DCF9F1A9}"/>
    <cellStyle name="Moeda 4 2 2 7" xfId="543" xr:uid="{00000000-0005-0000-0000-000008000000}"/>
    <cellStyle name="Moeda 4 2 2 7 2" xfId="1094" xr:uid="{EF8EBC1F-C465-4AFD-9EEE-DF4DEB7B8E71}"/>
    <cellStyle name="Moeda 4 2 2 7 3" xfId="1644" xr:uid="{1DA89194-52F3-4F9E-8A21-D3908E24B936}"/>
    <cellStyle name="Moeda 4 2 2 8" xfId="622" xr:uid="{1ADCCAAB-4850-4091-898C-5B4EF6348EF8}"/>
    <cellStyle name="Moeda 4 2 2 9" xfId="1173" xr:uid="{A4FB40D4-9BA9-4D86-B988-8EE375929282}"/>
    <cellStyle name="Moeda 4 2 3" xfId="117" xr:uid="{00000000-0005-0000-0000-000005000000}"/>
    <cellStyle name="Moeda 4 2 3 2" xfId="668" xr:uid="{7AFC46E7-3245-4E02-BC73-89D1D79B4767}"/>
    <cellStyle name="Moeda 4 2 3 3" xfId="1219" xr:uid="{DF7BFEE8-8AF5-4308-8638-A09A11B61833}"/>
    <cellStyle name="Moeda 4 2 4" xfId="196" xr:uid="{00000000-0005-0000-0000-000005000000}"/>
    <cellStyle name="Moeda 4 2 4 2" xfId="747" xr:uid="{60F5AA36-6ADD-4927-A0A9-3E36400E5625}"/>
    <cellStyle name="Moeda 4 2 4 3" xfId="1298" xr:uid="{331DD559-352A-4CC1-8A50-6E099E7EA170}"/>
    <cellStyle name="Moeda 4 2 5" xfId="276" xr:uid="{00000000-0005-0000-0000-000005000000}"/>
    <cellStyle name="Moeda 4 2 5 2" xfId="827" xr:uid="{D07F3000-B25C-493A-8FB7-37F6CD043F68}"/>
    <cellStyle name="Moeda 4 2 5 3" xfId="1377" xr:uid="{0062B54B-8C8E-4E0D-A2DE-29151AEDEBBD}"/>
    <cellStyle name="Moeda 4 2 6" xfId="354" xr:uid="{00000000-0005-0000-0000-000005000000}"/>
    <cellStyle name="Moeda 4 2 6 2" xfId="905" xr:uid="{CB4579AA-48B8-4ABA-9FD6-B4F72C3FF9C2}"/>
    <cellStyle name="Moeda 4 2 6 3" xfId="1455" xr:uid="{BCBA1C07-33AA-4453-B5CC-E8E3D911C078}"/>
    <cellStyle name="Moeda 4 2 7" xfId="433" xr:uid="{00000000-0005-0000-0000-000005000000}"/>
    <cellStyle name="Moeda 4 2 7 2" xfId="984" xr:uid="{0ECD66C1-3FE3-41F8-9558-E9617B22B0FE}"/>
    <cellStyle name="Moeda 4 2 7 3" xfId="1534" xr:uid="{CB315E09-E301-4BCA-BCE4-0575A81F778D}"/>
    <cellStyle name="Moeda 4 2 8" xfId="511" xr:uid="{00000000-0005-0000-0000-000005000000}"/>
    <cellStyle name="Moeda 4 2 8 2" xfId="1062" xr:uid="{2229E085-F2CE-47C9-AE45-0E5AE74FED14}"/>
    <cellStyle name="Moeda 4 2 8 3" xfId="1612" xr:uid="{0B092FF8-E2DB-4038-BC9C-2F198D6C5414}"/>
    <cellStyle name="Moeda 4 2 9" xfId="590" xr:uid="{F805F682-47EF-4D51-B703-CBBF4D6D31D7}"/>
    <cellStyle name="Moeda 4 3" xfId="54" xr:uid="{00000000-0005-0000-0000-000005000000}"/>
    <cellStyle name="Moeda 4 3 2" xfId="133" xr:uid="{00000000-0005-0000-0000-000005000000}"/>
    <cellStyle name="Moeda 4 3 2 2" xfId="684" xr:uid="{41AB77D7-B4A0-40F5-BCD6-BFDC9A02D133}"/>
    <cellStyle name="Moeda 4 3 2 3" xfId="1235" xr:uid="{EFE3401D-C6F3-44CD-881F-1947CC2990E9}"/>
    <cellStyle name="Moeda 4 3 3" xfId="212" xr:uid="{00000000-0005-0000-0000-000005000000}"/>
    <cellStyle name="Moeda 4 3 3 2" xfId="763" xr:uid="{B6F01163-D5DC-4E40-B30B-54DC1DFF9962}"/>
    <cellStyle name="Moeda 4 3 3 3" xfId="1314" xr:uid="{8939FAAA-4D5F-4910-B7B2-111ECFDB6F25}"/>
    <cellStyle name="Moeda 4 3 4" xfId="292" xr:uid="{00000000-0005-0000-0000-000005000000}"/>
    <cellStyle name="Moeda 4 3 4 2" xfId="843" xr:uid="{61B30D03-68FF-4076-AB14-67322E961389}"/>
    <cellStyle name="Moeda 4 3 4 3" xfId="1393" xr:uid="{FE382850-4074-46FF-982B-68B97E5F7048}"/>
    <cellStyle name="Moeda 4 3 5" xfId="370" xr:uid="{00000000-0005-0000-0000-000005000000}"/>
    <cellStyle name="Moeda 4 3 5 2" xfId="921" xr:uid="{776092BC-E0F0-48B7-BBB6-491E294047A4}"/>
    <cellStyle name="Moeda 4 3 5 3" xfId="1471" xr:uid="{8B7E46F0-DF4E-427A-AA8B-2C6CFEB37627}"/>
    <cellStyle name="Moeda 4 3 6" xfId="449" xr:uid="{00000000-0005-0000-0000-000005000000}"/>
    <cellStyle name="Moeda 4 3 6 2" xfId="1000" xr:uid="{71501DF9-051A-4E50-86FB-C95AFED2DF3A}"/>
    <cellStyle name="Moeda 4 3 6 3" xfId="1550" xr:uid="{CF26A5FB-5F56-4442-92FF-2316D01EA256}"/>
    <cellStyle name="Moeda 4 3 7" xfId="527" xr:uid="{00000000-0005-0000-0000-000005000000}"/>
    <cellStyle name="Moeda 4 3 7 2" xfId="1078" xr:uid="{9FE3A3AA-06D7-43E9-86A8-F7DC506A36E6}"/>
    <cellStyle name="Moeda 4 3 7 3" xfId="1628" xr:uid="{EBF76EFE-1A75-41CC-8F7D-149CE10B7604}"/>
    <cellStyle name="Moeda 4 3 8" xfId="606" xr:uid="{5ED7AD0D-41D0-4BDB-A054-03992FD56FF2}"/>
    <cellStyle name="Moeda 4 3 9" xfId="1157" xr:uid="{CBB2361A-FD3E-40E2-9DC8-59BE2C574CFA}"/>
    <cellStyle name="Moeda 4 4" xfId="85" xr:uid="{00000000-0005-0000-0000-000004000000}"/>
    <cellStyle name="Moeda 4 4 2" xfId="164" xr:uid="{00000000-0005-0000-0000-000004000000}"/>
    <cellStyle name="Moeda 4 4 2 2" xfId="715" xr:uid="{367C3043-8BF2-450F-BD68-50542B7CA74E}"/>
    <cellStyle name="Moeda 4 4 2 3" xfId="1266" xr:uid="{3253E120-90DC-480E-93F8-0B75DD77AB41}"/>
    <cellStyle name="Moeda 4 4 3" xfId="243" xr:uid="{00000000-0005-0000-0000-000004000000}"/>
    <cellStyle name="Moeda 4 4 3 2" xfId="794" xr:uid="{5DF85F17-4BCB-419F-A0E6-8722AE922E68}"/>
    <cellStyle name="Moeda 4 4 3 3" xfId="1345" xr:uid="{F173CDB3-8BB6-4559-9B11-75CA1C73E950}"/>
    <cellStyle name="Moeda 4 4 4" xfId="323" xr:uid="{00000000-0005-0000-0000-000004000000}"/>
    <cellStyle name="Moeda 4 4 4 2" xfId="874" xr:uid="{D8DCD62A-62A0-4C04-977E-3DA72A73CE22}"/>
    <cellStyle name="Moeda 4 4 4 3" xfId="1424" xr:uid="{632667F1-2BDC-48F3-863A-FF5C0E6588D2}"/>
    <cellStyle name="Moeda 4 4 5" xfId="401" xr:uid="{00000000-0005-0000-0000-000004000000}"/>
    <cellStyle name="Moeda 4 4 5 2" xfId="952" xr:uid="{D8ADEE33-987E-41D6-9FD0-EC96E127AE63}"/>
    <cellStyle name="Moeda 4 4 5 3" xfId="1502" xr:uid="{C5F5E69C-F662-438E-BD5B-60872A9F7D03}"/>
    <cellStyle name="Moeda 4 4 6" xfId="480" xr:uid="{00000000-0005-0000-0000-000004000000}"/>
    <cellStyle name="Moeda 4 4 6 2" xfId="1031" xr:uid="{78E82BF6-0DDD-40F8-A23A-89D7A25F52C8}"/>
    <cellStyle name="Moeda 4 4 6 3" xfId="1581" xr:uid="{8F616370-C53E-4025-B4B0-B10D60F2DE22}"/>
    <cellStyle name="Moeda 4 4 7" xfId="558" xr:uid="{00000000-0005-0000-0000-000004000000}"/>
    <cellStyle name="Moeda 4 4 7 2" xfId="1109" xr:uid="{4F8DC78A-AE1C-4E8A-9888-445569BE0AA3}"/>
    <cellStyle name="Moeda 4 4 7 3" xfId="1659" xr:uid="{163EB97F-D832-4175-A9D0-631FA88B5F16}"/>
    <cellStyle name="Moeda 4 4 8" xfId="637" xr:uid="{EDBDDA14-38DE-43F2-8B13-3CC5818D3433}"/>
    <cellStyle name="Moeda 4 4 9" xfId="1188" xr:uid="{6938E842-D159-4F00-A2C4-F9D13A16C82B}"/>
    <cellStyle name="Moeda 4 5" xfId="101" xr:uid="{00000000-0005-0000-0000-000005000000}"/>
    <cellStyle name="Moeda 4 5 2" xfId="652" xr:uid="{1BE933C5-4DA1-44A7-8132-7C7D6CCA7323}"/>
    <cellStyle name="Moeda 4 5 3" xfId="1203" xr:uid="{EC12A23C-0F07-4B24-8A0B-1F5DBE14CD75}"/>
    <cellStyle name="Moeda 4 6" xfId="180" xr:uid="{00000000-0005-0000-0000-000005000000}"/>
    <cellStyle name="Moeda 4 6 2" xfId="731" xr:uid="{D2A56DA3-861D-4FA5-8432-ED74A59E600C}"/>
    <cellStyle name="Moeda 4 6 3" xfId="1282" xr:uid="{62CE7BED-5989-4E33-BD42-0D3614598722}"/>
    <cellStyle name="Moeda 4 7" xfId="259" xr:uid="{00000000-0005-0000-0000-000005000000}"/>
    <cellStyle name="Moeda 4 7 2" xfId="810" xr:uid="{46B62AB6-53F7-4E4B-9869-81AD3AB45789}"/>
    <cellStyle name="Moeda 4 7 3" xfId="1361" xr:uid="{FA3D0FE6-935F-4FFD-A0AF-4AA6FAA0AE19}"/>
    <cellStyle name="Moeda 4 8" xfId="338" xr:uid="{00000000-0005-0000-0000-000005000000}"/>
    <cellStyle name="Moeda 4 8 2" xfId="889" xr:uid="{152B5722-B3E5-49CF-A37B-5F8E0A581D07}"/>
    <cellStyle name="Moeda 4 8 3" xfId="1439" xr:uid="{E232204E-8922-4335-AA35-60B536BCC6D5}"/>
    <cellStyle name="Moeda 4 9" xfId="417" xr:uid="{00000000-0005-0000-0000-000005000000}"/>
    <cellStyle name="Moeda 4 9 2" xfId="968" xr:uid="{FBDBA00E-C775-4F99-B426-616B77B7272C}"/>
    <cellStyle name="Moeda 4 9 3" xfId="1518" xr:uid="{EDC1A8E7-1448-4067-A8F3-2B5FBC9640C2}"/>
    <cellStyle name="Moeda 5" xfId="20" xr:uid="{00000000-0005-0000-0000-000006000000}"/>
    <cellStyle name="Moeda 5 10" xfId="494" xr:uid="{00000000-0005-0000-0000-000006000000}"/>
    <cellStyle name="Moeda 5 10 2" xfId="1045" xr:uid="{2B171AC1-C142-4183-A12D-03AFC5A3EA15}"/>
    <cellStyle name="Moeda 5 10 3" xfId="1595" xr:uid="{3433A978-2391-42AD-8EC9-98683956BC84}"/>
    <cellStyle name="Moeda 5 11" xfId="573" xr:uid="{869A6C22-1ADF-4F5D-8526-C3D4ADB011C7}"/>
    <cellStyle name="Moeda 5 12" xfId="1124" xr:uid="{81ED4FE7-3EF5-4683-B636-CECDE02872C1}"/>
    <cellStyle name="Moeda 5 2" xfId="37" xr:uid="{00000000-0005-0000-0000-000006000000}"/>
    <cellStyle name="Moeda 5 2 10" xfId="1140" xr:uid="{DA50FA87-3DB4-490A-BD4D-0AFEA6750F89}"/>
    <cellStyle name="Moeda 5 2 2" xfId="69" xr:uid="{00000000-0005-0000-0000-00000A000000}"/>
    <cellStyle name="Moeda 5 2 2 2" xfId="148" xr:uid="{00000000-0005-0000-0000-00000A000000}"/>
    <cellStyle name="Moeda 5 2 2 2 2" xfId="699" xr:uid="{9626E107-6B04-4B5B-A005-B828A13F4437}"/>
    <cellStyle name="Moeda 5 2 2 2 3" xfId="1250" xr:uid="{400AA91C-BBE2-419A-AFF8-C357AC81F34A}"/>
    <cellStyle name="Moeda 5 2 2 3" xfId="227" xr:uid="{00000000-0005-0000-0000-00000A000000}"/>
    <cellStyle name="Moeda 5 2 2 3 2" xfId="778" xr:uid="{E37397F3-2980-4DBA-8A20-80ECC1EA9A98}"/>
    <cellStyle name="Moeda 5 2 2 3 3" xfId="1329" xr:uid="{535D5662-8221-4812-BE29-377341A570FC}"/>
    <cellStyle name="Moeda 5 2 2 4" xfId="307" xr:uid="{00000000-0005-0000-0000-00000A000000}"/>
    <cellStyle name="Moeda 5 2 2 4 2" xfId="858" xr:uid="{B9D4B44D-ED5D-4921-AA35-94430C1CBD41}"/>
    <cellStyle name="Moeda 5 2 2 4 3" xfId="1408" xr:uid="{4B456F6E-2D66-4049-B7A3-1BA9D8C1A28A}"/>
    <cellStyle name="Moeda 5 2 2 5" xfId="385" xr:uid="{00000000-0005-0000-0000-00000A000000}"/>
    <cellStyle name="Moeda 5 2 2 5 2" xfId="936" xr:uid="{3186EAE4-2C2B-46E8-A545-A4833E14C555}"/>
    <cellStyle name="Moeda 5 2 2 5 3" xfId="1486" xr:uid="{4537D3D3-F571-43FC-980F-B47D9D324957}"/>
    <cellStyle name="Moeda 5 2 2 6" xfId="464" xr:uid="{00000000-0005-0000-0000-00000A000000}"/>
    <cellStyle name="Moeda 5 2 2 6 2" xfId="1015" xr:uid="{A95DC028-35EE-4E42-8729-3FA992BD3389}"/>
    <cellStyle name="Moeda 5 2 2 6 3" xfId="1565" xr:uid="{EC8B30D8-A2ED-4187-98F4-1D7F2584EAC1}"/>
    <cellStyle name="Moeda 5 2 2 7" xfId="542" xr:uid="{00000000-0005-0000-0000-00000A000000}"/>
    <cellStyle name="Moeda 5 2 2 7 2" xfId="1093" xr:uid="{918513A6-3B29-471C-8FCC-DCF200AB2EF0}"/>
    <cellStyle name="Moeda 5 2 2 7 3" xfId="1643" xr:uid="{7E573B43-A8A3-4106-8DA2-1C8AC677E137}"/>
    <cellStyle name="Moeda 5 2 2 8" xfId="621" xr:uid="{0D165BD5-CC87-4AF5-88B7-C87E9CB7BC21}"/>
    <cellStyle name="Moeda 5 2 2 9" xfId="1172" xr:uid="{601EF50E-AB25-4EA8-A70F-F4028E2F180B}"/>
    <cellStyle name="Moeda 5 2 3" xfId="116" xr:uid="{00000000-0005-0000-0000-000006000000}"/>
    <cellStyle name="Moeda 5 2 3 2" xfId="667" xr:uid="{B4857442-148D-4B58-B62D-F2544D747B9C}"/>
    <cellStyle name="Moeda 5 2 3 3" xfId="1218" xr:uid="{7593FE4E-8068-4FE4-998E-654853BA2C88}"/>
    <cellStyle name="Moeda 5 2 4" xfId="195" xr:uid="{00000000-0005-0000-0000-000006000000}"/>
    <cellStyle name="Moeda 5 2 4 2" xfId="746" xr:uid="{C4AB207E-4491-488A-8D8F-690AE9867813}"/>
    <cellStyle name="Moeda 5 2 4 3" xfId="1297" xr:uid="{22222A59-AF5B-4FB8-BACF-83863C05818F}"/>
    <cellStyle name="Moeda 5 2 5" xfId="275" xr:uid="{00000000-0005-0000-0000-000006000000}"/>
    <cellStyle name="Moeda 5 2 5 2" xfId="826" xr:uid="{3AE428D7-478C-4139-BDC5-38341B8BE01B}"/>
    <cellStyle name="Moeda 5 2 5 3" xfId="1376" xr:uid="{EA4EDCBE-C60C-4F1C-ADBF-ECE36D3C95A1}"/>
    <cellStyle name="Moeda 5 2 6" xfId="353" xr:uid="{00000000-0005-0000-0000-000006000000}"/>
    <cellStyle name="Moeda 5 2 6 2" xfId="904" xr:uid="{70AC69FC-346A-472E-93B0-15EB1ED39453}"/>
    <cellStyle name="Moeda 5 2 6 3" xfId="1454" xr:uid="{B229D7FC-EB77-41FE-B853-6A45426C9566}"/>
    <cellStyle name="Moeda 5 2 7" xfId="432" xr:uid="{00000000-0005-0000-0000-000006000000}"/>
    <cellStyle name="Moeda 5 2 7 2" xfId="983" xr:uid="{C85EA350-1B59-4625-9D8D-330CB0ADFC99}"/>
    <cellStyle name="Moeda 5 2 7 3" xfId="1533" xr:uid="{F4DF02A0-FA08-4651-8045-B77DDF5A9F39}"/>
    <cellStyle name="Moeda 5 2 8" xfId="510" xr:uid="{00000000-0005-0000-0000-000006000000}"/>
    <cellStyle name="Moeda 5 2 8 2" xfId="1061" xr:uid="{01FC4A5F-A442-4AA8-8222-44547740E629}"/>
    <cellStyle name="Moeda 5 2 8 3" xfId="1611" xr:uid="{9CD60797-0A4D-4E61-A13E-ABD178C3491D}"/>
    <cellStyle name="Moeda 5 2 9" xfId="589" xr:uid="{26DAC8A9-3C0C-4AA7-9812-57437BA5CEA8}"/>
    <cellStyle name="Moeda 5 3" xfId="53" xr:uid="{00000000-0005-0000-0000-000006000000}"/>
    <cellStyle name="Moeda 5 3 2" xfId="132" xr:uid="{00000000-0005-0000-0000-000006000000}"/>
    <cellStyle name="Moeda 5 3 2 2" xfId="683" xr:uid="{F8E67218-8CE4-4984-A361-6F4AC566B0A5}"/>
    <cellStyle name="Moeda 5 3 2 3" xfId="1234" xr:uid="{D7FD0A0D-5726-46D9-855F-59B3CF70BC9E}"/>
    <cellStyle name="Moeda 5 3 3" xfId="211" xr:uid="{00000000-0005-0000-0000-000006000000}"/>
    <cellStyle name="Moeda 5 3 3 2" xfId="762" xr:uid="{8BD3869D-0BAF-4E72-AD09-C4E2018A4A45}"/>
    <cellStyle name="Moeda 5 3 3 3" xfId="1313" xr:uid="{E4E856FB-8679-46D7-B302-220FCF9D68A2}"/>
    <cellStyle name="Moeda 5 3 4" xfId="291" xr:uid="{00000000-0005-0000-0000-000006000000}"/>
    <cellStyle name="Moeda 5 3 4 2" xfId="842" xr:uid="{16E92BB2-0E6D-466F-8028-E25C51A51283}"/>
    <cellStyle name="Moeda 5 3 4 3" xfId="1392" xr:uid="{35EBE065-FDE5-46AB-92BB-C3062FA0D02B}"/>
    <cellStyle name="Moeda 5 3 5" xfId="369" xr:uid="{00000000-0005-0000-0000-000006000000}"/>
    <cellStyle name="Moeda 5 3 5 2" xfId="920" xr:uid="{9878298E-56AF-4C63-A974-E4C3FDAC3A88}"/>
    <cellStyle name="Moeda 5 3 5 3" xfId="1470" xr:uid="{C81902D4-2F1D-49D8-B3D4-770DFB823010}"/>
    <cellStyle name="Moeda 5 3 6" xfId="448" xr:uid="{00000000-0005-0000-0000-000006000000}"/>
    <cellStyle name="Moeda 5 3 6 2" xfId="999" xr:uid="{5BC5C473-5C12-41C6-9DF9-55A1483B0928}"/>
    <cellStyle name="Moeda 5 3 6 3" xfId="1549" xr:uid="{97919A4E-783D-4B42-8FE2-A3AE98AF51B5}"/>
    <cellStyle name="Moeda 5 3 7" xfId="526" xr:uid="{00000000-0005-0000-0000-000006000000}"/>
    <cellStyle name="Moeda 5 3 7 2" xfId="1077" xr:uid="{1812D707-D032-4D4A-941B-387D9D556879}"/>
    <cellStyle name="Moeda 5 3 7 3" xfId="1627" xr:uid="{84FF702D-D00F-4A77-BB9B-18C74A4093FD}"/>
    <cellStyle name="Moeda 5 3 8" xfId="605" xr:uid="{23C69CDC-9E17-48CE-AC8C-C34E21A9CBBD}"/>
    <cellStyle name="Moeda 5 3 9" xfId="1156" xr:uid="{49ABA1CD-1A6C-4CBB-8113-657E85EB4654}"/>
    <cellStyle name="Moeda 5 4" xfId="84" xr:uid="{00000000-0005-0000-0000-000005000000}"/>
    <cellStyle name="Moeda 5 4 2" xfId="163" xr:uid="{00000000-0005-0000-0000-000005000000}"/>
    <cellStyle name="Moeda 5 4 2 2" xfId="714" xr:uid="{915753C8-2457-4B29-B15C-390898923DA9}"/>
    <cellStyle name="Moeda 5 4 2 3" xfId="1265" xr:uid="{4170D45B-F021-41B7-9207-1A42FDA85551}"/>
    <cellStyle name="Moeda 5 4 3" xfId="242" xr:uid="{00000000-0005-0000-0000-000005000000}"/>
    <cellStyle name="Moeda 5 4 3 2" xfId="793" xr:uid="{1AF1B2EF-92A8-45F3-9B4E-4C07FC9DD74A}"/>
    <cellStyle name="Moeda 5 4 3 3" xfId="1344" xr:uid="{263D13E7-CA85-447A-8DE0-AD0706D9ACF5}"/>
    <cellStyle name="Moeda 5 4 4" xfId="322" xr:uid="{00000000-0005-0000-0000-000005000000}"/>
    <cellStyle name="Moeda 5 4 4 2" xfId="873" xr:uid="{E2E67791-75E1-4932-8880-91072153CF66}"/>
    <cellStyle name="Moeda 5 4 4 3" xfId="1423" xr:uid="{3314B5BF-1B64-40E9-9D71-2D8785508163}"/>
    <cellStyle name="Moeda 5 4 5" xfId="400" xr:uid="{00000000-0005-0000-0000-000005000000}"/>
    <cellStyle name="Moeda 5 4 5 2" xfId="951" xr:uid="{EEE0BF53-E175-4685-B82F-C98779347F15}"/>
    <cellStyle name="Moeda 5 4 5 3" xfId="1501" xr:uid="{6F7ADCCD-5391-47A8-A2DD-DB8A5B8ADFDF}"/>
    <cellStyle name="Moeda 5 4 6" xfId="479" xr:uid="{00000000-0005-0000-0000-000005000000}"/>
    <cellStyle name="Moeda 5 4 6 2" xfId="1030" xr:uid="{A95A1B15-0311-4718-867B-1F534C63FB62}"/>
    <cellStyle name="Moeda 5 4 6 3" xfId="1580" xr:uid="{FAD091F5-4465-466C-8568-F13B9AEFEAEC}"/>
    <cellStyle name="Moeda 5 4 7" xfId="557" xr:uid="{00000000-0005-0000-0000-000005000000}"/>
    <cellStyle name="Moeda 5 4 7 2" xfId="1108" xr:uid="{FDEB47CB-4944-43FC-B491-8AED190CEA0A}"/>
    <cellStyle name="Moeda 5 4 7 3" xfId="1658" xr:uid="{64EAF8B3-AB75-41EA-9ADD-C429ACBCAD7B}"/>
    <cellStyle name="Moeda 5 4 8" xfId="636" xr:uid="{200EEED9-26A1-43EE-9C85-21FD75D38513}"/>
    <cellStyle name="Moeda 5 4 9" xfId="1187" xr:uid="{3B2B2C92-CE10-4447-B235-13583A731314}"/>
    <cellStyle name="Moeda 5 5" xfId="100" xr:uid="{00000000-0005-0000-0000-000006000000}"/>
    <cellStyle name="Moeda 5 5 2" xfId="651" xr:uid="{71749536-62ED-44AE-BB75-8D471234C006}"/>
    <cellStyle name="Moeda 5 5 3" xfId="1202" xr:uid="{378B2F7A-1ACC-4675-B1BB-4C8A16BD7E00}"/>
    <cellStyle name="Moeda 5 6" xfId="179" xr:uid="{00000000-0005-0000-0000-000006000000}"/>
    <cellStyle name="Moeda 5 6 2" xfId="730" xr:uid="{4387D5C4-462E-43EE-96A1-16A14FC974BD}"/>
    <cellStyle name="Moeda 5 6 3" xfId="1281" xr:uid="{9479132A-A7BE-4647-9F14-4D8365A07E93}"/>
    <cellStyle name="Moeda 5 7" xfId="258" xr:uid="{00000000-0005-0000-0000-000006000000}"/>
    <cellStyle name="Moeda 5 7 2" xfId="809" xr:uid="{F8C80A40-20E0-4C5F-9A48-E6BD946055D1}"/>
    <cellStyle name="Moeda 5 7 3" xfId="1360" xr:uid="{7BD8078E-3D48-4084-8DAE-0919E47DDB3C}"/>
    <cellStyle name="Moeda 5 8" xfId="337" xr:uid="{00000000-0005-0000-0000-000006000000}"/>
    <cellStyle name="Moeda 5 8 2" xfId="888" xr:uid="{C7526934-B1CD-4F72-9FCE-F97825BB4359}"/>
    <cellStyle name="Moeda 5 8 3" xfId="1438" xr:uid="{1628D8E9-C599-47AA-8EA3-DF2A9C19604B}"/>
    <cellStyle name="Moeda 5 9" xfId="416" xr:uid="{00000000-0005-0000-0000-000006000000}"/>
    <cellStyle name="Moeda 5 9 2" xfId="967" xr:uid="{30570A34-94F8-452C-A281-8D859CE971B8}"/>
    <cellStyle name="Moeda 5 9 3" xfId="1517" xr:uid="{0394FC28-5ED1-4A0F-A6BE-5A81BEC62518}"/>
    <cellStyle name="Moeda 6" xfId="31" xr:uid="{00000000-0005-0000-0000-000044000000}"/>
    <cellStyle name="Moeda 6 10" xfId="1134" xr:uid="{E226062E-27D0-47A4-B054-C45138E62344}"/>
    <cellStyle name="Moeda 6 2" xfId="63" xr:uid="{00000000-0005-0000-0000-00000B000000}"/>
    <cellStyle name="Moeda 6 2 2" xfId="142" xr:uid="{00000000-0005-0000-0000-00000B000000}"/>
    <cellStyle name="Moeda 6 2 2 2" xfId="693" xr:uid="{AAD9E3CD-B763-4472-BADE-D946ADD3AB57}"/>
    <cellStyle name="Moeda 6 2 2 3" xfId="1244" xr:uid="{71AD4FA7-68D2-4030-AC8A-06A670DA49D9}"/>
    <cellStyle name="Moeda 6 2 3" xfId="221" xr:uid="{00000000-0005-0000-0000-00000B000000}"/>
    <cellStyle name="Moeda 6 2 3 2" xfId="772" xr:uid="{4C5C564F-A955-45FC-8891-6FD5B7574563}"/>
    <cellStyle name="Moeda 6 2 3 3" xfId="1323" xr:uid="{71AFDC5F-89D0-4060-B49D-6B529E23630C}"/>
    <cellStyle name="Moeda 6 2 4" xfId="301" xr:uid="{00000000-0005-0000-0000-00000B000000}"/>
    <cellStyle name="Moeda 6 2 4 2" xfId="852" xr:uid="{8F5FCF8D-0522-4B0A-BFF9-146A120C827A}"/>
    <cellStyle name="Moeda 6 2 4 3" xfId="1402" xr:uid="{C5F494F0-650B-4EDD-A57E-2BE794B345DB}"/>
    <cellStyle name="Moeda 6 2 5" xfId="379" xr:uid="{00000000-0005-0000-0000-00000B000000}"/>
    <cellStyle name="Moeda 6 2 5 2" xfId="930" xr:uid="{3DF0AD70-D802-48E1-B031-6C9A0EC7FCDD}"/>
    <cellStyle name="Moeda 6 2 5 3" xfId="1480" xr:uid="{319B8E3D-8908-4A60-9044-34B402B18F9E}"/>
    <cellStyle name="Moeda 6 2 6" xfId="458" xr:uid="{00000000-0005-0000-0000-00000B000000}"/>
    <cellStyle name="Moeda 6 2 6 2" xfId="1009" xr:uid="{70F6F51A-E416-46AC-8FE4-E4EA22807A87}"/>
    <cellStyle name="Moeda 6 2 6 3" xfId="1559" xr:uid="{9363240E-2548-44C8-A58F-98F9ED32B976}"/>
    <cellStyle name="Moeda 6 2 7" xfId="536" xr:uid="{00000000-0005-0000-0000-00000B000000}"/>
    <cellStyle name="Moeda 6 2 7 2" xfId="1087" xr:uid="{834A0514-61A8-4B43-9915-AC1C83739E17}"/>
    <cellStyle name="Moeda 6 2 7 3" xfId="1637" xr:uid="{51C5317A-4BEA-4B24-9FB1-9ADF6DD5F1D1}"/>
    <cellStyle name="Moeda 6 2 8" xfId="615" xr:uid="{9C61EE76-6328-422B-8E25-93E25079B078}"/>
    <cellStyle name="Moeda 6 2 9" xfId="1166" xr:uid="{07951C86-1EBF-44B8-8C06-5420C2CF52A7}"/>
    <cellStyle name="Moeda 6 3" xfId="110" xr:uid="{00000000-0005-0000-0000-000044000000}"/>
    <cellStyle name="Moeda 6 3 2" xfId="661" xr:uid="{DED90CE5-BD24-451C-82DF-1D0CA04859F8}"/>
    <cellStyle name="Moeda 6 3 3" xfId="1212" xr:uid="{B7ACF662-EA64-4C22-BFC9-087C2D95654A}"/>
    <cellStyle name="Moeda 6 4" xfId="189" xr:uid="{00000000-0005-0000-0000-000044000000}"/>
    <cellStyle name="Moeda 6 4 2" xfId="740" xr:uid="{F716F49C-154C-420F-AA38-B06886588C44}"/>
    <cellStyle name="Moeda 6 4 3" xfId="1291" xr:uid="{788DC667-4D10-4C99-B02A-D62CC4E9FE30}"/>
    <cellStyle name="Moeda 6 5" xfId="269" xr:uid="{00000000-0005-0000-0000-000044000000}"/>
    <cellStyle name="Moeda 6 5 2" xfId="820" xr:uid="{9F0F00B3-29D6-4EF5-B8FE-AC7BF898D9D0}"/>
    <cellStyle name="Moeda 6 5 3" xfId="1370" xr:uid="{3E5ECDF4-1A18-41E5-AB9F-50CDC30B3490}"/>
    <cellStyle name="Moeda 6 6" xfId="347" xr:uid="{00000000-0005-0000-0000-000044000000}"/>
    <cellStyle name="Moeda 6 6 2" xfId="898" xr:uid="{BE4D4DB6-CE2C-41F7-B170-232AC52BC957}"/>
    <cellStyle name="Moeda 6 6 3" xfId="1448" xr:uid="{A20A4054-4AE8-471B-A9C2-55B757FB6670}"/>
    <cellStyle name="Moeda 6 7" xfId="426" xr:uid="{00000000-0005-0000-0000-000044000000}"/>
    <cellStyle name="Moeda 6 7 2" xfId="977" xr:uid="{6174E63F-5C43-4C78-87A8-2B12E21AED5E}"/>
    <cellStyle name="Moeda 6 7 3" xfId="1527" xr:uid="{0503E062-9570-4CA4-A074-CE3ACB6210D6}"/>
    <cellStyle name="Moeda 6 8" xfId="504" xr:uid="{00000000-0005-0000-0000-000044000000}"/>
    <cellStyle name="Moeda 6 8 2" xfId="1055" xr:uid="{259F7117-D8F2-4A11-98A4-71A502C25B06}"/>
    <cellStyle name="Moeda 6 8 3" xfId="1605" xr:uid="{221F9DF2-561B-44DE-85A7-E24900A7B706}"/>
    <cellStyle name="Moeda 6 9" xfId="583" xr:uid="{BAE65583-EF0E-46B3-B09B-65391A9D34E3}"/>
    <cellStyle name="Moeda 7" xfId="47" xr:uid="{00000000-0005-0000-0000-000054000000}"/>
    <cellStyle name="Moeda 7 2" xfId="126" xr:uid="{00000000-0005-0000-0000-000054000000}"/>
    <cellStyle name="Moeda 7 2 2" xfId="677" xr:uid="{0765EA7B-5900-46D7-9E82-3659AB224663}"/>
    <cellStyle name="Moeda 7 2 3" xfId="1228" xr:uid="{71C15342-F171-40E0-9103-60C842FB9039}"/>
    <cellStyle name="Moeda 7 3" xfId="205" xr:uid="{00000000-0005-0000-0000-000054000000}"/>
    <cellStyle name="Moeda 7 3 2" xfId="756" xr:uid="{A79185EC-42F7-41FE-B3BA-C8C3DF023BC1}"/>
    <cellStyle name="Moeda 7 3 3" xfId="1307" xr:uid="{2D0CA30A-84C6-4059-BCD6-717BED168F9E}"/>
    <cellStyle name="Moeda 7 4" xfId="285" xr:uid="{00000000-0005-0000-0000-000054000000}"/>
    <cellStyle name="Moeda 7 4 2" xfId="836" xr:uid="{2916F2B1-EA60-49D8-B146-1027B38CB67E}"/>
    <cellStyle name="Moeda 7 4 3" xfId="1386" xr:uid="{E9B50338-3FA5-4BB8-AC8C-5844FCA0B643}"/>
    <cellStyle name="Moeda 7 5" xfId="363" xr:uid="{00000000-0005-0000-0000-000054000000}"/>
    <cellStyle name="Moeda 7 5 2" xfId="914" xr:uid="{CD2CD5D6-F22B-4941-B5E5-00B40329E44A}"/>
    <cellStyle name="Moeda 7 5 3" xfId="1464" xr:uid="{343C174D-BBA2-4F07-8247-69C1E2260C65}"/>
    <cellStyle name="Moeda 7 6" xfId="442" xr:uid="{00000000-0005-0000-0000-000054000000}"/>
    <cellStyle name="Moeda 7 6 2" xfId="993" xr:uid="{8F228927-CF59-4307-A2BE-3F455A522108}"/>
    <cellStyle name="Moeda 7 6 3" xfId="1543" xr:uid="{ABC90750-4E9D-4395-8281-8C2FAFB69983}"/>
    <cellStyle name="Moeda 7 7" xfId="520" xr:uid="{00000000-0005-0000-0000-000054000000}"/>
    <cellStyle name="Moeda 7 7 2" xfId="1071" xr:uid="{2CF75CAA-7116-4F87-92B8-6B26427CEC3C}"/>
    <cellStyle name="Moeda 7 7 3" xfId="1621" xr:uid="{BAC1C0BB-CDF3-444D-B770-63EB5AC50004}"/>
    <cellStyle name="Moeda 7 8" xfId="599" xr:uid="{084689FC-91F7-43F7-A10B-2044031D9C3D}"/>
    <cellStyle name="Moeda 7 9" xfId="1150" xr:uid="{FE6F45BA-461E-415B-9AFC-F3CAF9BBB6A6}"/>
    <cellStyle name="Moeda 8" xfId="173" xr:uid="{00000000-0005-0000-0000-0000D2000000}"/>
    <cellStyle name="Moeda 8 2" xfId="724" xr:uid="{08F2C760-C0A1-4D5C-A0A6-C231C5C98209}"/>
    <cellStyle name="Moeda 8 3" xfId="1275" xr:uid="{F46D9667-1B7C-4896-9EB4-485C4F19A359}"/>
    <cellStyle name="Moeda 9" xfId="252" xr:uid="{00000000-0005-0000-0000-000021010000}"/>
    <cellStyle name="Moeda 9 2" xfId="803" xr:uid="{30AA553E-D73D-4744-A882-5D357DA8CACB}"/>
    <cellStyle name="Moeda 9 3" xfId="1354" xr:uid="{A59AB2F3-4119-4AA3-917E-B984AA12EB9F}"/>
    <cellStyle name="Normal" xfId="0" builtinId="0"/>
    <cellStyle name="Normal 2" xfId="1" xr:uid="{00000000-0005-0000-0000-000008000000}"/>
    <cellStyle name="Normal 2 2" xfId="88" xr:uid="{4C514277-CCFA-41D3-B4F0-CFE60B14EC40}"/>
    <cellStyle name="Porcentagem" xfId="24" builtinId="5"/>
    <cellStyle name="Porcentagem 2" xfId="12" xr:uid="{00000000-0005-0000-0000-000009000000}"/>
    <cellStyle name="Porcentagem 3" xfId="262" xr:uid="{00000000-0005-0000-0000-000039010000}"/>
    <cellStyle name="Porcentagem 3 2" xfId="813" xr:uid="{AAED6366-85BF-4B0D-A9EF-A52B4ABD04D4}"/>
    <cellStyle name="Separador de milhares 2" xfId="2" xr:uid="{00000000-0005-0000-0000-00000A000000}"/>
    <cellStyle name="Separador de milhares 2 2" xfId="7" xr:uid="{00000000-0005-0000-0000-00000B000000}"/>
    <cellStyle name="Separador de milhares 2 2 10" xfId="247" xr:uid="{00000000-0005-0000-0000-00000B000000}"/>
    <cellStyle name="Separador de milhares 2 2 10 2" xfId="798" xr:uid="{DE35C3DB-65E8-4D86-BFD1-548947341B0D}"/>
    <cellStyle name="Separador de milhares 2 2 10 3" xfId="1349" xr:uid="{A2DAC899-D7DA-4E37-B46B-4CC08D9B395B}"/>
    <cellStyle name="Separador de milhares 2 2 11" xfId="327" xr:uid="{00000000-0005-0000-0000-00000B000000}"/>
    <cellStyle name="Separador de milhares 2 2 11 2" xfId="878" xr:uid="{D7555DE3-9C17-4587-A127-E736FB9D9289}"/>
    <cellStyle name="Separador de milhares 2 2 11 3" xfId="1428" xr:uid="{2BBB2F71-75B6-4B00-98D2-598FA0DFCE00}"/>
    <cellStyle name="Separador de milhares 2 2 12" xfId="405" xr:uid="{00000000-0005-0000-0000-00000B000000}"/>
    <cellStyle name="Separador de milhares 2 2 12 2" xfId="956" xr:uid="{63A527CC-081B-475A-8BF4-9E384D2BE283}"/>
    <cellStyle name="Separador de milhares 2 2 12 3" xfId="1506" xr:uid="{E63113BE-5741-4120-86EE-B45968054F16}"/>
    <cellStyle name="Separador de milhares 2 2 13" xfId="484" xr:uid="{00000000-0005-0000-0000-00000B000000}"/>
    <cellStyle name="Separador de milhares 2 2 13 2" xfId="1035" xr:uid="{B65FBC2A-74F9-4864-87B7-90912829047E}"/>
    <cellStyle name="Separador de milhares 2 2 13 3" xfId="1585" xr:uid="{DA239C19-ED76-4643-AD2E-8855552590B1}"/>
    <cellStyle name="Separador de milhares 2 2 14" xfId="562" xr:uid="{DB1DE1ED-44FF-462D-AA5B-3433133977CA}"/>
    <cellStyle name="Separador de milhares 2 2 15" xfId="1113" xr:uid="{B3AD85BE-E89B-4348-8200-1CE2F03F8B8D}"/>
    <cellStyle name="Separador de milhares 2 2 2" xfId="11" xr:uid="{00000000-0005-0000-0000-00000C000000}"/>
    <cellStyle name="Separador de milhares 2 2 2 10" xfId="408" xr:uid="{00000000-0005-0000-0000-00000C000000}"/>
    <cellStyle name="Separador de milhares 2 2 2 10 2" xfId="959" xr:uid="{6D8C763F-6E0A-4E75-82A0-CF05663609AA}"/>
    <cellStyle name="Separador de milhares 2 2 2 10 3" xfId="1509" xr:uid="{4B2B6251-92FB-4A57-A5BB-801931E4FCCD}"/>
    <cellStyle name="Separador de milhares 2 2 2 11" xfId="487" xr:uid="{00000000-0005-0000-0000-00000C000000}"/>
    <cellStyle name="Separador de milhares 2 2 2 11 2" xfId="1038" xr:uid="{94C3DACE-D7EC-412E-9E2C-8EFD74232044}"/>
    <cellStyle name="Separador de milhares 2 2 2 11 3" xfId="1588" xr:uid="{86E403E4-D724-40A5-BFF3-3E66A35FAAAB}"/>
    <cellStyle name="Separador de milhares 2 2 2 12" xfId="565" xr:uid="{3F84F49C-E10D-46AB-8FE5-305BFD3C51C5}"/>
    <cellStyle name="Separador de milhares 2 2 2 13" xfId="1116" xr:uid="{C2BFCB79-373C-4702-A21E-1F7C18F6929F}"/>
    <cellStyle name="Separador de milhares 2 2 2 2" xfId="19" xr:uid="{00000000-0005-0000-0000-00000D000000}"/>
    <cellStyle name="Separador de milhares 2 2 2 2 10" xfId="493" xr:uid="{00000000-0005-0000-0000-00000D000000}"/>
    <cellStyle name="Separador de milhares 2 2 2 2 10 2" xfId="1044" xr:uid="{27BF2B17-A8C2-40FE-9929-FDE4FD2AF7E1}"/>
    <cellStyle name="Separador de milhares 2 2 2 2 10 3" xfId="1594" xr:uid="{9F062016-0E23-4D7A-BAC0-8B8C27B67D86}"/>
    <cellStyle name="Separador de milhares 2 2 2 2 11" xfId="572" xr:uid="{C1947B39-6A7D-4257-8AEB-7CAD37B0D226}"/>
    <cellStyle name="Separador de milhares 2 2 2 2 12" xfId="1123" xr:uid="{441D3E46-A76D-49C9-B2FF-3F123A221B8A}"/>
    <cellStyle name="Separador de milhares 2 2 2 2 2" xfId="36" xr:uid="{00000000-0005-0000-0000-00000D000000}"/>
    <cellStyle name="Separador de milhares 2 2 2 2 2 10" xfId="1139" xr:uid="{B74DC9C6-BE19-4B69-8830-14D1613BD6C9}"/>
    <cellStyle name="Separador de milhares 2 2 2 2 2 2" xfId="68" xr:uid="{00000000-0005-0000-0000-000014000000}"/>
    <cellStyle name="Separador de milhares 2 2 2 2 2 2 2" xfId="147" xr:uid="{00000000-0005-0000-0000-000014000000}"/>
    <cellStyle name="Separador de milhares 2 2 2 2 2 2 2 2" xfId="698" xr:uid="{F28C307B-1F8E-4000-B3FE-B9F529E7E47F}"/>
    <cellStyle name="Separador de milhares 2 2 2 2 2 2 2 3" xfId="1249" xr:uid="{79F0C795-BF8B-409A-8980-7A0FE5D76E5A}"/>
    <cellStyle name="Separador de milhares 2 2 2 2 2 2 3" xfId="226" xr:uid="{00000000-0005-0000-0000-000014000000}"/>
    <cellStyle name="Separador de milhares 2 2 2 2 2 2 3 2" xfId="777" xr:uid="{371E5C80-5D27-4D75-B53C-36D5CFCBBF9B}"/>
    <cellStyle name="Separador de milhares 2 2 2 2 2 2 3 3" xfId="1328" xr:uid="{7C33DF03-D163-4143-9D81-C8FDB01A0E72}"/>
    <cellStyle name="Separador de milhares 2 2 2 2 2 2 4" xfId="306" xr:uid="{00000000-0005-0000-0000-000014000000}"/>
    <cellStyle name="Separador de milhares 2 2 2 2 2 2 4 2" xfId="857" xr:uid="{903CD614-BA1D-42C4-8B48-56161A6547ED}"/>
    <cellStyle name="Separador de milhares 2 2 2 2 2 2 4 3" xfId="1407" xr:uid="{35F8C7E1-1970-4991-B655-3BFA77151C7E}"/>
    <cellStyle name="Separador de milhares 2 2 2 2 2 2 5" xfId="384" xr:uid="{00000000-0005-0000-0000-000014000000}"/>
    <cellStyle name="Separador de milhares 2 2 2 2 2 2 5 2" xfId="935" xr:uid="{E51B0160-1244-4AC7-A071-A22716ACB77A}"/>
    <cellStyle name="Separador de milhares 2 2 2 2 2 2 5 3" xfId="1485" xr:uid="{41DEFAD0-CDF5-43EE-9AFA-0791B779111D}"/>
    <cellStyle name="Separador de milhares 2 2 2 2 2 2 6" xfId="463" xr:uid="{00000000-0005-0000-0000-000014000000}"/>
    <cellStyle name="Separador de milhares 2 2 2 2 2 2 6 2" xfId="1014" xr:uid="{37B2CF09-3BFF-4C3E-9886-824CB5984933}"/>
    <cellStyle name="Separador de milhares 2 2 2 2 2 2 6 3" xfId="1564" xr:uid="{1E261905-4C42-49ED-A2D6-ED4CC0AF949A}"/>
    <cellStyle name="Separador de milhares 2 2 2 2 2 2 7" xfId="541" xr:uid="{00000000-0005-0000-0000-000014000000}"/>
    <cellStyle name="Separador de milhares 2 2 2 2 2 2 7 2" xfId="1092" xr:uid="{A1344349-5B3B-4F4C-9169-F3B9923BC6E6}"/>
    <cellStyle name="Separador de milhares 2 2 2 2 2 2 7 3" xfId="1642" xr:uid="{B886D977-8939-4570-9C22-E9399124B128}"/>
    <cellStyle name="Separador de milhares 2 2 2 2 2 2 8" xfId="620" xr:uid="{6468C2EC-BF86-40BD-A433-8AEB580C04A2}"/>
    <cellStyle name="Separador de milhares 2 2 2 2 2 2 9" xfId="1171" xr:uid="{E77A5161-5434-4C04-8B25-07AEE57F0043}"/>
    <cellStyle name="Separador de milhares 2 2 2 2 2 3" xfId="115" xr:uid="{00000000-0005-0000-0000-00000D000000}"/>
    <cellStyle name="Separador de milhares 2 2 2 2 2 3 2" xfId="666" xr:uid="{DE424B04-1B97-4961-BE30-9859D22D7C37}"/>
    <cellStyle name="Separador de milhares 2 2 2 2 2 3 3" xfId="1217" xr:uid="{DE2C718F-4FCB-4FB2-9610-9BD6D490864B}"/>
    <cellStyle name="Separador de milhares 2 2 2 2 2 4" xfId="194" xr:uid="{00000000-0005-0000-0000-00000D000000}"/>
    <cellStyle name="Separador de milhares 2 2 2 2 2 4 2" xfId="745" xr:uid="{679EB809-65B3-4DD7-A78D-61F4288ACF79}"/>
    <cellStyle name="Separador de milhares 2 2 2 2 2 4 3" xfId="1296" xr:uid="{4B99DC31-A28F-4543-9BFC-4698F097B392}"/>
    <cellStyle name="Separador de milhares 2 2 2 2 2 5" xfId="274" xr:uid="{00000000-0005-0000-0000-00000D000000}"/>
    <cellStyle name="Separador de milhares 2 2 2 2 2 5 2" xfId="825" xr:uid="{89E9EFBA-2B7C-49FD-BBF4-8911F80FC1E7}"/>
    <cellStyle name="Separador de milhares 2 2 2 2 2 5 3" xfId="1375" xr:uid="{F374D38E-2816-476B-B49E-846F9BBA1B74}"/>
    <cellStyle name="Separador de milhares 2 2 2 2 2 6" xfId="352" xr:uid="{00000000-0005-0000-0000-00000D000000}"/>
    <cellStyle name="Separador de milhares 2 2 2 2 2 6 2" xfId="903" xr:uid="{00A8FF65-D527-4B51-9C2C-4E1634ADA3E6}"/>
    <cellStyle name="Separador de milhares 2 2 2 2 2 6 3" xfId="1453" xr:uid="{B5400D7A-2384-46FC-A908-49CE036BAC6B}"/>
    <cellStyle name="Separador de milhares 2 2 2 2 2 7" xfId="431" xr:uid="{00000000-0005-0000-0000-00000D000000}"/>
    <cellStyle name="Separador de milhares 2 2 2 2 2 7 2" xfId="982" xr:uid="{0D754DCC-FB24-4C01-8B35-0D5C34D820F8}"/>
    <cellStyle name="Separador de milhares 2 2 2 2 2 7 3" xfId="1532" xr:uid="{FDF05496-8607-4AF1-B64C-77D29E2CD402}"/>
    <cellStyle name="Separador de milhares 2 2 2 2 2 8" xfId="509" xr:uid="{00000000-0005-0000-0000-00000D000000}"/>
    <cellStyle name="Separador de milhares 2 2 2 2 2 8 2" xfId="1060" xr:uid="{64C6504B-B5DD-4D70-A986-B682DFCF78D7}"/>
    <cellStyle name="Separador de milhares 2 2 2 2 2 8 3" xfId="1610" xr:uid="{B00F9931-4459-4C46-8E3D-CF7AC32065DC}"/>
    <cellStyle name="Separador de milhares 2 2 2 2 2 9" xfId="588" xr:uid="{3D96F5F4-23C2-4390-8552-7B3C0DA24850}"/>
    <cellStyle name="Separador de milhares 2 2 2 2 3" xfId="52" xr:uid="{00000000-0005-0000-0000-00000D000000}"/>
    <cellStyle name="Separador de milhares 2 2 2 2 3 2" xfId="131" xr:uid="{00000000-0005-0000-0000-00000D000000}"/>
    <cellStyle name="Separador de milhares 2 2 2 2 3 2 2" xfId="682" xr:uid="{CD0C43F8-B042-41AC-89F9-50B1353C13B5}"/>
    <cellStyle name="Separador de milhares 2 2 2 2 3 2 3" xfId="1233" xr:uid="{337E273E-2377-43E4-ABB1-CB29423DB265}"/>
    <cellStyle name="Separador de milhares 2 2 2 2 3 3" xfId="210" xr:uid="{00000000-0005-0000-0000-00000D000000}"/>
    <cellStyle name="Separador de milhares 2 2 2 2 3 3 2" xfId="761" xr:uid="{CD25B2CD-82E4-4736-9775-3B1648A3E7DF}"/>
    <cellStyle name="Separador de milhares 2 2 2 2 3 3 3" xfId="1312" xr:uid="{1EDD90F0-D316-4739-B143-C14891F7B117}"/>
    <cellStyle name="Separador de milhares 2 2 2 2 3 4" xfId="290" xr:uid="{00000000-0005-0000-0000-00000D000000}"/>
    <cellStyle name="Separador de milhares 2 2 2 2 3 4 2" xfId="841" xr:uid="{A6C510C3-2DD2-4F02-AE14-5FF1AFDF3564}"/>
    <cellStyle name="Separador de milhares 2 2 2 2 3 4 3" xfId="1391" xr:uid="{79745F95-995B-482B-AE39-02720B4B1C51}"/>
    <cellStyle name="Separador de milhares 2 2 2 2 3 5" xfId="368" xr:uid="{00000000-0005-0000-0000-00000D000000}"/>
    <cellStyle name="Separador de milhares 2 2 2 2 3 5 2" xfId="919" xr:uid="{032310B0-538B-48A4-BF4D-631BD30F7A0F}"/>
    <cellStyle name="Separador de milhares 2 2 2 2 3 5 3" xfId="1469" xr:uid="{B687F1A0-C756-4717-A514-36EC6365E51C}"/>
    <cellStyle name="Separador de milhares 2 2 2 2 3 6" xfId="447" xr:uid="{00000000-0005-0000-0000-00000D000000}"/>
    <cellStyle name="Separador de milhares 2 2 2 2 3 6 2" xfId="998" xr:uid="{DDA2E8F5-C44B-47F2-8FCF-C349E3773D05}"/>
    <cellStyle name="Separador de milhares 2 2 2 2 3 6 3" xfId="1548" xr:uid="{B3827D28-3B4A-4FC2-8213-61098BD8C768}"/>
    <cellStyle name="Separador de milhares 2 2 2 2 3 7" xfId="525" xr:uid="{00000000-0005-0000-0000-00000D000000}"/>
    <cellStyle name="Separador de milhares 2 2 2 2 3 7 2" xfId="1076" xr:uid="{65CD4EA3-AD59-4992-9D26-3525E027A786}"/>
    <cellStyle name="Separador de milhares 2 2 2 2 3 7 3" xfId="1626" xr:uid="{C5443F69-62C8-4A02-A373-94E21D86E03A}"/>
    <cellStyle name="Separador de milhares 2 2 2 2 3 8" xfId="604" xr:uid="{EC493E5F-459E-4539-9BD3-1C2B76C3B212}"/>
    <cellStyle name="Separador de milhares 2 2 2 2 3 9" xfId="1155" xr:uid="{644664AC-01F9-46AA-83A3-84A0FCDD96FE}"/>
    <cellStyle name="Separador de milhares 2 2 2 2 4" xfId="83" xr:uid="{00000000-0005-0000-0000-00000C000000}"/>
    <cellStyle name="Separador de milhares 2 2 2 2 4 2" xfId="162" xr:uid="{00000000-0005-0000-0000-00000C000000}"/>
    <cellStyle name="Separador de milhares 2 2 2 2 4 2 2" xfId="713" xr:uid="{F14601D3-3D56-4990-9A6F-41A6B6CB6275}"/>
    <cellStyle name="Separador de milhares 2 2 2 2 4 2 3" xfId="1264" xr:uid="{DA0317FE-3D0F-4D3C-8989-E1FF37B46001}"/>
    <cellStyle name="Separador de milhares 2 2 2 2 4 3" xfId="241" xr:uid="{00000000-0005-0000-0000-00000C000000}"/>
    <cellStyle name="Separador de milhares 2 2 2 2 4 3 2" xfId="792" xr:uid="{9C5DC444-8BA8-4723-81C4-3D644384BF78}"/>
    <cellStyle name="Separador de milhares 2 2 2 2 4 3 3" xfId="1343" xr:uid="{C307F8AB-0B20-4F71-94C2-B1A24E3C3C9C}"/>
    <cellStyle name="Separador de milhares 2 2 2 2 4 4" xfId="321" xr:uid="{00000000-0005-0000-0000-00000C000000}"/>
    <cellStyle name="Separador de milhares 2 2 2 2 4 4 2" xfId="872" xr:uid="{EF5ED699-472F-4B77-87FC-FE375A5BC2A2}"/>
    <cellStyle name="Separador de milhares 2 2 2 2 4 4 3" xfId="1422" xr:uid="{29B669BB-FCD0-4A04-AE0E-4CE6E94049E0}"/>
    <cellStyle name="Separador de milhares 2 2 2 2 4 5" xfId="399" xr:uid="{00000000-0005-0000-0000-00000C000000}"/>
    <cellStyle name="Separador de milhares 2 2 2 2 4 5 2" xfId="950" xr:uid="{75E95B04-CB20-417A-84E0-B38A04E529BB}"/>
    <cellStyle name="Separador de milhares 2 2 2 2 4 5 3" xfId="1500" xr:uid="{8CB8DC54-323C-44BF-980F-999FE7F13918}"/>
    <cellStyle name="Separador de milhares 2 2 2 2 4 6" xfId="478" xr:uid="{00000000-0005-0000-0000-00000C000000}"/>
    <cellStyle name="Separador de milhares 2 2 2 2 4 6 2" xfId="1029" xr:uid="{8947155E-F138-4340-8AC2-F7B724BEFA51}"/>
    <cellStyle name="Separador de milhares 2 2 2 2 4 6 3" xfId="1579" xr:uid="{3EA1EB66-922F-4377-A834-56B9C90D22F2}"/>
    <cellStyle name="Separador de milhares 2 2 2 2 4 7" xfId="556" xr:uid="{00000000-0005-0000-0000-00000C000000}"/>
    <cellStyle name="Separador de milhares 2 2 2 2 4 7 2" xfId="1107" xr:uid="{73BA7566-B63B-4E5D-8F1F-7845EEF39191}"/>
    <cellStyle name="Separador de milhares 2 2 2 2 4 7 3" xfId="1657" xr:uid="{2EA74D52-D11C-4541-9CB4-3CB86FC33851}"/>
    <cellStyle name="Separador de milhares 2 2 2 2 4 8" xfId="635" xr:uid="{5E5EE5C4-0F65-44ED-8E9C-DD464441A90D}"/>
    <cellStyle name="Separador de milhares 2 2 2 2 4 9" xfId="1186" xr:uid="{7D1BEA6A-CCE1-4D2D-9315-85701565ED7E}"/>
    <cellStyle name="Separador de milhares 2 2 2 2 5" xfId="99" xr:uid="{00000000-0005-0000-0000-00000D000000}"/>
    <cellStyle name="Separador de milhares 2 2 2 2 5 2" xfId="650" xr:uid="{1A0F8FAB-3F54-47CF-A224-C0EFA2ED1544}"/>
    <cellStyle name="Separador de milhares 2 2 2 2 5 3" xfId="1201" xr:uid="{F524B07B-29E8-43F7-9922-17D37927C6FA}"/>
    <cellStyle name="Separador de milhares 2 2 2 2 6" xfId="178" xr:uid="{00000000-0005-0000-0000-00000D000000}"/>
    <cellStyle name="Separador de milhares 2 2 2 2 6 2" xfId="729" xr:uid="{6CAF03AF-F446-4CD9-9F06-D5445D191D68}"/>
    <cellStyle name="Separador de milhares 2 2 2 2 6 3" xfId="1280" xr:uid="{ECC6931B-C6B8-4F38-95C2-6BB11981DA5D}"/>
    <cellStyle name="Separador de milhares 2 2 2 2 7" xfId="257" xr:uid="{00000000-0005-0000-0000-00000D000000}"/>
    <cellStyle name="Separador de milhares 2 2 2 2 7 2" xfId="808" xr:uid="{CBFDE2F7-6B1A-4F4A-A542-F396C2D1F7B6}"/>
    <cellStyle name="Separador de milhares 2 2 2 2 7 3" xfId="1359" xr:uid="{D6A8C8CC-2DDD-478E-956E-B2EAD0DD423C}"/>
    <cellStyle name="Separador de milhares 2 2 2 2 8" xfId="336" xr:uid="{00000000-0005-0000-0000-00000D000000}"/>
    <cellStyle name="Separador de milhares 2 2 2 2 8 2" xfId="887" xr:uid="{EDC880E9-74AB-498E-A24F-83FA4A3029C9}"/>
    <cellStyle name="Separador de milhares 2 2 2 2 8 3" xfId="1437" xr:uid="{BCF2CC9D-4733-4D80-96F3-2329530CE8AE}"/>
    <cellStyle name="Separador de milhares 2 2 2 2 9" xfId="415" xr:uid="{00000000-0005-0000-0000-00000D000000}"/>
    <cellStyle name="Separador de milhares 2 2 2 2 9 2" xfId="966" xr:uid="{10257E9D-16CD-4217-9DCD-9BC7CEF5A577}"/>
    <cellStyle name="Separador de milhares 2 2 2 2 9 3" xfId="1516" xr:uid="{586D294D-3B36-44BF-BA91-3DED52553065}"/>
    <cellStyle name="Separador de milhares 2 2 2 3" xfId="29" xr:uid="{00000000-0005-0000-0000-00000C000000}"/>
    <cellStyle name="Separador de milhares 2 2 2 3 10" xfId="1132" xr:uid="{7AAF66B2-86CB-4DEC-A33D-D2125ABBB158}"/>
    <cellStyle name="Separador de milhares 2 2 2 3 2" xfId="61" xr:uid="{00000000-0005-0000-0000-000015000000}"/>
    <cellStyle name="Separador de milhares 2 2 2 3 2 2" xfId="140" xr:uid="{00000000-0005-0000-0000-000015000000}"/>
    <cellStyle name="Separador de milhares 2 2 2 3 2 2 2" xfId="691" xr:uid="{F406ED7C-1C1D-405C-97D2-AB71FD279F10}"/>
    <cellStyle name="Separador de milhares 2 2 2 3 2 2 3" xfId="1242" xr:uid="{9A4FD6C1-387A-416C-A980-B715F91E3DBF}"/>
    <cellStyle name="Separador de milhares 2 2 2 3 2 3" xfId="219" xr:uid="{00000000-0005-0000-0000-000015000000}"/>
    <cellStyle name="Separador de milhares 2 2 2 3 2 3 2" xfId="770" xr:uid="{2438696F-D065-47A8-BDAA-18EFF67CD3D6}"/>
    <cellStyle name="Separador de milhares 2 2 2 3 2 3 3" xfId="1321" xr:uid="{71132926-8972-4CCE-A241-EC19A7F6D9BB}"/>
    <cellStyle name="Separador de milhares 2 2 2 3 2 4" xfId="299" xr:uid="{00000000-0005-0000-0000-000015000000}"/>
    <cellStyle name="Separador de milhares 2 2 2 3 2 4 2" xfId="850" xr:uid="{3CE2228E-0691-4A07-8D6B-7F5CFD04A17F}"/>
    <cellStyle name="Separador de milhares 2 2 2 3 2 4 3" xfId="1400" xr:uid="{62235D77-CC33-4F46-90F9-D20DA80E921D}"/>
    <cellStyle name="Separador de milhares 2 2 2 3 2 5" xfId="377" xr:uid="{00000000-0005-0000-0000-000015000000}"/>
    <cellStyle name="Separador de milhares 2 2 2 3 2 5 2" xfId="928" xr:uid="{25D96996-0044-4F6A-AF07-4EB4D64469D4}"/>
    <cellStyle name="Separador de milhares 2 2 2 3 2 5 3" xfId="1478" xr:uid="{F2F4EC46-35EC-4E70-B3F6-92B3B34551B4}"/>
    <cellStyle name="Separador de milhares 2 2 2 3 2 6" xfId="456" xr:uid="{00000000-0005-0000-0000-000015000000}"/>
    <cellStyle name="Separador de milhares 2 2 2 3 2 6 2" xfId="1007" xr:uid="{D8D4F9D5-890F-4302-9C16-FCF3054D0CD5}"/>
    <cellStyle name="Separador de milhares 2 2 2 3 2 6 3" xfId="1557" xr:uid="{46960F74-7E00-483F-9746-B4FB55654BC3}"/>
    <cellStyle name="Separador de milhares 2 2 2 3 2 7" xfId="534" xr:uid="{00000000-0005-0000-0000-000015000000}"/>
    <cellStyle name="Separador de milhares 2 2 2 3 2 7 2" xfId="1085" xr:uid="{87E1067A-B03A-4905-93A6-B74A110E15A7}"/>
    <cellStyle name="Separador de milhares 2 2 2 3 2 7 3" xfId="1635" xr:uid="{D2D5549B-9F48-4A52-9166-26714FE6F766}"/>
    <cellStyle name="Separador de milhares 2 2 2 3 2 8" xfId="613" xr:uid="{DC5C3BE6-2479-428F-AAB8-CC826A932B9A}"/>
    <cellStyle name="Separador de milhares 2 2 2 3 2 9" xfId="1164" xr:uid="{EA531482-CEAF-4850-8F2B-ECA4DAD8D421}"/>
    <cellStyle name="Separador de milhares 2 2 2 3 3" xfId="108" xr:uid="{00000000-0005-0000-0000-00000C000000}"/>
    <cellStyle name="Separador de milhares 2 2 2 3 3 2" xfId="659" xr:uid="{5A2732DB-04D5-4BA7-92D3-88DC6ECC871D}"/>
    <cellStyle name="Separador de milhares 2 2 2 3 3 3" xfId="1210" xr:uid="{5D3875BB-62CF-4200-A264-B5E96E9FEA21}"/>
    <cellStyle name="Separador de milhares 2 2 2 3 4" xfId="187" xr:uid="{00000000-0005-0000-0000-00000C000000}"/>
    <cellStyle name="Separador de milhares 2 2 2 3 4 2" xfId="738" xr:uid="{67A010BF-1524-43E2-B4C3-E1F2425BC8C5}"/>
    <cellStyle name="Separador de milhares 2 2 2 3 4 3" xfId="1289" xr:uid="{E6E1FE32-26FA-4E0D-8D01-5EE76A8A5C80}"/>
    <cellStyle name="Separador de milhares 2 2 2 3 5" xfId="267" xr:uid="{00000000-0005-0000-0000-00000C000000}"/>
    <cellStyle name="Separador de milhares 2 2 2 3 5 2" xfId="818" xr:uid="{741B6C8F-C008-4525-B707-538596F095C0}"/>
    <cellStyle name="Separador de milhares 2 2 2 3 5 3" xfId="1368" xr:uid="{F70FAEDA-78E0-458F-B4A1-223046BE7036}"/>
    <cellStyle name="Separador de milhares 2 2 2 3 6" xfId="345" xr:uid="{00000000-0005-0000-0000-00000C000000}"/>
    <cellStyle name="Separador de milhares 2 2 2 3 6 2" xfId="896" xr:uid="{AFB75890-0EED-4476-8C3A-6E0620F42FF0}"/>
    <cellStyle name="Separador de milhares 2 2 2 3 6 3" xfId="1446" xr:uid="{54160D4D-3554-4ECA-9465-7E24B941F815}"/>
    <cellStyle name="Separador de milhares 2 2 2 3 7" xfId="424" xr:uid="{00000000-0005-0000-0000-00000C000000}"/>
    <cellStyle name="Separador de milhares 2 2 2 3 7 2" xfId="975" xr:uid="{AC7503AE-322A-497D-BF95-2C961C4F6A5D}"/>
    <cellStyle name="Separador de milhares 2 2 2 3 7 3" xfId="1525" xr:uid="{951F6B1B-2EED-4AB3-9EA3-016816B48B0A}"/>
    <cellStyle name="Separador de milhares 2 2 2 3 8" xfId="502" xr:uid="{00000000-0005-0000-0000-00000C000000}"/>
    <cellStyle name="Separador de milhares 2 2 2 3 8 2" xfId="1053" xr:uid="{EBE37FAB-7DE6-48EA-9897-B4AE8B3DC444}"/>
    <cellStyle name="Separador de milhares 2 2 2 3 8 3" xfId="1603" xr:uid="{84407B1F-3439-4D67-B1E5-8E334D44710A}"/>
    <cellStyle name="Separador de milhares 2 2 2 3 9" xfId="581" xr:uid="{2791C5E9-173D-4BBB-87DA-49965199E0C8}"/>
    <cellStyle name="Separador de milhares 2 2 2 4" xfId="45" xr:uid="{00000000-0005-0000-0000-00000C000000}"/>
    <cellStyle name="Separador de milhares 2 2 2 4 2" xfId="124" xr:uid="{00000000-0005-0000-0000-00000C000000}"/>
    <cellStyle name="Separador de milhares 2 2 2 4 2 2" xfId="675" xr:uid="{A2D2A614-B569-444B-B457-0F26432DD1A5}"/>
    <cellStyle name="Separador de milhares 2 2 2 4 2 3" xfId="1226" xr:uid="{E07D1DE0-1B32-4502-98EC-7D512DF19586}"/>
    <cellStyle name="Separador de milhares 2 2 2 4 3" xfId="203" xr:uid="{00000000-0005-0000-0000-00000C000000}"/>
    <cellStyle name="Separador de milhares 2 2 2 4 3 2" xfId="754" xr:uid="{0B4EEAC9-E400-46AE-B0C5-6B33F61D7244}"/>
    <cellStyle name="Separador de milhares 2 2 2 4 3 3" xfId="1305" xr:uid="{EDA25321-784D-42A7-A1A8-9FA010783EA9}"/>
    <cellStyle name="Separador de milhares 2 2 2 4 4" xfId="283" xr:uid="{00000000-0005-0000-0000-00000C000000}"/>
    <cellStyle name="Separador de milhares 2 2 2 4 4 2" xfId="834" xr:uid="{02D345B4-1F5B-454D-9C12-5EC469FAEFE3}"/>
    <cellStyle name="Separador de milhares 2 2 2 4 4 3" xfId="1384" xr:uid="{EAE08CD9-3F1B-4D46-A6FD-1627326E82A1}"/>
    <cellStyle name="Separador de milhares 2 2 2 4 5" xfId="361" xr:uid="{00000000-0005-0000-0000-00000C000000}"/>
    <cellStyle name="Separador de milhares 2 2 2 4 5 2" xfId="912" xr:uid="{F613B5B2-9632-4A48-BD23-6C3184C204A9}"/>
    <cellStyle name="Separador de milhares 2 2 2 4 5 3" xfId="1462" xr:uid="{64759AFA-9685-48C5-8C3D-91643243EEDC}"/>
    <cellStyle name="Separador de milhares 2 2 2 4 6" xfId="440" xr:uid="{00000000-0005-0000-0000-00000C000000}"/>
    <cellStyle name="Separador de milhares 2 2 2 4 6 2" xfId="991" xr:uid="{E208D35B-D4B0-4A68-9EA5-F7386829691E}"/>
    <cellStyle name="Separador de milhares 2 2 2 4 6 3" xfId="1541" xr:uid="{66835437-0E89-47DE-A7BE-8563519AEA31}"/>
    <cellStyle name="Separador de milhares 2 2 2 4 7" xfId="518" xr:uid="{00000000-0005-0000-0000-00000C000000}"/>
    <cellStyle name="Separador de milhares 2 2 2 4 7 2" xfId="1069" xr:uid="{3C221A8F-0F2C-4DE1-8F85-C061B1763C48}"/>
    <cellStyle name="Separador de milhares 2 2 2 4 7 3" xfId="1619" xr:uid="{BE579C25-CFAD-420A-9ED3-5E618ADB3FDB}"/>
    <cellStyle name="Separador de milhares 2 2 2 4 8" xfId="597" xr:uid="{73E580EB-E309-4EE0-9F2C-CD6B8382CBA3}"/>
    <cellStyle name="Separador de milhares 2 2 2 4 9" xfId="1148" xr:uid="{9116B9F4-7986-404B-9A3C-C025F8742C34}"/>
    <cellStyle name="Separador de milhares 2 2 2 5" xfId="77" xr:uid="{00000000-0005-0000-0000-00000B000000}"/>
    <cellStyle name="Separador de milhares 2 2 2 5 2" xfId="156" xr:uid="{00000000-0005-0000-0000-00000B000000}"/>
    <cellStyle name="Separador de milhares 2 2 2 5 2 2" xfId="707" xr:uid="{FE780033-312F-406F-81FB-55394584124E}"/>
    <cellStyle name="Separador de milhares 2 2 2 5 2 3" xfId="1258" xr:uid="{FDF7EBFF-7572-4551-BC9A-BA33912C97D6}"/>
    <cellStyle name="Separador de milhares 2 2 2 5 3" xfId="235" xr:uid="{00000000-0005-0000-0000-00000B000000}"/>
    <cellStyle name="Separador de milhares 2 2 2 5 3 2" xfId="786" xr:uid="{118D5012-D2F6-4B5E-84E4-AB4F467C3C63}"/>
    <cellStyle name="Separador de milhares 2 2 2 5 3 3" xfId="1337" xr:uid="{5CAA4E3B-BE52-4F92-ABAA-B34746CB7FBB}"/>
    <cellStyle name="Separador de milhares 2 2 2 5 4" xfId="315" xr:uid="{00000000-0005-0000-0000-00000B000000}"/>
    <cellStyle name="Separador de milhares 2 2 2 5 4 2" xfId="866" xr:uid="{CD9E0FE3-8490-4AA9-8AC9-CCE5BADEE859}"/>
    <cellStyle name="Separador de milhares 2 2 2 5 4 3" xfId="1416" xr:uid="{0E405B27-1F78-4287-BC3A-1986C8F46E67}"/>
    <cellStyle name="Separador de milhares 2 2 2 5 5" xfId="393" xr:uid="{00000000-0005-0000-0000-00000B000000}"/>
    <cellStyle name="Separador de milhares 2 2 2 5 5 2" xfId="944" xr:uid="{E6DE904B-1706-450E-BC4E-34F14CC3BA58}"/>
    <cellStyle name="Separador de milhares 2 2 2 5 5 3" xfId="1494" xr:uid="{5FF8450B-7BA8-493E-9F29-280559FE8B5A}"/>
    <cellStyle name="Separador de milhares 2 2 2 5 6" xfId="472" xr:uid="{00000000-0005-0000-0000-00000B000000}"/>
    <cellStyle name="Separador de milhares 2 2 2 5 6 2" xfId="1023" xr:uid="{F0A0B50B-D9A3-470E-B023-BE765443BF05}"/>
    <cellStyle name="Separador de milhares 2 2 2 5 6 3" xfId="1573" xr:uid="{40523526-53B0-428A-804C-2DAC75961407}"/>
    <cellStyle name="Separador de milhares 2 2 2 5 7" xfId="550" xr:uid="{00000000-0005-0000-0000-00000B000000}"/>
    <cellStyle name="Separador de milhares 2 2 2 5 7 2" xfId="1101" xr:uid="{3E45C047-9299-42B6-9212-AAA3EDDC8404}"/>
    <cellStyle name="Separador de milhares 2 2 2 5 7 3" xfId="1651" xr:uid="{94F9FA36-C427-4E61-8B62-4FC2DA3F83E3}"/>
    <cellStyle name="Separador de milhares 2 2 2 5 8" xfId="629" xr:uid="{CEBD6F9D-67A6-4D16-81BF-5DE0F7656850}"/>
    <cellStyle name="Separador de milhares 2 2 2 5 9" xfId="1180" xr:uid="{B069EA89-1A10-47AE-AEC4-A5D6D2288C01}"/>
    <cellStyle name="Separador de milhares 2 2 2 6" xfId="93" xr:uid="{00000000-0005-0000-0000-00000C000000}"/>
    <cellStyle name="Separador de milhares 2 2 2 6 2" xfId="644" xr:uid="{D29186E9-9C33-4E8E-8BE4-52B41D510B5C}"/>
    <cellStyle name="Separador de milhares 2 2 2 6 3" xfId="1195" xr:uid="{83F1D35E-8C5D-4549-9E12-6B4C64D9C742}"/>
    <cellStyle name="Separador de milhares 2 2 2 7" xfId="171" xr:uid="{00000000-0005-0000-0000-00000C000000}"/>
    <cellStyle name="Separador de milhares 2 2 2 7 2" xfId="722" xr:uid="{37646C4A-DBB4-4218-B886-7FABC5153AC5}"/>
    <cellStyle name="Separador de milhares 2 2 2 7 3" xfId="1273" xr:uid="{17535150-B8CD-47E0-823F-CE2F6743A690}"/>
    <cellStyle name="Separador de milhares 2 2 2 8" xfId="250" xr:uid="{00000000-0005-0000-0000-00000C000000}"/>
    <cellStyle name="Separador de milhares 2 2 2 8 2" xfId="801" xr:uid="{1F6CCC0E-6171-48DA-A3D1-B07E96CB18C1}"/>
    <cellStyle name="Separador de milhares 2 2 2 8 3" xfId="1352" xr:uid="{7A820FC7-644F-44E0-B696-A54544CC4F74}"/>
    <cellStyle name="Separador de milhares 2 2 2 9" xfId="330" xr:uid="{00000000-0005-0000-0000-00000C000000}"/>
    <cellStyle name="Separador de milhares 2 2 2 9 2" xfId="881" xr:uid="{CD930CEC-1DED-4A6D-BB73-CF46EE80378F}"/>
    <cellStyle name="Separador de milhares 2 2 2 9 3" xfId="1431" xr:uid="{F5DA04E6-8C2C-4E75-926B-5619F4A104C6}"/>
    <cellStyle name="Separador de milhares 2 2 3" xfId="23" xr:uid="{00000000-0005-0000-0000-00000E000000}"/>
    <cellStyle name="Separador de milhares 2 2 3 10" xfId="497" xr:uid="{00000000-0005-0000-0000-00000E000000}"/>
    <cellStyle name="Separador de milhares 2 2 3 10 2" xfId="1048" xr:uid="{7A150080-73F2-4CDC-9D43-7FC94FE65C7F}"/>
    <cellStyle name="Separador de milhares 2 2 3 10 3" xfId="1598" xr:uid="{0B146458-1DBD-4632-A738-1EE65EC5EB68}"/>
    <cellStyle name="Separador de milhares 2 2 3 11" xfId="576" xr:uid="{85D176B4-6772-460D-9358-6998E44E947E}"/>
    <cellStyle name="Separador de milhares 2 2 3 12" xfId="1127" xr:uid="{6F2173B4-6382-4532-BE1E-AD82E5CBA2B5}"/>
    <cellStyle name="Separador de milhares 2 2 3 2" xfId="40" xr:uid="{00000000-0005-0000-0000-00000E000000}"/>
    <cellStyle name="Separador de milhares 2 2 3 2 10" xfId="1143" xr:uid="{4BF42D2C-716C-4D40-90E4-E98B735E8756}"/>
    <cellStyle name="Separador de milhares 2 2 3 2 2" xfId="72" xr:uid="{00000000-0005-0000-0000-000017000000}"/>
    <cellStyle name="Separador de milhares 2 2 3 2 2 2" xfId="151" xr:uid="{00000000-0005-0000-0000-000017000000}"/>
    <cellStyle name="Separador de milhares 2 2 3 2 2 2 2" xfId="702" xr:uid="{DA91FF7B-432E-4A28-A1A7-A0B33FBF33FF}"/>
    <cellStyle name="Separador de milhares 2 2 3 2 2 2 3" xfId="1253" xr:uid="{703B4C7D-9054-47C6-8151-07FF88DD86AF}"/>
    <cellStyle name="Separador de milhares 2 2 3 2 2 3" xfId="230" xr:uid="{00000000-0005-0000-0000-000017000000}"/>
    <cellStyle name="Separador de milhares 2 2 3 2 2 3 2" xfId="781" xr:uid="{35D1C36D-2735-4D70-AA06-5C666A195D10}"/>
    <cellStyle name="Separador de milhares 2 2 3 2 2 3 3" xfId="1332" xr:uid="{ABA5E436-26EF-4D0B-A0DE-2AECE46B9996}"/>
    <cellStyle name="Separador de milhares 2 2 3 2 2 4" xfId="310" xr:uid="{00000000-0005-0000-0000-000017000000}"/>
    <cellStyle name="Separador de milhares 2 2 3 2 2 4 2" xfId="861" xr:uid="{CD1A41F5-007A-4F08-B617-A2E811FAB3DD}"/>
    <cellStyle name="Separador de milhares 2 2 3 2 2 4 3" xfId="1411" xr:uid="{C91F7BA5-6C84-42D1-95F6-576E168B4ACA}"/>
    <cellStyle name="Separador de milhares 2 2 3 2 2 5" xfId="388" xr:uid="{00000000-0005-0000-0000-000017000000}"/>
    <cellStyle name="Separador de milhares 2 2 3 2 2 5 2" xfId="939" xr:uid="{60A6135D-9847-45FE-9BA0-9F02A406EB80}"/>
    <cellStyle name="Separador de milhares 2 2 3 2 2 5 3" xfId="1489" xr:uid="{73E9C565-F8BC-401D-9D64-FC5B382AB213}"/>
    <cellStyle name="Separador de milhares 2 2 3 2 2 6" xfId="467" xr:uid="{00000000-0005-0000-0000-000017000000}"/>
    <cellStyle name="Separador de milhares 2 2 3 2 2 6 2" xfId="1018" xr:uid="{B74303A9-A04F-449B-BF81-E78E9421B3C2}"/>
    <cellStyle name="Separador de milhares 2 2 3 2 2 6 3" xfId="1568" xr:uid="{6E8208B2-112F-4106-9D29-41616AB9FD4D}"/>
    <cellStyle name="Separador de milhares 2 2 3 2 2 7" xfId="545" xr:uid="{00000000-0005-0000-0000-000017000000}"/>
    <cellStyle name="Separador de milhares 2 2 3 2 2 7 2" xfId="1096" xr:uid="{D159C693-2F83-411A-B3D8-3C08992B0F8F}"/>
    <cellStyle name="Separador de milhares 2 2 3 2 2 7 3" xfId="1646" xr:uid="{4BB5F4F3-875B-49A3-B1DE-D1D768029BB8}"/>
    <cellStyle name="Separador de milhares 2 2 3 2 2 8" xfId="624" xr:uid="{29719FC0-5DC1-4735-A4FE-83693D309F9B}"/>
    <cellStyle name="Separador de milhares 2 2 3 2 2 9" xfId="1175" xr:uid="{569EB656-420D-46C9-B216-D4023816A96A}"/>
    <cellStyle name="Separador de milhares 2 2 3 2 3" xfId="119" xr:uid="{00000000-0005-0000-0000-00000E000000}"/>
    <cellStyle name="Separador de milhares 2 2 3 2 3 2" xfId="670" xr:uid="{B13093C7-71B7-433E-8BAC-7F5BBCE2CB58}"/>
    <cellStyle name="Separador de milhares 2 2 3 2 3 3" xfId="1221" xr:uid="{DE5C70D6-EC1A-451F-90F6-41B6BF91B92C}"/>
    <cellStyle name="Separador de milhares 2 2 3 2 4" xfId="198" xr:uid="{00000000-0005-0000-0000-00000E000000}"/>
    <cellStyle name="Separador de milhares 2 2 3 2 4 2" xfId="749" xr:uid="{AEE6908A-FA46-424B-A75D-AC3992ECFE84}"/>
    <cellStyle name="Separador de milhares 2 2 3 2 4 3" xfId="1300" xr:uid="{1E1DAC92-75A9-4D54-8FA6-F13D52F364A5}"/>
    <cellStyle name="Separador de milhares 2 2 3 2 5" xfId="278" xr:uid="{00000000-0005-0000-0000-00000E000000}"/>
    <cellStyle name="Separador de milhares 2 2 3 2 5 2" xfId="829" xr:uid="{025A6228-DF7F-47F3-97D0-35F03F555CA7}"/>
    <cellStyle name="Separador de milhares 2 2 3 2 5 3" xfId="1379" xr:uid="{ED55FF92-C4AD-4D95-B1E6-E261862409BE}"/>
    <cellStyle name="Separador de milhares 2 2 3 2 6" xfId="356" xr:uid="{00000000-0005-0000-0000-00000E000000}"/>
    <cellStyle name="Separador de milhares 2 2 3 2 6 2" xfId="907" xr:uid="{5AE8D6A4-16FE-462B-BD48-FAE68905FFEE}"/>
    <cellStyle name="Separador de milhares 2 2 3 2 6 3" xfId="1457" xr:uid="{35D0011B-21A8-4736-B884-3DA4D61309F9}"/>
    <cellStyle name="Separador de milhares 2 2 3 2 7" xfId="435" xr:uid="{00000000-0005-0000-0000-00000E000000}"/>
    <cellStyle name="Separador de milhares 2 2 3 2 7 2" xfId="986" xr:uid="{F26A5BDC-7CEB-408D-A75C-7652931CD444}"/>
    <cellStyle name="Separador de milhares 2 2 3 2 7 3" xfId="1536" xr:uid="{52A4D215-AE06-4430-82BD-EC798DF52A18}"/>
    <cellStyle name="Separador de milhares 2 2 3 2 8" xfId="513" xr:uid="{00000000-0005-0000-0000-00000E000000}"/>
    <cellStyle name="Separador de milhares 2 2 3 2 8 2" xfId="1064" xr:uid="{45562941-2956-4F5F-B425-F985B96BF950}"/>
    <cellStyle name="Separador de milhares 2 2 3 2 8 3" xfId="1614" xr:uid="{9018DDC8-F82D-4EFF-81A0-44E874265C10}"/>
    <cellStyle name="Separador de milhares 2 2 3 2 9" xfId="592" xr:uid="{3984D4E7-8303-4940-AD49-85D59C81DE2A}"/>
    <cellStyle name="Separador de milhares 2 2 3 3" xfId="56" xr:uid="{00000000-0005-0000-0000-00000E000000}"/>
    <cellStyle name="Separador de milhares 2 2 3 3 2" xfId="135" xr:uid="{00000000-0005-0000-0000-00000E000000}"/>
    <cellStyle name="Separador de milhares 2 2 3 3 2 2" xfId="686" xr:uid="{81055F30-3009-4206-8403-4879FEAF28B5}"/>
    <cellStyle name="Separador de milhares 2 2 3 3 2 3" xfId="1237" xr:uid="{486B7B53-3B75-4716-983D-1A628E198E8C}"/>
    <cellStyle name="Separador de milhares 2 2 3 3 3" xfId="214" xr:uid="{00000000-0005-0000-0000-00000E000000}"/>
    <cellStyle name="Separador de milhares 2 2 3 3 3 2" xfId="765" xr:uid="{7E69DFDA-0F17-4A91-BCC4-7C358D78A8A6}"/>
    <cellStyle name="Separador de milhares 2 2 3 3 3 3" xfId="1316" xr:uid="{FDBBC944-968E-45B1-A11D-E863510A666E}"/>
    <cellStyle name="Separador de milhares 2 2 3 3 4" xfId="294" xr:uid="{00000000-0005-0000-0000-00000E000000}"/>
    <cellStyle name="Separador de milhares 2 2 3 3 4 2" xfId="845" xr:uid="{8399DEFB-4520-4CE5-B23F-71CDD07373AE}"/>
    <cellStyle name="Separador de milhares 2 2 3 3 4 3" xfId="1395" xr:uid="{13DA944D-CC38-492E-898B-B7A010DBAAAA}"/>
    <cellStyle name="Separador de milhares 2 2 3 3 5" xfId="372" xr:uid="{00000000-0005-0000-0000-00000E000000}"/>
    <cellStyle name="Separador de milhares 2 2 3 3 5 2" xfId="923" xr:uid="{5794613F-53DB-4966-BBF8-BC3A7E1428BD}"/>
    <cellStyle name="Separador de milhares 2 2 3 3 5 3" xfId="1473" xr:uid="{EF5AA547-4B01-4867-952B-C84B1F79B803}"/>
    <cellStyle name="Separador de milhares 2 2 3 3 6" xfId="451" xr:uid="{00000000-0005-0000-0000-00000E000000}"/>
    <cellStyle name="Separador de milhares 2 2 3 3 6 2" xfId="1002" xr:uid="{E6BC9207-27C2-48F4-9C3D-C8441B7B36F0}"/>
    <cellStyle name="Separador de milhares 2 2 3 3 6 3" xfId="1552" xr:uid="{FF983D81-291C-4D89-8D86-B23C0236C491}"/>
    <cellStyle name="Separador de milhares 2 2 3 3 7" xfId="529" xr:uid="{00000000-0005-0000-0000-00000E000000}"/>
    <cellStyle name="Separador de milhares 2 2 3 3 7 2" xfId="1080" xr:uid="{800AC037-A2E9-46B4-8F80-4B3C56395E16}"/>
    <cellStyle name="Separador de milhares 2 2 3 3 7 3" xfId="1630" xr:uid="{EC1488A6-59F2-47AB-864F-B320DE78EABA}"/>
    <cellStyle name="Separador de milhares 2 2 3 3 8" xfId="608" xr:uid="{B4D87EB6-4833-40AF-961F-F3823F1A0D28}"/>
    <cellStyle name="Separador de milhares 2 2 3 3 9" xfId="1159" xr:uid="{38409112-E841-445A-A596-1608FFBE33C2}"/>
    <cellStyle name="Separador de milhares 2 2 3 4" xfId="87" xr:uid="{00000000-0005-0000-0000-00000D000000}"/>
    <cellStyle name="Separador de milhares 2 2 3 4 2" xfId="166" xr:uid="{00000000-0005-0000-0000-00000D000000}"/>
    <cellStyle name="Separador de milhares 2 2 3 4 2 2" xfId="717" xr:uid="{1D5C1F91-C758-4A61-A5E1-FAA4F026F786}"/>
    <cellStyle name="Separador de milhares 2 2 3 4 2 3" xfId="1268" xr:uid="{B23915FA-ED8E-4079-8D34-52315A71189B}"/>
    <cellStyle name="Separador de milhares 2 2 3 4 3" xfId="245" xr:uid="{00000000-0005-0000-0000-00000D000000}"/>
    <cellStyle name="Separador de milhares 2 2 3 4 3 2" xfId="796" xr:uid="{5002EC87-2354-4AD0-9C01-4220B5D51440}"/>
    <cellStyle name="Separador de milhares 2 2 3 4 3 3" xfId="1347" xr:uid="{E65726F4-2D74-402C-A154-8405A1303EA0}"/>
    <cellStyle name="Separador de milhares 2 2 3 4 4" xfId="325" xr:uid="{00000000-0005-0000-0000-00000D000000}"/>
    <cellStyle name="Separador de milhares 2 2 3 4 4 2" xfId="876" xr:uid="{06B49FF0-D66E-47A6-9AF2-DF637A020FB3}"/>
    <cellStyle name="Separador de milhares 2 2 3 4 4 3" xfId="1426" xr:uid="{5FDE04AF-5743-45FD-8EB8-79A204F4060A}"/>
    <cellStyle name="Separador de milhares 2 2 3 4 5" xfId="403" xr:uid="{00000000-0005-0000-0000-00000D000000}"/>
    <cellStyle name="Separador de milhares 2 2 3 4 5 2" xfId="954" xr:uid="{85165D36-8AC6-4833-B299-712DB3BAF8B4}"/>
    <cellStyle name="Separador de milhares 2 2 3 4 5 3" xfId="1504" xr:uid="{E998A9AD-2211-4DEE-BE66-82762C03B272}"/>
    <cellStyle name="Separador de milhares 2 2 3 4 6" xfId="482" xr:uid="{00000000-0005-0000-0000-00000D000000}"/>
    <cellStyle name="Separador de milhares 2 2 3 4 6 2" xfId="1033" xr:uid="{841263E6-D850-441B-8DD7-B8D8A6AAAA21}"/>
    <cellStyle name="Separador de milhares 2 2 3 4 6 3" xfId="1583" xr:uid="{00792AD2-AAAE-42A1-A0B8-4274CD031AEC}"/>
    <cellStyle name="Separador de milhares 2 2 3 4 7" xfId="560" xr:uid="{00000000-0005-0000-0000-00000D000000}"/>
    <cellStyle name="Separador de milhares 2 2 3 4 7 2" xfId="1111" xr:uid="{C9B8494C-B8E5-48D5-AF1D-A4EDD2E1A0D9}"/>
    <cellStyle name="Separador de milhares 2 2 3 4 7 3" xfId="1661" xr:uid="{8F127B69-ECF2-46DB-8E52-72FFF7A7FCB3}"/>
    <cellStyle name="Separador de milhares 2 2 3 4 8" xfId="639" xr:uid="{8644184C-D336-43D0-876C-8C20EDEA764A}"/>
    <cellStyle name="Separador de milhares 2 2 3 4 9" xfId="1190" xr:uid="{8B505271-740F-422D-92AC-DB5BC43D154D}"/>
    <cellStyle name="Separador de milhares 2 2 3 5" xfId="103" xr:uid="{00000000-0005-0000-0000-00000E000000}"/>
    <cellStyle name="Separador de milhares 2 2 3 5 2" xfId="654" xr:uid="{4FBDF732-A24B-4A1F-8A24-22936956A4D7}"/>
    <cellStyle name="Separador de milhares 2 2 3 5 3" xfId="1205" xr:uid="{1F28BB00-19D0-40C3-8B45-6212574D77E0}"/>
    <cellStyle name="Separador de milhares 2 2 3 6" xfId="182" xr:uid="{00000000-0005-0000-0000-00000E000000}"/>
    <cellStyle name="Separador de milhares 2 2 3 6 2" xfId="733" xr:uid="{64E1C478-6309-4EBC-ACAC-750FEADDCAF0}"/>
    <cellStyle name="Separador de milhares 2 2 3 6 3" xfId="1284" xr:uid="{009ECAD0-408B-4225-81B4-A21542A62AE2}"/>
    <cellStyle name="Separador de milhares 2 2 3 7" xfId="261" xr:uid="{00000000-0005-0000-0000-00000E000000}"/>
    <cellStyle name="Separador de milhares 2 2 3 7 2" xfId="812" xr:uid="{833A86B9-972F-4575-B19E-CDF583FCF5EB}"/>
    <cellStyle name="Separador de milhares 2 2 3 7 3" xfId="1363" xr:uid="{7284A6E8-4C5B-4078-A189-BF46B7806967}"/>
    <cellStyle name="Separador de milhares 2 2 3 8" xfId="340" xr:uid="{00000000-0005-0000-0000-00000E000000}"/>
    <cellStyle name="Separador de milhares 2 2 3 8 2" xfId="891" xr:uid="{5A5D8A30-A657-4B08-9604-ADACF45CC7F5}"/>
    <cellStyle name="Separador de milhares 2 2 3 8 3" xfId="1441" xr:uid="{4FEE0FEF-FE92-4C2E-B9D9-B0CBCD230273}"/>
    <cellStyle name="Separador de milhares 2 2 3 9" xfId="419" xr:uid="{00000000-0005-0000-0000-00000E000000}"/>
    <cellStyle name="Separador de milhares 2 2 3 9 2" xfId="970" xr:uid="{9DE4F197-B8ED-42F6-BD0E-D03FD046A757}"/>
    <cellStyle name="Separador de milhares 2 2 3 9 3" xfId="1520" xr:uid="{D83CC067-0034-41F9-B639-6E142ADBD97B}"/>
    <cellStyle name="Separador de milhares 2 2 4" xfId="16" xr:uid="{00000000-0005-0000-0000-00000F000000}"/>
    <cellStyle name="Separador de milhares 2 2 4 10" xfId="490" xr:uid="{00000000-0005-0000-0000-00000F000000}"/>
    <cellStyle name="Separador de milhares 2 2 4 10 2" xfId="1041" xr:uid="{E45A1AEB-88A4-4CA1-9546-AA2667E41254}"/>
    <cellStyle name="Separador de milhares 2 2 4 10 3" xfId="1591" xr:uid="{34D39F1F-F90E-43C8-9272-821BD05FB062}"/>
    <cellStyle name="Separador de milhares 2 2 4 11" xfId="569" xr:uid="{3F40EA5A-4938-421C-984F-7E883C58D25F}"/>
    <cellStyle name="Separador de milhares 2 2 4 12" xfId="1120" xr:uid="{F2B3F453-0BA9-49C6-857F-1393BEB73E9A}"/>
    <cellStyle name="Separador de milhares 2 2 4 2" xfId="33" xr:uid="{00000000-0005-0000-0000-00000F000000}"/>
    <cellStyle name="Separador de milhares 2 2 4 2 10" xfId="1136" xr:uid="{778C831D-446D-48F7-8073-CE92FBE62875}"/>
    <cellStyle name="Separador de milhares 2 2 4 2 2" xfId="65" xr:uid="{00000000-0005-0000-0000-000019000000}"/>
    <cellStyle name="Separador de milhares 2 2 4 2 2 2" xfId="144" xr:uid="{00000000-0005-0000-0000-000019000000}"/>
    <cellStyle name="Separador de milhares 2 2 4 2 2 2 2" xfId="695" xr:uid="{2E5687A5-FD9B-47AE-8040-ED88AC438198}"/>
    <cellStyle name="Separador de milhares 2 2 4 2 2 2 3" xfId="1246" xr:uid="{DF8469BD-0469-4406-B5E2-BDF36B02DA2D}"/>
    <cellStyle name="Separador de milhares 2 2 4 2 2 3" xfId="223" xr:uid="{00000000-0005-0000-0000-000019000000}"/>
    <cellStyle name="Separador de milhares 2 2 4 2 2 3 2" xfId="774" xr:uid="{9FFA8A5C-5B0B-49FE-846F-D2A92C036024}"/>
    <cellStyle name="Separador de milhares 2 2 4 2 2 3 3" xfId="1325" xr:uid="{7883B78D-BB1B-42DA-BC47-3CA67B3BAFBA}"/>
    <cellStyle name="Separador de milhares 2 2 4 2 2 4" xfId="303" xr:uid="{00000000-0005-0000-0000-000019000000}"/>
    <cellStyle name="Separador de milhares 2 2 4 2 2 4 2" xfId="854" xr:uid="{AD619A6D-0A51-442E-A47D-00079D3BF282}"/>
    <cellStyle name="Separador de milhares 2 2 4 2 2 4 3" xfId="1404" xr:uid="{3F39344D-FE7F-4810-8E5B-C3AF7782182C}"/>
    <cellStyle name="Separador de milhares 2 2 4 2 2 5" xfId="381" xr:uid="{00000000-0005-0000-0000-000019000000}"/>
    <cellStyle name="Separador de milhares 2 2 4 2 2 5 2" xfId="932" xr:uid="{CCDD07AA-FD6F-4D6F-B62F-E647EEA0DF5E}"/>
    <cellStyle name="Separador de milhares 2 2 4 2 2 5 3" xfId="1482" xr:uid="{014DF332-C601-476C-8EF1-1DD268CD2461}"/>
    <cellStyle name="Separador de milhares 2 2 4 2 2 6" xfId="460" xr:uid="{00000000-0005-0000-0000-000019000000}"/>
    <cellStyle name="Separador de milhares 2 2 4 2 2 6 2" xfId="1011" xr:uid="{7731F8BB-6F5F-4114-B8D7-890BC60071A7}"/>
    <cellStyle name="Separador de milhares 2 2 4 2 2 6 3" xfId="1561" xr:uid="{DE7F4941-5948-40B2-8A83-64A8D47AE0A8}"/>
    <cellStyle name="Separador de milhares 2 2 4 2 2 7" xfId="538" xr:uid="{00000000-0005-0000-0000-000019000000}"/>
    <cellStyle name="Separador de milhares 2 2 4 2 2 7 2" xfId="1089" xr:uid="{E582BFB6-8780-486A-9069-061DAAC14D04}"/>
    <cellStyle name="Separador de milhares 2 2 4 2 2 7 3" xfId="1639" xr:uid="{8BDBABBE-797C-470C-B625-8B41BFE00140}"/>
    <cellStyle name="Separador de milhares 2 2 4 2 2 8" xfId="617" xr:uid="{AB6B3EB7-93B1-4892-833F-96BC2B2FC3AD}"/>
    <cellStyle name="Separador de milhares 2 2 4 2 2 9" xfId="1168" xr:uid="{E764D725-6A69-4810-A591-1AAFB6C09FFC}"/>
    <cellStyle name="Separador de milhares 2 2 4 2 3" xfId="112" xr:uid="{00000000-0005-0000-0000-00000F000000}"/>
    <cellStyle name="Separador de milhares 2 2 4 2 3 2" xfId="663" xr:uid="{E2EF41AB-F819-4AC2-9DC6-D80A96D26117}"/>
    <cellStyle name="Separador de milhares 2 2 4 2 3 3" xfId="1214" xr:uid="{B9DD1E74-6838-4B4E-A34D-1911B1368D37}"/>
    <cellStyle name="Separador de milhares 2 2 4 2 4" xfId="191" xr:uid="{00000000-0005-0000-0000-00000F000000}"/>
    <cellStyle name="Separador de milhares 2 2 4 2 4 2" xfId="742" xr:uid="{87CAFE65-8D56-4621-8E87-30E652825128}"/>
    <cellStyle name="Separador de milhares 2 2 4 2 4 3" xfId="1293" xr:uid="{09B60EA6-612D-489A-A10F-F8B8E4FAAC8E}"/>
    <cellStyle name="Separador de milhares 2 2 4 2 5" xfId="271" xr:uid="{00000000-0005-0000-0000-00000F000000}"/>
    <cellStyle name="Separador de milhares 2 2 4 2 5 2" xfId="822" xr:uid="{BA0C4D88-8DD2-4FC2-AC9E-83752687258F}"/>
    <cellStyle name="Separador de milhares 2 2 4 2 5 3" xfId="1372" xr:uid="{CA072301-BFA7-4EE8-9A9E-89EFC2AA2352}"/>
    <cellStyle name="Separador de milhares 2 2 4 2 6" xfId="349" xr:uid="{00000000-0005-0000-0000-00000F000000}"/>
    <cellStyle name="Separador de milhares 2 2 4 2 6 2" xfId="900" xr:uid="{2FCD306B-88F4-475D-B8A1-3E87B983ACB7}"/>
    <cellStyle name="Separador de milhares 2 2 4 2 6 3" xfId="1450" xr:uid="{2386C83A-A840-4CE3-BCD6-8DAED2CA9E71}"/>
    <cellStyle name="Separador de milhares 2 2 4 2 7" xfId="428" xr:uid="{00000000-0005-0000-0000-00000F000000}"/>
    <cellStyle name="Separador de milhares 2 2 4 2 7 2" xfId="979" xr:uid="{EF0F74D6-011D-4E03-BC90-70F72B902013}"/>
    <cellStyle name="Separador de milhares 2 2 4 2 7 3" xfId="1529" xr:uid="{568C1AD4-E21B-4B33-A177-5B321B0AE819}"/>
    <cellStyle name="Separador de milhares 2 2 4 2 8" xfId="506" xr:uid="{00000000-0005-0000-0000-00000F000000}"/>
    <cellStyle name="Separador de milhares 2 2 4 2 8 2" xfId="1057" xr:uid="{CF87EB61-1268-41BD-976F-3DF631FDEF20}"/>
    <cellStyle name="Separador de milhares 2 2 4 2 8 3" xfId="1607" xr:uid="{CFAF3728-BB6A-4A46-8B68-905115E6175F}"/>
    <cellStyle name="Separador de milhares 2 2 4 2 9" xfId="585" xr:uid="{1B74A66F-4BF1-4AA6-8ABE-93A4BE742225}"/>
    <cellStyle name="Separador de milhares 2 2 4 3" xfId="49" xr:uid="{00000000-0005-0000-0000-00000F000000}"/>
    <cellStyle name="Separador de milhares 2 2 4 3 2" xfId="128" xr:uid="{00000000-0005-0000-0000-00000F000000}"/>
    <cellStyle name="Separador de milhares 2 2 4 3 2 2" xfId="679" xr:uid="{256F859A-D0AC-4743-A968-9C7321D9ECD6}"/>
    <cellStyle name="Separador de milhares 2 2 4 3 2 3" xfId="1230" xr:uid="{06BE54FC-2482-4F66-B781-2176DCFDEE62}"/>
    <cellStyle name="Separador de milhares 2 2 4 3 3" xfId="207" xr:uid="{00000000-0005-0000-0000-00000F000000}"/>
    <cellStyle name="Separador de milhares 2 2 4 3 3 2" xfId="758" xr:uid="{690DD8EE-5E59-4064-A360-11EE8491809C}"/>
    <cellStyle name="Separador de milhares 2 2 4 3 3 3" xfId="1309" xr:uid="{F57E790A-11C8-4308-B278-7D38E6D4BB5E}"/>
    <cellStyle name="Separador de milhares 2 2 4 3 4" xfId="287" xr:uid="{00000000-0005-0000-0000-00000F000000}"/>
    <cellStyle name="Separador de milhares 2 2 4 3 4 2" xfId="838" xr:uid="{560DE28B-E478-4639-9E17-6F9FF2820FF9}"/>
    <cellStyle name="Separador de milhares 2 2 4 3 4 3" xfId="1388" xr:uid="{CE0BFD3B-A774-48AC-B998-86A2282EAD71}"/>
    <cellStyle name="Separador de milhares 2 2 4 3 5" xfId="365" xr:uid="{00000000-0005-0000-0000-00000F000000}"/>
    <cellStyle name="Separador de milhares 2 2 4 3 5 2" xfId="916" xr:uid="{F0669140-C8E5-4022-8A40-C147341BF8F3}"/>
    <cellStyle name="Separador de milhares 2 2 4 3 5 3" xfId="1466" xr:uid="{55D524BF-FEAD-4BE9-9BCA-0B0086F52662}"/>
    <cellStyle name="Separador de milhares 2 2 4 3 6" xfId="444" xr:uid="{00000000-0005-0000-0000-00000F000000}"/>
    <cellStyle name="Separador de milhares 2 2 4 3 6 2" xfId="995" xr:uid="{6359E9BA-7206-4A3D-8A1D-2C25C4C512FF}"/>
    <cellStyle name="Separador de milhares 2 2 4 3 6 3" xfId="1545" xr:uid="{C2BCB8B8-22BB-46B0-88B5-51E645C39767}"/>
    <cellStyle name="Separador de milhares 2 2 4 3 7" xfId="522" xr:uid="{00000000-0005-0000-0000-00000F000000}"/>
    <cellStyle name="Separador de milhares 2 2 4 3 7 2" xfId="1073" xr:uid="{65365694-0EAA-4303-9C0A-BC647A195E6A}"/>
    <cellStyle name="Separador de milhares 2 2 4 3 7 3" xfId="1623" xr:uid="{9D2AA062-7CE6-42A9-9935-26EEE9EB9667}"/>
    <cellStyle name="Separador de milhares 2 2 4 3 8" xfId="601" xr:uid="{B71B4D30-ED19-45DB-A096-75BD032E6681}"/>
    <cellStyle name="Separador de milhares 2 2 4 3 9" xfId="1152" xr:uid="{004B4FD2-B97B-4AEB-AF91-818F2AEFDA84}"/>
    <cellStyle name="Separador de milhares 2 2 4 4" xfId="80" xr:uid="{00000000-0005-0000-0000-00000E000000}"/>
    <cellStyle name="Separador de milhares 2 2 4 4 2" xfId="159" xr:uid="{00000000-0005-0000-0000-00000E000000}"/>
    <cellStyle name="Separador de milhares 2 2 4 4 2 2" xfId="710" xr:uid="{DCB2B7B2-D2DC-42CD-BBDC-CF5B2A073D89}"/>
    <cellStyle name="Separador de milhares 2 2 4 4 2 3" xfId="1261" xr:uid="{D6BE2965-F1B9-480E-819C-A15644F2D436}"/>
    <cellStyle name="Separador de milhares 2 2 4 4 3" xfId="238" xr:uid="{00000000-0005-0000-0000-00000E000000}"/>
    <cellStyle name="Separador de milhares 2 2 4 4 3 2" xfId="789" xr:uid="{2D6558D8-54F7-4CE1-A1FC-844B379204C7}"/>
    <cellStyle name="Separador de milhares 2 2 4 4 3 3" xfId="1340" xr:uid="{7102A871-042D-4B33-A1EC-370026954042}"/>
    <cellStyle name="Separador de milhares 2 2 4 4 4" xfId="318" xr:uid="{00000000-0005-0000-0000-00000E000000}"/>
    <cellStyle name="Separador de milhares 2 2 4 4 4 2" xfId="869" xr:uid="{88EA0E07-960D-41ED-AA74-FFC1034D4E8C}"/>
    <cellStyle name="Separador de milhares 2 2 4 4 4 3" xfId="1419" xr:uid="{996E3EA3-44C5-46A3-B88C-293E898BD1AC}"/>
    <cellStyle name="Separador de milhares 2 2 4 4 5" xfId="396" xr:uid="{00000000-0005-0000-0000-00000E000000}"/>
    <cellStyle name="Separador de milhares 2 2 4 4 5 2" xfId="947" xr:uid="{0CF6E4E1-E985-4B94-A173-6594B18B17E9}"/>
    <cellStyle name="Separador de milhares 2 2 4 4 5 3" xfId="1497" xr:uid="{B9C3AF23-7B49-41DA-AD74-EAB8F6F89673}"/>
    <cellStyle name="Separador de milhares 2 2 4 4 6" xfId="475" xr:uid="{00000000-0005-0000-0000-00000E000000}"/>
    <cellStyle name="Separador de milhares 2 2 4 4 6 2" xfId="1026" xr:uid="{396E04B5-DB09-4559-8EAE-721D57A4BC7B}"/>
    <cellStyle name="Separador de milhares 2 2 4 4 6 3" xfId="1576" xr:uid="{1D7FE201-4458-48E5-88DA-F4E42CB2DB75}"/>
    <cellStyle name="Separador de milhares 2 2 4 4 7" xfId="553" xr:uid="{00000000-0005-0000-0000-00000E000000}"/>
    <cellStyle name="Separador de milhares 2 2 4 4 7 2" xfId="1104" xr:uid="{13C47223-F882-4199-9DFC-ABFF79083470}"/>
    <cellStyle name="Separador de milhares 2 2 4 4 7 3" xfId="1654" xr:uid="{0B55E319-CDC8-45E6-9E01-429735ACADBD}"/>
    <cellStyle name="Separador de milhares 2 2 4 4 8" xfId="632" xr:uid="{CC83E1DA-FA2F-479E-8546-DBAF516EB40C}"/>
    <cellStyle name="Separador de milhares 2 2 4 4 9" xfId="1183" xr:uid="{6528AE26-FBD1-436C-8ED8-E5B170E7FCB4}"/>
    <cellStyle name="Separador de milhares 2 2 4 5" xfId="96" xr:uid="{00000000-0005-0000-0000-00000F000000}"/>
    <cellStyle name="Separador de milhares 2 2 4 5 2" xfId="647" xr:uid="{0CF09603-EF96-4338-B56D-49AA54730D0B}"/>
    <cellStyle name="Separador de milhares 2 2 4 5 3" xfId="1198" xr:uid="{09B70D57-5F13-4B12-A1F5-4706913CB905}"/>
    <cellStyle name="Separador de milhares 2 2 4 6" xfId="175" xr:uid="{00000000-0005-0000-0000-00000F000000}"/>
    <cellStyle name="Separador de milhares 2 2 4 6 2" xfId="726" xr:uid="{FA4BE6B7-F734-4C00-9124-69C4D7D91341}"/>
    <cellStyle name="Separador de milhares 2 2 4 6 3" xfId="1277" xr:uid="{5B158AA4-1620-4DD9-B34C-58B4134787D4}"/>
    <cellStyle name="Separador de milhares 2 2 4 7" xfId="254" xr:uid="{00000000-0005-0000-0000-00000F000000}"/>
    <cellStyle name="Separador de milhares 2 2 4 7 2" xfId="805" xr:uid="{755EA848-0565-4DBE-AD86-747D04EA0F8F}"/>
    <cellStyle name="Separador de milhares 2 2 4 7 3" xfId="1356" xr:uid="{82C257E9-6BF1-493A-BAEE-D33268F43395}"/>
    <cellStyle name="Separador de milhares 2 2 4 8" xfId="333" xr:uid="{00000000-0005-0000-0000-00000F000000}"/>
    <cellStyle name="Separador de milhares 2 2 4 8 2" xfId="884" xr:uid="{510AAE05-EBD8-4DB2-BF7E-7B6CCAA6A611}"/>
    <cellStyle name="Separador de milhares 2 2 4 8 3" xfId="1434" xr:uid="{17662699-9F76-4E2F-9E62-E3B1BF81E99C}"/>
    <cellStyle name="Separador de milhares 2 2 4 9" xfId="412" xr:uid="{00000000-0005-0000-0000-00000F000000}"/>
    <cellStyle name="Separador de milhares 2 2 4 9 2" xfId="963" xr:uid="{D4E75598-797A-4322-BB31-9F34CFEB69C3}"/>
    <cellStyle name="Separador de milhares 2 2 4 9 3" xfId="1513" xr:uid="{5D90AAAB-BCB8-4CD6-B06F-8A0B7830669A}"/>
    <cellStyle name="Separador de milhares 2 2 5" xfId="26" xr:uid="{00000000-0005-0000-0000-00000B000000}"/>
    <cellStyle name="Separador de milhares 2 2 5 10" xfId="1129" xr:uid="{086D4CD6-26E5-440E-9EF4-3CC0B99F19DB}"/>
    <cellStyle name="Separador de milhares 2 2 5 2" xfId="58" xr:uid="{00000000-0005-0000-0000-00001A000000}"/>
    <cellStyle name="Separador de milhares 2 2 5 2 2" xfId="137" xr:uid="{00000000-0005-0000-0000-00001A000000}"/>
    <cellStyle name="Separador de milhares 2 2 5 2 2 2" xfId="688" xr:uid="{278C9720-76C2-44C9-9C8F-3FB62A8222B6}"/>
    <cellStyle name="Separador de milhares 2 2 5 2 2 3" xfId="1239" xr:uid="{2F5F121B-DFDD-443A-A7B8-FA4342C33FDA}"/>
    <cellStyle name="Separador de milhares 2 2 5 2 3" xfId="216" xr:uid="{00000000-0005-0000-0000-00001A000000}"/>
    <cellStyle name="Separador de milhares 2 2 5 2 3 2" xfId="767" xr:uid="{9D7A9C35-E34A-47B9-BF88-AC780F25B036}"/>
    <cellStyle name="Separador de milhares 2 2 5 2 3 3" xfId="1318" xr:uid="{C4D15146-88C5-46EB-B3FF-88F59A0D4C43}"/>
    <cellStyle name="Separador de milhares 2 2 5 2 4" xfId="296" xr:uid="{00000000-0005-0000-0000-00001A000000}"/>
    <cellStyle name="Separador de milhares 2 2 5 2 4 2" xfId="847" xr:uid="{06D47955-56D7-41DC-845A-0A915FE33CBB}"/>
    <cellStyle name="Separador de milhares 2 2 5 2 4 3" xfId="1397" xr:uid="{5D86DA7D-5F9D-4D33-9B5B-03DABFAAC757}"/>
    <cellStyle name="Separador de milhares 2 2 5 2 5" xfId="374" xr:uid="{00000000-0005-0000-0000-00001A000000}"/>
    <cellStyle name="Separador de milhares 2 2 5 2 5 2" xfId="925" xr:uid="{5C2019C1-117B-448D-88BD-4A1736101220}"/>
    <cellStyle name="Separador de milhares 2 2 5 2 5 3" xfId="1475" xr:uid="{64C29CF9-54C4-4D98-A4AA-4A4EFBC82899}"/>
    <cellStyle name="Separador de milhares 2 2 5 2 6" xfId="453" xr:uid="{00000000-0005-0000-0000-00001A000000}"/>
    <cellStyle name="Separador de milhares 2 2 5 2 6 2" xfId="1004" xr:uid="{4FD5EA84-859E-4CBB-9C7E-3B125ED6D3A4}"/>
    <cellStyle name="Separador de milhares 2 2 5 2 6 3" xfId="1554" xr:uid="{90642B16-ECDB-4A4B-B686-2F457F944791}"/>
    <cellStyle name="Separador de milhares 2 2 5 2 7" xfId="531" xr:uid="{00000000-0005-0000-0000-00001A000000}"/>
    <cellStyle name="Separador de milhares 2 2 5 2 7 2" xfId="1082" xr:uid="{EF5DC415-A64E-46E5-AE0D-4E50BDBF128B}"/>
    <cellStyle name="Separador de milhares 2 2 5 2 7 3" xfId="1632" xr:uid="{2B37328B-F3BE-4E21-AF16-2B1D9DDE2122}"/>
    <cellStyle name="Separador de milhares 2 2 5 2 8" xfId="610" xr:uid="{147E7D0E-AA6B-4DEF-8787-6EE7E53CFD2E}"/>
    <cellStyle name="Separador de milhares 2 2 5 2 9" xfId="1161" xr:uid="{B800F806-EA55-4E2A-B608-94590B394193}"/>
    <cellStyle name="Separador de milhares 2 2 5 3" xfId="105" xr:uid="{00000000-0005-0000-0000-00000B000000}"/>
    <cellStyle name="Separador de milhares 2 2 5 3 2" xfId="656" xr:uid="{0EC30232-2D1B-428E-A2F3-44A470770D0B}"/>
    <cellStyle name="Separador de milhares 2 2 5 3 3" xfId="1207" xr:uid="{FF32F4AF-8417-411F-AF9A-C3942C32F2F9}"/>
    <cellStyle name="Separador de milhares 2 2 5 4" xfId="184" xr:uid="{00000000-0005-0000-0000-00000B000000}"/>
    <cellStyle name="Separador de milhares 2 2 5 4 2" xfId="735" xr:uid="{F559524E-FB0A-4A56-8D6C-9EC0E288F7A6}"/>
    <cellStyle name="Separador de milhares 2 2 5 4 3" xfId="1286" xr:uid="{9F6B1114-F239-46B4-9129-12D9B61CEAD6}"/>
    <cellStyle name="Separador de milhares 2 2 5 5" xfId="264" xr:uid="{00000000-0005-0000-0000-00000B000000}"/>
    <cellStyle name="Separador de milhares 2 2 5 5 2" xfId="815" xr:uid="{36F8C704-3F45-4FED-A781-E44B060DA21E}"/>
    <cellStyle name="Separador de milhares 2 2 5 5 3" xfId="1365" xr:uid="{2864CB96-9857-4BE0-89A1-67BFE04053BC}"/>
    <cellStyle name="Separador de milhares 2 2 5 6" xfId="342" xr:uid="{00000000-0005-0000-0000-00000B000000}"/>
    <cellStyle name="Separador de milhares 2 2 5 6 2" xfId="893" xr:uid="{2E9E6038-96FA-44A1-BF24-DFC22595538B}"/>
    <cellStyle name="Separador de milhares 2 2 5 6 3" xfId="1443" xr:uid="{32F079D7-5FEF-458E-9F7A-2EB24FF1F96A}"/>
    <cellStyle name="Separador de milhares 2 2 5 7" xfId="421" xr:uid="{00000000-0005-0000-0000-00000B000000}"/>
    <cellStyle name="Separador de milhares 2 2 5 7 2" xfId="972" xr:uid="{7656644E-807D-4B3D-8298-76AAAECEF8C9}"/>
    <cellStyle name="Separador de milhares 2 2 5 7 3" xfId="1522" xr:uid="{79565F98-353C-45E6-957F-8E468103C8A2}"/>
    <cellStyle name="Separador de milhares 2 2 5 8" xfId="499" xr:uid="{00000000-0005-0000-0000-00000B000000}"/>
    <cellStyle name="Separador de milhares 2 2 5 8 2" xfId="1050" xr:uid="{6D47852B-889B-4B95-A09A-2F84F5F23245}"/>
    <cellStyle name="Separador de milhares 2 2 5 8 3" xfId="1600" xr:uid="{A3B34424-8374-4BE7-8CD1-C828B560F6A8}"/>
    <cellStyle name="Separador de milhares 2 2 5 9" xfId="578" xr:uid="{E68CAF10-E46B-49A9-957F-1A3DF9418328}"/>
    <cellStyle name="Separador de milhares 2 2 6" xfId="42" xr:uid="{00000000-0005-0000-0000-00000B000000}"/>
    <cellStyle name="Separador de milhares 2 2 6 2" xfId="121" xr:uid="{00000000-0005-0000-0000-00000B000000}"/>
    <cellStyle name="Separador de milhares 2 2 6 2 2" xfId="672" xr:uid="{20BA6ACF-CCD7-4D9C-8B1A-CF65B94EAD9A}"/>
    <cellStyle name="Separador de milhares 2 2 6 2 3" xfId="1223" xr:uid="{64848B75-C658-4FF9-A792-0D19DC3AC272}"/>
    <cellStyle name="Separador de milhares 2 2 6 3" xfId="200" xr:uid="{00000000-0005-0000-0000-00000B000000}"/>
    <cellStyle name="Separador de milhares 2 2 6 3 2" xfId="751" xr:uid="{79F9381E-5490-4003-B000-E43523F41802}"/>
    <cellStyle name="Separador de milhares 2 2 6 3 3" xfId="1302" xr:uid="{8BED1BE4-957A-41C9-90D1-D2D7430E6DAC}"/>
    <cellStyle name="Separador de milhares 2 2 6 4" xfId="280" xr:uid="{00000000-0005-0000-0000-00000B000000}"/>
    <cellStyle name="Separador de milhares 2 2 6 4 2" xfId="831" xr:uid="{75DCC2ED-FFC1-40B5-81C7-54ADCC3B361B}"/>
    <cellStyle name="Separador de milhares 2 2 6 4 3" xfId="1381" xr:uid="{A9D3DCB1-2F55-4A8F-993C-8D6A55B41146}"/>
    <cellStyle name="Separador de milhares 2 2 6 5" xfId="358" xr:uid="{00000000-0005-0000-0000-00000B000000}"/>
    <cellStyle name="Separador de milhares 2 2 6 5 2" xfId="909" xr:uid="{920F56BD-B9C4-425C-BB6C-0A76E1560B1E}"/>
    <cellStyle name="Separador de milhares 2 2 6 5 3" xfId="1459" xr:uid="{0F57FCA6-3AE5-46EC-9905-6A37FDD3AC16}"/>
    <cellStyle name="Separador de milhares 2 2 6 6" xfId="437" xr:uid="{00000000-0005-0000-0000-00000B000000}"/>
    <cellStyle name="Separador de milhares 2 2 6 6 2" xfId="988" xr:uid="{AC0776C7-12E3-4158-B73C-968D2D173C51}"/>
    <cellStyle name="Separador de milhares 2 2 6 6 3" xfId="1538" xr:uid="{DD1A0366-2E66-49DD-A420-44EE04872287}"/>
    <cellStyle name="Separador de milhares 2 2 6 7" xfId="515" xr:uid="{00000000-0005-0000-0000-00000B000000}"/>
    <cellStyle name="Separador de milhares 2 2 6 7 2" xfId="1066" xr:uid="{DF2A5C19-6D65-4BEC-B5C6-EB7EA7284A1C}"/>
    <cellStyle name="Separador de milhares 2 2 6 7 3" xfId="1616" xr:uid="{CD05EEFE-5FA3-4522-833A-1ADAA58C7D09}"/>
    <cellStyle name="Separador de milhares 2 2 6 8" xfId="594" xr:uid="{20E23A67-8AA8-4DE1-B1FC-ABD047D18352}"/>
    <cellStyle name="Separador de milhares 2 2 6 9" xfId="1145" xr:uid="{2758E075-1037-4376-AB4F-DFE0DA7ED334}"/>
    <cellStyle name="Separador de milhares 2 2 7" xfId="74" xr:uid="{00000000-0005-0000-0000-00000A000000}"/>
    <cellStyle name="Separador de milhares 2 2 7 2" xfId="153" xr:uid="{00000000-0005-0000-0000-00000A000000}"/>
    <cellStyle name="Separador de milhares 2 2 7 2 2" xfId="704" xr:uid="{9D11FDCF-B5A7-4459-BE0D-0DF5B70C8BFC}"/>
    <cellStyle name="Separador de milhares 2 2 7 2 3" xfId="1255" xr:uid="{D06BA18E-65CC-47B4-9065-6685FEC7BBC9}"/>
    <cellStyle name="Separador de milhares 2 2 7 3" xfId="232" xr:uid="{00000000-0005-0000-0000-00000A000000}"/>
    <cellStyle name="Separador de milhares 2 2 7 3 2" xfId="783" xr:uid="{8713C0A2-D4B8-4E3D-B835-3CECFED1CD9C}"/>
    <cellStyle name="Separador de milhares 2 2 7 3 3" xfId="1334" xr:uid="{0F45B9EA-E95B-4B6A-93AA-969F403A300C}"/>
    <cellStyle name="Separador de milhares 2 2 7 4" xfId="312" xr:uid="{00000000-0005-0000-0000-00000A000000}"/>
    <cellStyle name="Separador de milhares 2 2 7 4 2" xfId="863" xr:uid="{9FCC3EA3-ED65-4710-96B6-724FC23DBB37}"/>
    <cellStyle name="Separador de milhares 2 2 7 4 3" xfId="1413" xr:uid="{4DD21EE3-0642-4A32-B281-9F073AF07DD2}"/>
    <cellStyle name="Separador de milhares 2 2 7 5" xfId="390" xr:uid="{00000000-0005-0000-0000-00000A000000}"/>
    <cellStyle name="Separador de milhares 2 2 7 5 2" xfId="941" xr:uid="{B1CAF49B-DB21-49FD-8D76-6A25D12D69AB}"/>
    <cellStyle name="Separador de milhares 2 2 7 5 3" xfId="1491" xr:uid="{07353728-627E-40FF-973B-347E593EC887}"/>
    <cellStyle name="Separador de milhares 2 2 7 6" xfId="469" xr:uid="{00000000-0005-0000-0000-00000A000000}"/>
    <cellStyle name="Separador de milhares 2 2 7 6 2" xfId="1020" xr:uid="{D030EC41-A140-4160-AB05-E53D05512378}"/>
    <cellStyle name="Separador de milhares 2 2 7 6 3" xfId="1570" xr:uid="{06FA0997-2601-4ED2-AAF3-22574B7C0923}"/>
    <cellStyle name="Separador de milhares 2 2 7 7" xfId="547" xr:uid="{00000000-0005-0000-0000-00000A000000}"/>
    <cellStyle name="Separador de milhares 2 2 7 7 2" xfId="1098" xr:uid="{2230E0AD-C385-4870-9CCC-F878C9BE87E5}"/>
    <cellStyle name="Separador de milhares 2 2 7 7 3" xfId="1648" xr:uid="{983262C9-D838-4B4F-9E31-5E3B10D0A34A}"/>
    <cellStyle name="Separador de milhares 2 2 7 8" xfId="626" xr:uid="{F1BA861E-E7F2-4FBB-9B65-33C8A7886B19}"/>
    <cellStyle name="Separador de milhares 2 2 7 9" xfId="1177" xr:uid="{F35679B4-F51E-4EA7-8897-C8FF35B48D61}"/>
    <cellStyle name="Separador de milhares 2 2 8" xfId="90" xr:uid="{00000000-0005-0000-0000-00000B000000}"/>
    <cellStyle name="Separador de milhares 2 2 8 2" xfId="641" xr:uid="{B7271B19-AC9C-4E72-80FA-07B82A65CB80}"/>
    <cellStyle name="Separador de milhares 2 2 8 3" xfId="1192" xr:uid="{D539C99F-C34E-4F0D-AADF-048B7D1C9C08}"/>
    <cellStyle name="Separador de milhares 2 2 9" xfId="168" xr:uid="{00000000-0005-0000-0000-00000B000000}"/>
    <cellStyle name="Separador de milhares 2 2 9 2" xfId="719" xr:uid="{E832C7C0-B736-44D3-8FE4-F0FF9A844D65}"/>
    <cellStyle name="Separador de milhares 2 2 9 3" xfId="1270" xr:uid="{84116C21-6AAD-4CC4-9F65-637FE59750EA}"/>
    <cellStyle name="Separador de milhares 2 3" xfId="6" xr:uid="{00000000-0005-0000-0000-000010000000}"/>
    <cellStyle name="Separador de milhares 2 3 10" xfId="246" xr:uid="{00000000-0005-0000-0000-000010000000}"/>
    <cellStyle name="Separador de milhares 2 3 10 2" xfId="797" xr:uid="{5E519B63-3314-49ED-BC3D-B23A89F9C3A1}"/>
    <cellStyle name="Separador de milhares 2 3 10 3" xfId="1348" xr:uid="{CF18C488-723B-4FA7-9D9A-88706AFF129E}"/>
    <cellStyle name="Separador de milhares 2 3 11" xfId="326" xr:uid="{00000000-0005-0000-0000-000010000000}"/>
    <cellStyle name="Separador de milhares 2 3 11 2" xfId="877" xr:uid="{006A98D5-E40F-41DE-BA31-C8FBCC1A26BC}"/>
    <cellStyle name="Separador de milhares 2 3 11 3" xfId="1427" xr:uid="{2E13FD8F-D4EB-46FB-B768-FC4DD036F4FF}"/>
    <cellStyle name="Separador de milhares 2 3 12" xfId="404" xr:uid="{00000000-0005-0000-0000-000010000000}"/>
    <cellStyle name="Separador de milhares 2 3 12 2" xfId="955" xr:uid="{0A068C21-713C-4CC3-A2B7-0FE7F17D2176}"/>
    <cellStyle name="Separador de milhares 2 3 12 3" xfId="1505" xr:uid="{224A99E6-AC52-41B6-93B1-C20D973AA225}"/>
    <cellStyle name="Separador de milhares 2 3 13" xfId="483" xr:uid="{00000000-0005-0000-0000-000010000000}"/>
    <cellStyle name="Separador de milhares 2 3 13 2" xfId="1034" xr:uid="{04649B95-210F-4F2A-8E9E-526E437A08F4}"/>
    <cellStyle name="Separador de milhares 2 3 13 3" xfId="1584" xr:uid="{835EEB80-41C9-43F1-B662-580076BF1813}"/>
    <cellStyle name="Separador de milhares 2 3 14" xfId="561" xr:uid="{D919D0A5-409E-4A28-AFB1-31AF436D3830}"/>
    <cellStyle name="Separador de milhares 2 3 15" xfId="1112" xr:uid="{808FEAF3-5FC1-4F5C-A611-0D42924D19C0}"/>
    <cellStyle name="Separador de milhares 2 3 2" xfId="10" xr:uid="{00000000-0005-0000-0000-000011000000}"/>
    <cellStyle name="Separador de milhares 2 3 2 10" xfId="407" xr:uid="{00000000-0005-0000-0000-000011000000}"/>
    <cellStyle name="Separador de milhares 2 3 2 10 2" xfId="958" xr:uid="{0761A00D-84ED-4FCD-9DC8-768AE09AC549}"/>
    <cellStyle name="Separador de milhares 2 3 2 10 3" xfId="1508" xr:uid="{94B654E7-A5F6-4512-806A-CD07313F9551}"/>
    <cellStyle name="Separador de milhares 2 3 2 11" xfId="486" xr:uid="{00000000-0005-0000-0000-000011000000}"/>
    <cellStyle name="Separador de milhares 2 3 2 11 2" xfId="1037" xr:uid="{AAD3549B-6067-439E-9B73-2FFA7E7441BF}"/>
    <cellStyle name="Separador de milhares 2 3 2 11 3" xfId="1587" xr:uid="{90AC67D5-483A-44D6-B47B-24503E5766F6}"/>
    <cellStyle name="Separador de milhares 2 3 2 12" xfId="564" xr:uid="{F8299E15-FDB6-43B1-A199-2ECA0AC452DE}"/>
    <cellStyle name="Separador de milhares 2 3 2 13" xfId="1115" xr:uid="{A857728F-0C5F-4509-A3FE-C62975FB4323}"/>
    <cellStyle name="Separador de milhares 2 3 2 2" xfId="18" xr:uid="{00000000-0005-0000-0000-000012000000}"/>
    <cellStyle name="Separador de milhares 2 3 2 2 10" xfId="492" xr:uid="{00000000-0005-0000-0000-000012000000}"/>
    <cellStyle name="Separador de milhares 2 3 2 2 10 2" xfId="1043" xr:uid="{8C9A2672-BE4E-4161-81C8-C1EB36251086}"/>
    <cellStyle name="Separador de milhares 2 3 2 2 10 3" xfId="1593" xr:uid="{246707E3-361D-4619-92C0-7736A947B5CB}"/>
    <cellStyle name="Separador de milhares 2 3 2 2 11" xfId="571" xr:uid="{3FC8A8EE-FA2B-4C27-8237-2F951F731ED0}"/>
    <cellStyle name="Separador de milhares 2 3 2 2 12" xfId="1122" xr:uid="{C8489778-287C-420A-9C93-E1F90E002F1C}"/>
    <cellStyle name="Separador de milhares 2 3 2 2 2" xfId="35" xr:uid="{00000000-0005-0000-0000-000012000000}"/>
    <cellStyle name="Separador de milhares 2 3 2 2 2 10" xfId="1138" xr:uid="{E4CB8589-3F78-453A-A41F-82811C39B915}"/>
    <cellStyle name="Separador de milhares 2 3 2 2 2 2" xfId="67" xr:uid="{00000000-0005-0000-0000-00001E000000}"/>
    <cellStyle name="Separador de milhares 2 3 2 2 2 2 2" xfId="146" xr:uid="{00000000-0005-0000-0000-00001E000000}"/>
    <cellStyle name="Separador de milhares 2 3 2 2 2 2 2 2" xfId="697" xr:uid="{3EA12028-8DB7-4FF0-8C15-892B3C7B72D9}"/>
    <cellStyle name="Separador de milhares 2 3 2 2 2 2 2 3" xfId="1248" xr:uid="{B845C424-C000-4745-83FB-C634E94477AC}"/>
    <cellStyle name="Separador de milhares 2 3 2 2 2 2 3" xfId="225" xr:uid="{00000000-0005-0000-0000-00001E000000}"/>
    <cellStyle name="Separador de milhares 2 3 2 2 2 2 3 2" xfId="776" xr:uid="{5502449A-6DB9-42BE-AA94-3CCF87598E46}"/>
    <cellStyle name="Separador de milhares 2 3 2 2 2 2 3 3" xfId="1327" xr:uid="{115DBEF8-7256-460C-805D-94E0EFEC7D02}"/>
    <cellStyle name="Separador de milhares 2 3 2 2 2 2 4" xfId="305" xr:uid="{00000000-0005-0000-0000-00001E000000}"/>
    <cellStyle name="Separador de milhares 2 3 2 2 2 2 4 2" xfId="856" xr:uid="{D388D87D-50D2-48A9-BDED-C525D11C552D}"/>
    <cellStyle name="Separador de milhares 2 3 2 2 2 2 4 3" xfId="1406" xr:uid="{58365334-7117-4322-8934-892A390580A1}"/>
    <cellStyle name="Separador de milhares 2 3 2 2 2 2 5" xfId="383" xr:uid="{00000000-0005-0000-0000-00001E000000}"/>
    <cellStyle name="Separador de milhares 2 3 2 2 2 2 5 2" xfId="934" xr:uid="{B8E3D48B-3651-4065-A4B4-1D9819CFAD43}"/>
    <cellStyle name="Separador de milhares 2 3 2 2 2 2 5 3" xfId="1484" xr:uid="{8F9FFFFC-E00A-4447-A172-E90FE2BA8980}"/>
    <cellStyle name="Separador de milhares 2 3 2 2 2 2 6" xfId="462" xr:uid="{00000000-0005-0000-0000-00001E000000}"/>
    <cellStyle name="Separador de milhares 2 3 2 2 2 2 6 2" xfId="1013" xr:uid="{536DBB33-0253-487B-BE99-8A7A46D0256B}"/>
    <cellStyle name="Separador de milhares 2 3 2 2 2 2 6 3" xfId="1563" xr:uid="{DB62CCBE-2BC6-48EA-B93D-FA430C0A0519}"/>
    <cellStyle name="Separador de milhares 2 3 2 2 2 2 7" xfId="540" xr:uid="{00000000-0005-0000-0000-00001E000000}"/>
    <cellStyle name="Separador de milhares 2 3 2 2 2 2 7 2" xfId="1091" xr:uid="{5B0BE173-53CD-4682-9C6B-F98ACEFBF932}"/>
    <cellStyle name="Separador de milhares 2 3 2 2 2 2 7 3" xfId="1641" xr:uid="{595B2BCC-C7A4-4164-9B50-A95755869A9D}"/>
    <cellStyle name="Separador de milhares 2 3 2 2 2 2 8" xfId="619" xr:uid="{B188A025-3ED1-4107-B4FD-744EABD7902A}"/>
    <cellStyle name="Separador de milhares 2 3 2 2 2 2 9" xfId="1170" xr:uid="{365BD894-BF08-442F-8212-0120672E529C}"/>
    <cellStyle name="Separador de milhares 2 3 2 2 2 3" xfId="114" xr:uid="{00000000-0005-0000-0000-000012000000}"/>
    <cellStyle name="Separador de milhares 2 3 2 2 2 3 2" xfId="665" xr:uid="{2D478EA1-B521-4F35-A32D-4275BDD15C71}"/>
    <cellStyle name="Separador de milhares 2 3 2 2 2 3 3" xfId="1216" xr:uid="{4266F2EB-594F-46F4-B593-A0D27E7AE140}"/>
    <cellStyle name="Separador de milhares 2 3 2 2 2 4" xfId="193" xr:uid="{00000000-0005-0000-0000-000012000000}"/>
    <cellStyle name="Separador de milhares 2 3 2 2 2 4 2" xfId="744" xr:uid="{8359C1C3-31BF-49AD-B5B5-31E6C2A0A975}"/>
    <cellStyle name="Separador de milhares 2 3 2 2 2 4 3" xfId="1295" xr:uid="{1483FC98-5F70-447A-82DE-CB094FB18202}"/>
    <cellStyle name="Separador de milhares 2 3 2 2 2 5" xfId="273" xr:uid="{00000000-0005-0000-0000-000012000000}"/>
    <cellStyle name="Separador de milhares 2 3 2 2 2 5 2" xfId="824" xr:uid="{107E1D69-FC64-403E-A1EE-32471BB611FA}"/>
    <cellStyle name="Separador de milhares 2 3 2 2 2 5 3" xfId="1374" xr:uid="{D6001096-93A4-430C-950B-32436724A9FA}"/>
    <cellStyle name="Separador de milhares 2 3 2 2 2 6" xfId="351" xr:uid="{00000000-0005-0000-0000-000012000000}"/>
    <cellStyle name="Separador de milhares 2 3 2 2 2 6 2" xfId="902" xr:uid="{038312A3-5F36-4A0E-86C2-F9AEEA5AEF14}"/>
    <cellStyle name="Separador de milhares 2 3 2 2 2 6 3" xfId="1452" xr:uid="{8DCB05A4-EDD1-40AD-B2FE-B611A0F76E56}"/>
    <cellStyle name="Separador de milhares 2 3 2 2 2 7" xfId="430" xr:uid="{00000000-0005-0000-0000-000012000000}"/>
    <cellStyle name="Separador de milhares 2 3 2 2 2 7 2" xfId="981" xr:uid="{ABFD945C-6230-4E00-9C26-B02F731408D0}"/>
    <cellStyle name="Separador de milhares 2 3 2 2 2 7 3" xfId="1531" xr:uid="{AB81F613-CF66-4FA9-AF71-B1AED4ACDDE2}"/>
    <cellStyle name="Separador de milhares 2 3 2 2 2 8" xfId="508" xr:uid="{00000000-0005-0000-0000-000012000000}"/>
    <cellStyle name="Separador de milhares 2 3 2 2 2 8 2" xfId="1059" xr:uid="{64E7D44D-45EC-4DF9-83ED-70BE19105612}"/>
    <cellStyle name="Separador de milhares 2 3 2 2 2 8 3" xfId="1609" xr:uid="{1B9FF532-F0D8-4493-B010-5E94E306B4E9}"/>
    <cellStyle name="Separador de milhares 2 3 2 2 2 9" xfId="587" xr:uid="{81D6C8E7-B616-407E-B0B7-7F3BE570A79B}"/>
    <cellStyle name="Separador de milhares 2 3 2 2 3" xfId="51" xr:uid="{00000000-0005-0000-0000-000012000000}"/>
    <cellStyle name="Separador de milhares 2 3 2 2 3 2" xfId="130" xr:uid="{00000000-0005-0000-0000-000012000000}"/>
    <cellStyle name="Separador de milhares 2 3 2 2 3 2 2" xfId="681" xr:uid="{98C96372-40CC-444A-8FC8-154B17D7BE4C}"/>
    <cellStyle name="Separador de milhares 2 3 2 2 3 2 3" xfId="1232" xr:uid="{394D98A3-2634-4CF2-925A-7DF6E23C727E}"/>
    <cellStyle name="Separador de milhares 2 3 2 2 3 3" xfId="209" xr:uid="{00000000-0005-0000-0000-000012000000}"/>
    <cellStyle name="Separador de milhares 2 3 2 2 3 3 2" xfId="760" xr:uid="{C1CCB2BC-3FA4-4CD5-9201-B6E5FDB5D175}"/>
    <cellStyle name="Separador de milhares 2 3 2 2 3 3 3" xfId="1311" xr:uid="{9D664940-5E89-4E68-8CA4-63B10EB5FC84}"/>
    <cellStyle name="Separador de milhares 2 3 2 2 3 4" xfId="289" xr:uid="{00000000-0005-0000-0000-000012000000}"/>
    <cellStyle name="Separador de milhares 2 3 2 2 3 4 2" xfId="840" xr:uid="{9C7C4C3E-73A7-4BCF-8F56-F72088674DA6}"/>
    <cellStyle name="Separador de milhares 2 3 2 2 3 4 3" xfId="1390" xr:uid="{67851D35-8708-4E26-B8AB-8924D4146A81}"/>
    <cellStyle name="Separador de milhares 2 3 2 2 3 5" xfId="367" xr:uid="{00000000-0005-0000-0000-000012000000}"/>
    <cellStyle name="Separador de milhares 2 3 2 2 3 5 2" xfId="918" xr:uid="{094F8B06-2828-4A64-BB6E-5FB7DCA7958B}"/>
    <cellStyle name="Separador de milhares 2 3 2 2 3 5 3" xfId="1468" xr:uid="{164728EA-ADDA-407D-A1E7-3940DB294781}"/>
    <cellStyle name="Separador de milhares 2 3 2 2 3 6" xfId="446" xr:uid="{00000000-0005-0000-0000-000012000000}"/>
    <cellStyle name="Separador de milhares 2 3 2 2 3 6 2" xfId="997" xr:uid="{4687ABFC-7A07-4834-A5CB-0CE7342CE1B0}"/>
    <cellStyle name="Separador de milhares 2 3 2 2 3 6 3" xfId="1547" xr:uid="{7ED9DCF6-36E4-46A1-B6FC-A57CB45974B0}"/>
    <cellStyle name="Separador de milhares 2 3 2 2 3 7" xfId="524" xr:uid="{00000000-0005-0000-0000-000012000000}"/>
    <cellStyle name="Separador de milhares 2 3 2 2 3 7 2" xfId="1075" xr:uid="{EA361413-AF61-4A3F-8978-BEE32B78566A}"/>
    <cellStyle name="Separador de milhares 2 3 2 2 3 7 3" xfId="1625" xr:uid="{824B64A1-934E-4518-9442-D80B7D2471CE}"/>
    <cellStyle name="Separador de milhares 2 3 2 2 3 8" xfId="603" xr:uid="{1D04D030-BF6A-4AC3-971D-84A2D3FE969C}"/>
    <cellStyle name="Separador de milhares 2 3 2 2 3 9" xfId="1154" xr:uid="{DCB7BFE8-15C6-44E2-ABCA-21D2AD5DCEB0}"/>
    <cellStyle name="Separador de milhares 2 3 2 2 4" xfId="82" xr:uid="{00000000-0005-0000-0000-000011000000}"/>
    <cellStyle name="Separador de milhares 2 3 2 2 4 2" xfId="161" xr:uid="{00000000-0005-0000-0000-000011000000}"/>
    <cellStyle name="Separador de milhares 2 3 2 2 4 2 2" xfId="712" xr:uid="{1BCA0112-BDBA-477D-9694-DC376D64861F}"/>
    <cellStyle name="Separador de milhares 2 3 2 2 4 2 3" xfId="1263" xr:uid="{4E508A58-B144-4E3D-B0C7-25CE9D306871}"/>
    <cellStyle name="Separador de milhares 2 3 2 2 4 3" xfId="240" xr:uid="{00000000-0005-0000-0000-000011000000}"/>
    <cellStyle name="Separador de milhares 2 3 2 2 4 3 2" xfId="791" xr:uid="{8CADABE6-1F32-4850-B569-00B1173285B7}"/>
    <cellStyle name="Separador de milhares 2 3 2 2 4 3 3" xfId="1342" xr:uid="{44F3038C-9F85-4E15-8FA4-CDA5D3FBDA25}"/>
    <cellStyle name="Separador de milhares 2 3 2 2 4 4" xfId="320" xr:uid="{00000000-0005-0000-0000-000011000000}"/>
    <cellStyle name="Separador de milhares 2 3 2 2 4 4 2" xfId="871" xr:uid="{5C154CC1-F5EB-44F9-A51B-CD827B4C3036}"/>
    <cellStyle name="Separador de milhares 2 3 2 2 4 4 3" xfId="1421" xr:uid="{8B3F6605-8426-4CBE-81C2-269A0A20BC32}"/>
    <cellStyle name="Separador de milhares 2 3 2 2 4 5" xfId="398" xr:uid="{00000000-0005-0000-0000-000011000000}"/>
    <cellStyle name="Separador de milhares 2 3 2 2 4 5 2" xfId="949" xr:uid="{446F418C-B24D-4779-A0DD-85A573068C9C}"/>
    <cellStyle name="Separador de milhares 2 3 2 2 4 5 3" xfId="1499" xr:uid="{E4295A6C-3539-4119-B250-E2D05AD9A879}"/>
    <cellStyle name="Separador de milhares 2 3 2 2 4 6" xfId="477" xr:uid="{00000000-0005-0000-0000-000011000000}"/>
    <cellStyle name="Separador de milhares 2 3 2 2 4 6 2" xfId="1028" xr:uid="{42BB9932-CEDB-4A82-8580-B5E7EE617679}"/>
    <cellStyle name="Separador de milhares 2 3 2 2 4 6 3" xfId="1578" xr:uid="{B37A6262-B72B-437A-BCB4-FC5B09B7F8B4}"/>
    <cellStyle name="Separador de milhares 2 3 2 2 4 7" xfId="555" xr:uid="{00000000-0005-0000-0000-000011000000}"/>
    <cellStyle name="Separador de milhares 2 3 2 2 4 7 2" xfId="1106" xr:uid="{B2361CF2-A994-4FB0-89E5-9B9134FB0076}"/>
    <cellStyle name="Separador de milhares 2 3 2 2 4 7 3" xfId="1656" xr:uid="{A94DEB44-B540-4568-A6F5-4288835FBD37}"/>
    <cellStyle name="Separador de milhares 2 3 2 2 4 8" xfId="634" xr:uid="{8A97B733-2C10-4DAE-A465-88F0EFFA8760}"/>
    <cellStyle name="Separador de milhares 2 3 2 2 4 9" xfId="1185" xr:uid="{EFFB27D1-3FD3-44A6-BAD9-E826C81A7A1E}"/>
    <cellStyle name="Separador de milhares 2 3 2 2 5" xfId="98" xr:uid="{00000000-0005-0000-0000-000012000000}"/>
    <cellStyle name="Separador de milhares 2 3 2 2 5 2" xfId="649" xr:uid="{B49C455F-6AC6-472D-8095-CBAE85BD79C0}"/>
    <cellStyle name="Separador de milhares 2 3 2 2 5 3" xfId="1200" xr:uid="{3F8A148D-154C-462C-B227-424D22FB38D5}"/>
    <cellStyle name="Separador de milhares 2 3 2 2 6" xfId="177" xr:uid="{00000000-0005-0000-0000-000012000000}"/>
    <cellStyle name="Separador de milhares 2 3 2 2 6 2" xfId="728" xr:uid="{92EEB0DD-5419-4759-AE32-582BDABA95C9}"/>
    <cellStyle name="Separador de milhares 2 3 2 2 6 3" xfId="1279" xr:uid="{E358DCDD-C7C3-4978-9D24-0ED4613D359C}"/>
    <cellStyle name="Separador de milhares 2 3 2 2 7" xfId="256" xr:uid="{00000000-0005-0000-0000-000012000000}"/>
    <cellStyle name="Separador de milhares 2 3 2 2 7 2" xfId="807" xr:uid="{112957D3-BD22-4384-AC32-4D319CB21920}"/>
    <cellStyle name="Separador de milhares 2 3 2 2 7 3" xfId="1358" xr:uid="{8C6F7ACC-6BD1-496D-8C3B-2D0F5D64329B}"/>
    <cellStyle name="Separador de milhares 2 3 2 2 8" xfId="335" xr:uid="{00000000-0005-0000-0000-000012000000}"/>
    <cellStyle name="Separador de milhares 2 3 2 2 8 2" xfId="886" xr:uid="{4E059A09-5FD8-4E84-8CB6-4AF91FB7EC15}"/>
    <cellStyle name="Separador de milhares 2 3 2 2 8 3" xfId="1436" xr:uid="{90641226-116F-48F4-B723-2D117C1B27D6}"/>
    <cellStyle name="Separador de milhares 2 3 2 2 9" xfId="414" xr:uid="{00000000-0005-0000-0000-000012000000}"/>
    <cellStyle name="Separador de milhares 2 3 2 2 9 2" xfId="965" xr:uid="{EC0E3481-F6B1-48EB-9302-09F039128EF8}"/>
    <cellStyle name="Separador de milhares 2 3 2 2 9 3" xfId="1515" xr:uid="{14651A71-B763-4AF2-8C71-34A889DEEAB4}"/>
    <cellStyle name="Separador de milhares 2 3 2 3" xfId="28" xr:uid="{00000000-0005-0000-0000-000011000000}"/>
    <cellStyle name="Separador de milhares 2 3 2 3 10" xfId="1131" xr:uid="{0C396CFC-229B-4271-8B83-5040056B9090}"/>
    <cellStyle name="Separador de milhares 2 3 2 3 2" xfId="60" xr:uid="{00000000-0005-0000-0000-00001F000000}"/>
    <cellStyle name="Separador de milhares 2 3 2 3 2 2" xfId="139" xr:uid="{00000000-0005-0000-0000-00001F000000}"/>
    <cellStyle name="Separador de milhares 2 3 2 3 2 2 2" xfId="690" xr:uid="{08966497-5396-4135-8A23-67401DE5090A}"/>
    <cellStyle name="Separador de milhares 2 3 2 3 2 2 3" xfId="1241" xr:uid="{44FDCBDA-9FB5-4702-9C75-57E2B525FBDC}"/>
    <cellStyle name="Separador de milhares 2 3 2 3 2 3" xfId="218" xr:uid="{00000000-0005-0000-0000-00001F000000}"/>
    <cellStyle name="Separador de milhares 2 3 2 3 2 3 2" xfId="769" xr:uid="{794FC69D-2425-4B86-A336-18DF1AC14131}"/>
    <cellStyle name="Separador de milhares 2 3 2 3 2 3 3" xfId="1320" xr:uid="{81C1D71D-19DF-4A71-B416-9F3639D186AF}"/>
    <cellStyle name="Separador de milhares 2 3 2 3 2 4" xfId="298" xr:uid="{00000000-0005-0000-0000-00001F000000}"/>
    <cellStyle name="Separador de milhares 2 3 2 3 2 4 2" xfId="849" xr:uid="{1D73E3DB-B9FC-4BAD-B6BB-99C1B43FD3A0}"/>
    <cellStyle name="Separador de milhares 2 3 2 3 2 4 3" xfId="1399" xr:uid="{F9088C07-90D6-4F12-BED8-6F272F5D42E1}"/>
    <cellStyle name="Separador de milhares 2 3 2 3 2 5" xfId="376" xr:uid="{00000000-0005-0000-0000-00001F000000}"/>
    <cellStyle name="Separador de milhares 2 3 2 3 2 5 2" xfId="927" xr:uid="{C05BCDF2-BFDD-449C-8CF4-5FA12BAA7056}"/>
    <cellStyle name="Separador de milhares 2 3 2 3 2 5 3" xfId="1477" xr:uid="{132C2924-11E4-4907-A4A5-4C75FAFF0A9E}"/>
    <cellStyle name="Separador de milhares 2 3 2 3 2 6" xfId="455" xr:uid="{00000000-0005-0000-0000-00001F000000}"/>
    <cellStyle name="Separador de milhares 2 3 2 3 2 6 2" xfId="1006" xr:uid="{9BEEFC70-42B0-47DB-A323-FD6C7A856A8C}"/>
    <cellStyle name="Separador de milhares 2 3 2 3 2 6 3" xfId="1556" xr:uid="{8A455FD4-2BF4-44A2-B88E-318D02C8B10A}"/>
    <cellStyle name="Separador de milhares 2 3 2 3 2 7" xfId="533" xr:uid="{00000000-0005-0000-0000-00001F000000}"/>
    <cellStyle name="Separador de milhares 2 3 2 3 2 7 2" xfId="1084" xr:uid="{3C8309CD-290D-4CE8-A4F5-FB0848FBFF50}"/>
    <cellStyle name="Separador de milhares 2 3 2 3 2 7 3" xfId="1634" xr:uid="{982C2550-2B47-41D9-B920-1EA2CD0D39F1}"/>
    <cellStyle name="Separador de milhares 2 3 2 3 2 8" xfId="612" xr:uid="{537F6922-2D21-4AF7-BAF3-840CB90E5ACC}"/>
    <cellStyle name="Separador de milhares 2 3 2 3 2 9" xfId="1163" xr:uid="{BCAED789-CFC4-4905-9B38-EAC4D718147E}"/>
    <cellStyle name="Separador de milhares 2 3 2 3 3" xfId="107" xr:uid="{00000000-0005-0000-0000-000011000000}"/>
    <cellStyle name="Separador de milhares 2 3 2 3 3 2" xfId="658" xr:uid="{10D83395-BA97-41B5-AFE6-B91920E82B5A}"/>
    <cellStyle name="Separador de milhares 2 3 2 3 3 3" xfId="1209" xr:uid="{A21F71E2-A1E3-46E4-9A50-45E43612A068}"/>
    <cellStyle name="Separador de milhares 2 3 2 3 4" xfId="186" xr:uid="{00000000-0005-0000-0000-000011000000}"/>
    <cellStyle name="Separador de milhares 2 3 2 3 4 2" xfId="737" xr:uid="{C80FC6F9-3C3C-4A3C-9C92-1554C62501F5}"/>
    <cellStyle name="Separador de milhares 2 3 2 3 4 3" xfId="1288" xr:uid="{9C87DD0A-84F8-44A6-AC46-C617BD2CBCEC}"/>
    <cellStyle name="Separador de milhares 2 3 2 3 5" xfId="266" xr:uid="{00000000-0005-0000-0000-000011000000}"/>
    <cellStyle name="Separador de milhares 2 3 2 3 5 2" xfId="817" xr:uid="{A93D5802-F218-404B-940C-670BDF2334F7}"/>
    <cellStyle name="Separador de milhares 2 3 2 3 5 3" xfId="1367" xr:uid="{2A6D0258-D8E9-47E7-9D25-A6893F49627E}"/>
    <cellStyle name="Separador de milhares 2 3 2 3 6" xfId="344" xr:uid="{00000000-0005-0000-0000-000011000000}"/>
    <cellStyle name="Separador de milhares 2 3 2 3 6 2" xfId="895" xr:uid="{61A367BC-805D-4443-84CA-54771EC8A02A}"/>
    <cellStyle name="Separador de milhares 2 3 2 3 6 3" xfId="1445" xr:uid="{083808DA-BFEA-40B5-9994-F2B176A39C88}"/>
    <cellStyle name="Separador de milhares 2 3 2 3 7" xfId="423" xr:uid="{00000000-0005-0000-0000-000011000000}"/>
    <cellStyle name="Separador de milhares 2 3 2 3 7 2" xfId="974" xr:uid="{A31AEA5A-0366-462B-956D-2CFD19C0C860}"/>
    <cellStyle name="Separador de milhares 2 3 2 3 7 3" xfId="1524" xr:uid="{A2E3CEDA-90D5-458B-AA70-33CD6B5C4C61}"/>
    <cellStyle name="Separador de milhares 2 3 2 3 8" xfId="501" xr:uid="{00000000-0005-0000-0000-000011000000}"/>
    <cellStyle name="Separador de milhares 2 3 2 3 8 2" xfId="1052" xr:uid="{BB8B261E-CA33-4E94-8A53-C8B3DEB9EBCA}"/>
    <cellStyle name="Separador de milhares 2 3 2 3 8 3" xfId="1602" xr:uid="{60735A3B-1B14-40A3-AF36-F9485A54246E}"/>
    <cellStyle name="Separador de milhares 2 3 2 3 9" xfId="580" xr:uid="{45758D3E-9B74-4C5F-BF8F-18CFA6B96C24}"/>
    <cellStyle name="Separador de milhares 2 3 2 4" xfId="44" xr:uid="{00000000-0005-0000-0000-000011000000}"/>
    <cellStyle name="Separador de milhares 2 3 2 4 2" xfId="123" xr:uid="{00000000-0005-0000-0000-000011000000}"/>
    <cellStyle name="Separador de milhares 2 3 2 4 2 2" xfId="674" xr:uid="{1FCAE5C2-3B53-48B6-BF62-1F29C0BFF79B}"/>
    <cellStyle name="Separador de milhares 2 3 2 4 2 3" xfId="1225" xr:uid="{2901BE7D-7BF3-4345-B52B-72B06DA3424A}"/>
    <cellStyle name="Separador de milhares 2 3 2 4 3" xfId="202" xr:uid="{00000000-0005-0000-0000-000011000000}"/>
    <cellStyle name="Separador de milhares 2 3 2 4 3 2" xfId="753" xr:uid="{8E773EAD-E61C-4F88-9DBB-7AEF9C3BFD18}"/>
    <cellStyle name="Separador de milhares 2 3 2 4 3 3" xfId="1304" xr:uid="{C04864C4-A44E-412D-89AE-B3AF990B2B4C}"/>
    <cellStyle name="Separador de milhares 2 3 2 4 4" xfId="282" xr:uid="{00000000-0005-0000-0000-000011000000}"/>
    <cellStyle name="Separador de milhares 2 3 2 4 4 2" xfId="833" xr:uid="{58C1C75F-35A3-45E2-8656-F1FD551A0A86}"/>
    <cellStyle name="Separador de milhares 2 3 2 4 4 3" xfId="1383" xr:uid="{276384D2-2EB8-4705-ADE4-D769ADB15967}"/>
    <cellStyle name="Separador de milhares 2 3 2 4 5" xfId="360" xr:uid="{00000000-0005-0000-0000-000011000000}"/>
    <cellStyle name="Separador de milhares 2 3 2 4 5 2" xfId="911" xr:uid="{C09FCAD2-7099-4976-B8C0-90B0EE3E1239}"/>
    <cellStyle name="Separador de milhares 2 3 2 4 5 3" xfId="1461" xr:uid="{F8DD89AD-76E6-4E24-BAC8-D63614295329}"/>
    <cellStyle name="Separador de milhares 2 3 2 4 6" xfId="439" xr:uid="{00000000-0005-0000-0000-000011000000}"/>
    <cellStyle name="Separador de milhares 2 3 2 4 6 2" xfId="990" xr:uid="{7ACF2DF6-CB26-47C0-A74B-02C554615DCC}"/>
    <cellStyle name="Separador de milhares 2 3 2 4 6 3" xfId="1540" xr:uid="{ADC2F02E-8BEB-4C04-A647-2EE0AB0442DC}"/>
    <cellStyle name="Separador de milhares 2 3 2 4 7" xfId="517" xr:uid="{00000000-0005-0000-0000-000011000000}"/>
    <cellStyle name="Separador de milhares 2 3 2 4 7 2" xfId="1068" xr:uid="{EC186CDA-C142-4268-9EA8-9863D5876D43}"/>
    <cellStyle name="Separador de milhares 2 3 2 4 7 3" xfId="1618" xr:uid="{3C8E5F93-DF0A-4001-B294-C2EFC8C2B795}"/>
    <cellStyle name="Separador de milhares 2 3 2 4 8" xfId="596" xr:uid="{8405FFA2-A31D-4361-BF0A-4A6EE2060342}"/>
    <cellStyle name="Separador de milhares 2 3 2 4 9" xfId="1147" xr:uid="{1E92A6D7-47BA-4F77-B9B8-BB071F1A2DD6}"/>
    <cellStyle name="Separador de milhares 2 3 2 5" xfId="76" xr:uid="{00000000-0005-0000-0000-000010000000}"/>
    <cellStyle name="Separador de milhares 2 3 2 5 2" xfId="155" xr:uid="{00000000-0005-0000-0000-000010000000}"/>
    <cellStyle name="Separador de milhares 2 3 2 5 2 2" xfId="706" xr:uid="{FD2416FF-4A9A-40C7-9696-120422CCBA28}"/>
    <cellStyle name="Separador de milhares 2 3 2 5 2 3" xfId="1257" xr:uid="{F9F764AF-0ED2-4C3E-80B6-8D0F1D4F8A0A}"/>
    <cellStyle name="Separador de milhares 2 3 2 5 3" xfId="234" xr:uid="{00000000-0005-0000-0000-000010000000}"/>
    <cellStyle name="Separador de milhares 2 3 2 5 3 2" xfId="785" xr:uid="{0325D39C-EF96-407A-BF58-A70A7EE3D79B}"/>
    <cellStyle name="Separador de milhares 2 3 2 5 3 3" xfId="1336" xr:uid="{1A6009F2-03A8-4D1F-8727-5B0A5AA9DCE6}"/>
    <cellStyle name="Separador de milhares 2 3 2 5 4" xfId="314" xr:uid="{00000000-0005-0000-0000-000010000000}"/>
    <cellStyle name="Separador de milhares 2 3 2 5 4 2" xfId="865" xr:uid="{41B25143-530C-405D-A484-CFCE83246980}"/>
    <cellStyle name="Separador de milhares 2 3 2 5 4 3" xfId="1415" xr:uid="{E3FF9938-2B11-41D2-B86A-DA7A31BB7CB9}"/>
    <cellStyle name="Separador de milhares 2 3 2 5 5" xfId="392" xr:uid="{00000000-0005-0000-0000-000010000000}"/>
    <cellStyle name="Separador de milhares 2 3 2 5 5 2" xfId="943" xr:uid="{F0507B7E-75F6-4DCF-94BF-0C13EBC0F698}"/>
    <cellStyle name="Separador de milhares 2 3 2 5 5 3" xfId="1493" xr:uid="{5AEB36D9-A3FA-4CDF-A287-4BA4E89BE17A}"/>
    <cellStyle name="Separador de milhares 2 3 2 5 6" xfId="471" xr:uid="{00000000-0005-0000-0000-000010000000}"/>
    <cellStyle name="Separador de milhares 2 3 2 5 6 2" xfId="1022" xr:uid="{33B834E4-7E59-456D-B511-335D868BA4CE}"/>
    <cellStyle name="Separador de milhares 2 3 2 5 6 3" xfId="1572" xr:uid="{0007D89F-57F9-4895-9C1F-FFEBBCF04050}"/>
    <cellStyle name="Separador de milhares 2 3 2 5 7" xfId="549" xr:uid="{00000000-0005-0000-0000-000010000000}"/>
    <cellStyle name="Separador de milhares 2 3 2 5 7 2" xfId="1100" xr:uid="{24EA7C1F-08AF-473B-A292-C9F5573F9A4D}"/>
    <cellStyle name="Separador de milhares 2 3 2 5 7 3" xfId="1650" xr:uid="{66917D54-0338-408E-9A26-469DC094E28F}"/>
    <cellStyle name="Separador de milhares 2 3 2 5 8" xfId="628" xr:uid="{DC329AAF-DF43-46D1-B854-D1DC647C9F88}"/>
    <cellStyle name="Separador de milhares 2 3 2 5 9" xfId="1179" xr:uid="{81DD02EC-4E5E-43F3-8573-3318C65F5482}"/>
    <cellStyle name="Separador de milhares 2 3 2 6" xfId="92" xr:uid="{00000000-0005-0000-0000-000011000000}"/>
    <cellStyle name="Separador de milhares 2 3 2 6 2" xfId="643" xr:uid="{977564C3-C6CD-4EE1-B7E0-191CC405C47E}"/>
    <cellStyle name="Separador de milhares 2 3 2 6 3" xfId="1194" xr:uid="{21F86A84-3DE7-44DD-9931-1B179E82B0F4}"/>
    <cellStyle name="Separador de milhares 2 3 2 7" xfId="170" xr:uid="{00000000-0005-0000-0000-000011000000}"/>
    <cellStyle name="Separador de milhares 2 3 2 7 2" xfId="721" xr:uid="{E41118A6-1AA4-4DB2-86F4-A424C1520389}"/>
    <cellStyle name="Separador de milhares 2 3 2 7 3" xfId="1272" xr:uid="{B56F03E4-AB74-4DBB-ADE9-32DCB0184514}"/>
    <cellStyle name="Separador de milhares 2 3 2 8" xfId="249" xr:uid="{00000000-0005-0000-0000-000011000000}"/>
    <cellStyle name="Separador de milhares 2 3 2 8 2" xfId="800" xr:uid="{9ED49A1A-2495-4D0E-B468-713605BFB684}"/>
    <cellStyle name="Separador de milhares 2 3 2 8 3" xfId="1351" xr:uid="{84D83F69-1C32-453C-A81F-546057C2F62E}"/>
    <cellStyle name="Separador de milhares 2 3 2 9" xfId="329" xr:uid="{00000000-0005-0000-0000-000011000000}"/>
    <cellStyle name="Separador de milhares 2 3 2 9 2" xfId="880" xr:uid="{7CCCD67B-03FF-4A5D-88ED-EB2B8908256D}"/>
    <cellStyle name="Separador de milhares 2 3 2 9 3" xfId="1430" xr:uid="{A0298C5E-40A1-4439-8524-36CBC2444C61}"/>
    <cellStyle name="Separador de milhares 2 3 3" xfId="22" xr:uid="{00000000-0005-0000-0000-000013000000}"/>
    <cellStyle name="Separador de milhares 2 3 3 10" xfId="496" xr:uid="{00000000-0005-0000-0000-000013000000}"/>
    <cellStyle name="Separador de milhares 2 3 3 10 2" xfId="1047" xr:uid="{AD67D884-B25D-40F1-944E-060D8F3E35C8}"/>
    <cellStyle name="Separador de milhares 2 3 3 10 3" xfId="1597" xr:uid="{AAD53E31-2F92-4258-95C3-DD999F5132FF}"/>
    <cellStyle name="Separador de milhares 2 3 3 11" xfId="575" xr:uid="{02C7AEBA-FEB1-4EC2-AD13-B1C5D73C10BA}"/>
    <cellStyle name="Separador de milhares 2 3 3 12" xfId="1126" xr:uid="{2D77B771-1F1C-4087-8270-6B1E76F8B260}"/>
    <cellStyle name="Separador de milhares 2 3 3 2" xfId="39" xr:uid="{00000000-0005-0000-0000-000013000000}"/>
    <cellStyle name="Separador de milhares 2 3 3 2 10" xfId="1142" xr:uid="{E47EC9D2-E931-41D5-8C12-7F4257D8ED2D}"/>
    <cellStyle name="Separador de milhares 2 3 3 2 2" xfId="71" xr:uid="{00000000-0005-0000-0000-000021000000}"/>
    <cellStyle name="Separador de milhares 2 3 3 2 2 2" xfId="150" xr:uid="{00000000-0005-0000-0000-000021000000}"/>
    <cellStyle name="Separador de milhares 2 3 3 2 2 2 2" xfId="701" xr:uid="{800F117B-DBA6-4D4D-A484-6734ACEACD4F}"/>
    <cellStyle name="Separador de milhares 2 3 3 2 2 2 3" xfId="1252" xr:uid="{B597986F-4E59-4616-8B7F-8D17E2CB18CC}"/>
    <cellStyle name="Separador de milhares 2 3 3 2 2 3" xfId="229" xr:uid="{00000000-0005-0000-0000-000021000000}"/>
    <cellStyle name="Separador de milhares 2 3 3 2 2 3 2" xfId="780" xr:uid="{8A98C2C5-BBDC-4D56-ABA0-08AD845A7D54}"/>
    <cellStyle name="Separador de milhares 2 3 3 2 2 3 3" xfId="1331" xr:uid="{B314B71A-5F64-48BD-A485-A8E6DA4CAD19}"/>
    <cellStyle name="Separador de milhares 2 3 3 2 2 4" xfId="309" xr:uid="{00000000-0005-0000-0000-000021000000}"/>
    <cellStyle name="Separador de milhares 2 3 3 2 2 4 2" xfId="860" xr:uid="{91882D98-C601-40F8-91E4-0511F275B624}"/>
    <cellStyle name="Separador de milhares 2 3 3 2 2 4 3" xfId="1410" xr:uid="{C2E91266-A68A-4602-A8C1-E5E7D621EAD2}"/>
    <cellStyle name="Separador de milhares 2 3 3 2 2 5" xfId="387" xr:uid="{00000000-0005-0000-0000-000021000000}"/>
    <cellStyle name="Separador de milhares 2 3 3 2 2 5 2" xfId="938" xr:uid="{BC65D9AA-BAD1-408B-B24A-0C5F329AFE28}"/>
    <cellStyle name="Separador de milhares 2 3 3 2 2 5 3" xfId="1488" xr:uid="{3F8EC47B-A21A-4E24-B3D7-66630CF1E96C}"/>
    <cellStyle name="Separador de milhares 2 3 3 2 2 6" xfId="466" xr:uid="{00000000-0005-0000-0000-000021000000}"/>
    <cellStyle name="Separador de milhares 2 3 3 2 2 6 2" xfId="1017" xr:uid="{917483A5-0920-4B70-8B51-9DDEF42FD3DD}"/>
    <cellStyle name="Separador de milhares 2 3 3 2 2 6 3" xfId="1567" xr:uid="{98F37D35-CA9A-45D1-9CD0-6B0C71700422}"/>
    <cellStyle name="Separador de milhares 2 3 3 2 2 7" xfId="544" xr:uid="{00000000-0005-0000-0000-000021000000}"/>
    <cellStyle name="Separador de milhares 2 3 3 2 2 7 2" xfId="1095" xr:uid="{F6619E31-BD2F-48BD-A94B-378B428DF0DC}"/>
    <cellStyle name="Separador de milhares 2 3 3 2 2 7 3" xfId="1645" xr:uid="{1A7FC750-2BE9-4289-9EC5-0AAF99858863}"/>
    <cellStyle name="Separador de milhares 2 3 3 2 2 8" xfId="623" xr:uid="{2A79A862-103A-4AAF-BCBD-0AD333F614BB}"/>
    <cellStyle name="Separador de milhares 2 3 3 2 2 9" xfId="1174" xr:uid="{0067B4A6-15B7-4CD2-9F51-75CAE9E0055B}"/>
    <cellStyle name="Separador de milhares 2 3 3 2 3" xfId="118" xr:uid="{00000000-0005-0000-0000-000013000000}"/>
    <cellStyle name="Separador de milhares 2 3 3 2 3 2" xfId="669" xr:uid="{0E9E370B-5A3B-4895-B619-F9C3945E25A6}"/>
    <cellStyle name="Separador de milhares 2 3 3 2 3 3" xfId="1220" xr:uid="{6744EB31-C029-442C-ACD4-C3DAA0395903}"/>
    <cellStyle name="Separador de milhares 2 3 3 2 4" xfId="197" xr:uid="{00000000-0005-0000-0000-000013000000}"/>
    <cellStyle name="Separador de milhares 2 3 3 2 4 2" xfId="748" xr:uid="{7213A1AE-B80A-44FE-BD25-729E5E49BE6F}"/>
    <cellStyle name="Separador de milhares 2 3 3 2 4 3" xfId="1299" xr:uid="{8639FCA7-B0AA-41DE-A244-7509DEBF53A9}"/>
    <cellStyle name="Separador de milhares 2 3 3 2 5" xfId="277" xr:uid="{00000000-0005-0000-0000-000013000000}"/>
    <cellStyle name="Separador de milhares 2 3 3 2 5 2" xfId="828" xr:uid="{19B6CD2C-065C-4774-877F-85CAFD647E3F}"/>
    <cellStyle name="Separador de milhares 2 3 3 2 5 3" xfId="1378" xr:uid="{78403BF3-EB23-4A83-8925-8EBBB874C9E6}"/>
    <cellStyle name="Separador de milhares 2 3 3 2 6" xfId="355" xr:uid="{00000000-0005-0000-0000-000013000000}"/>
    <cellStyle name="Separador de milhares 2 3 3 2 6 2" xfId="906" xr:uid="{2E0FB017-62F9-4C36-8B85-B08C31572D0A}"/>
    <cellStyle name="Separador de milhares 2 3 3 2 6 3" xfId="1456" xr:uid="{2F35E3F0-F818-4AB4-B09F-FCD98422D419}"/>
    <cellStyle name="Separador de milhares 2 3 3 2 7" xfId="434" xr:uid="{00000000-0005-0000-0000-000013000000}"/>
    <cellStyle name="Separador de milhares 2 3 3 2 7 2" xfId="985" xr:uid="{D9BCAD60-21F5-47F1-A6B3-49CDCDF073E1}"/>
    <cellStyle name="Separador de milhares 2 3 3 2 7 3" xfId="1535" xr:uid="{F4094DBA-15AF-47CD-B7BF-F53536BD52C8}"/>
    <cellStyle name="Separador de milhares 2 3 3 2 8" xfId="512" xr:uid="{00000000-0005-0000-0000-000013000000}"/>
    <cellStyle name="Separador de milhares 2 3 3 2 8 2" xfId="1063" xr:uid="{5DD5138A-3834-4CE0-9A76-759F25B02618}"/>
    <cellStyle name="Separador de milhares 2 3 3 2 8 3" xfId="1613" xr:uid="{1BD0D6F0-67D5-4B3D-8151-C630E313720D}"/>
    <cellStyle name="Separador de milhares 2 3 3 2 9" xfId="591" xr:uid="{5D0F7BA7-9EE1-4476-A79A-D3B4A8470F85}"/>
    <cellStyle name="Separador de milhares 2 3 3 3" xfId="55" xr:uid="{00000000-0005-0000-0000-000013000000}"/>
    <cellStyle name="Separador de milhares 2 3 3 3 2" xfId="134" xr:uid="{00000000-0005-0000-0000-000013000000}"/>
    <cellStyle name="Separador de milhares 2 3 3 3 2 2" xfId="685" xr:uid="{7F346D23-FA07-42E3-A329-F893AE548D60}"/>
    <cellStyle name="Separador de milhares 2 3 3 3 2 3" xfId="1236" xr:uid="{7C2DEA6C-380F-4F59-8824-C55250B64342}"/>
    <cellStyle name="Separador de milhares 2 3 3 3 3" xfId="213" xr:uid="{00000000-0005-0000-0000-000013000000}"/>
    <cellStyle name="Separador de milhares 2 3 3 3 3 2" xfId="764" xr:uid="{7A9BC4CE-05A0-434A-8597-DDA13A2B9873}"/>
    <cellStyle name="Separador de milhares 2 3 3 3 3 3" xfId="1315" xr:uid="{5830439A-BAEA-4E7E-9CC2-25D524CCE45B}"/>
    <cellStyle name="Separador de milhares 2 3 3 3 4" xfId="293" xr:uid="{00000000-0005-0000-0000-000013000000}"/>
    <cellStyle name="Separador de milhares 2 3 3 3 4 2" xfId="844" xr:uid="{CBCC5857-D5AE-46AF-933D-0C06CFBFDEED}"/>
    <cellStyle name="Separador de milhares 2 3 3 3 4 3" xfId="1394" xr:uid="{1C780EC2-C355-4DA3-A82D-8F885A24C45F}"/>
    <cellStyle name="Separador de milhares 2 3 3 3 5" xfId="371" xr:uid="{00000000-0005-0000-0000-000013000000}"/>
    <cellStyle name="Separador de milhares 2 3 3 3 5 2" xfId="922" xr:uid="{F46CBE41-0788-4B00-93A0-553E2EB36EE1}"/>
    <cellStyle name="Separador de milhares 2 3 3 3 5 3" xfId="1472" xr:uid="{AC95B746-BA2A-46A4-AD29-A9B6FAD56F7C}"/>
    <cellStyle name="Separador de milhares 2 3 3 3 6" xfId="450" xr:uid="{00000000-0005-0000-0000-000013000000}"/>
    <cellStyle name="Separador de milhares 2 3 3 3 6 2" xfId="1001" xr:uid="{712EEE8D-D9E2-4340-ADF6-DF0405259F30}"/>
    <cellStyle name="Separador de milhares 2 3 3 3 6 3" xfId="1551" xr:uid="{50C34F99-C482-452B-8C97-5EBDE48877E0}"/>
    <cellStyle name="Separador de milhares 2 3 3 3 7" xfId="528" xr:uid="{00000000-0005-0000-0000-000013000000}"/>
    <cellStyle name="Separador de milhares 2 3 3 3 7 2" xfId="1079" xr:uid="{5FE20CD6-76C5-404B-824F-3C2F9EB172C8}"/>
    <cellStyle name="Separador de milhares 2 3 3 3 7 3" xfId="1629" xr:uid="{6FC9FEFB-00E7-424F-A528-5EA20ED7EDB5}"/>
    <cellStyle name="Separador de milhares 2 3 3 3 8" xfId="607" xr:uid="{D21AD4D4-2BAA-4943-9663-E6605E5F18C0}"/>
    <cellStyle name="Separador de milhares 2 3 3 3 9" xfId="1158" xr:uid="{4C97B8EA-4C4B-423C-9FFA-6645EB3658AB}"/>
    <cellStyle name="Separador de milhares 2 3 3 4" xfId="86" xr:uid="{00000000-0005-0000-0000-000012000000}"/>
    <cellStyle name="Separador de milhares 2 3 3 4 2" xfId="165" xr:uid="{00000000-0005-0000-0000-000012000000}"/>
    <cellStyle name="Separador de milhares 2 3 3 4 2 2" xfId="716" xr:uid="{EA0CEA26-401C-41CD-9A5B-E32C0737BA97}"/>
    <cellStyle name="Separador de milhares 2 3 3 4 2 3" xfId="1267" xr:uid="{76963F87-CD33-4193-B5D2-10F6EA6E4C52}"/>
    <cellStyle name="Separador de milhares 2 3 3 4 3" xfId="244" xr:uid="{00000000-0005-0000-0000-000012000000}"/>
    <cellStyle name="Separador de milhares 2 3 3 4 3 2" xfId="795" xr:uid="{F330E204-53F4-4762-BB2E-A59FBB247E32}"/>
    <cellStyle name="Separador de milhares 2 3 3 4 3 3" xfId="1346" xr:uid="{7AF066D9-B392-4F42-B634-807B14C2164D}"/>
    <cellStyle name="Separador de milhares 2 3 3 4 4" xfId="324" xr:uid="{00000000-0005-0000-0000-000012000000}"/>
    <cellStyle name="Separador de milhares 2 3 3 4 4 2" xfId="875" xr:uid="{EDAA0CA1-3731-479D-9F40-D5BE857F9F3E}"/>
    <cellStyle name="Separador de milhares 2 3 3 4 4 3" xfId="1425" xr:uid="{13C99090-B7C9-4A4D-B629-68755EEBF2C8}"/>
    <cellStyle name="Separador de milhares 2 3 3 4 5" xfId="402" xr:uid="{00000000-0005-0000-0000-000012000000}"/>
    <cellStyle name="Separador de milhares 2 3 3 4 5 2" xfId="953" xr:uid="{C2F40662-A603-4FD8-8E70-8B7FAB939A8E}"/>
    <cellStyle name="Separador de milhares 2 3 3 4 5 3" xfId="1503" xr:uid="{BBC9F04F-A694-43C7-BB31-666DB4526138}"/>
    <cellStyle name="Separador de milhares 2 3 3 4 6" xfId="481" xr:uid="{00000000-0005-0000-0000-000012000000}"/>
    <cellStyle name="Separador de milhares 2 3 3 4 6 2" xfId="1032" xr:uid="{C1A133C1-6538-4B71-A35D-410803631C80}"/>
    <cellStyle name="Separador de milhares 2 3 3 4 6 3" xfId="1582" xr:uid="{043C8832-D277-4D31-8354-FE5F59D1EC58}"/>
    <cellStyle name="Separador de milhares 2 3 3 4 7" xfId="559" xr:uid="{00000000-0005-0000-0000-000012000000}"/>
    <cellStyle name="Separador de milhares 2 3 3 4 7 2" xfId="1110" xr:uid="{D6A1019B-8073-4931-AFB7-9BE0821E0F0C}"/>
    <cellStyle name="Separador de milhares 2 3 3 4 7 3" xfId="1660" xr:uid="{703D0C73-248E-41AD-8E8B-7A343D02F6BA}"/>
    <cellStyle name="Separador de milhares 2 3 3 4 8" xfId="638" xr:uid="{B4E31C4F-FFB9-428D-89BB-7512B90BE229}"/>
    <cellStyle name="Separador de milhares 2 3 3 4 9" xfId="1189" xr:uid="{7951F309-9823-40E1-A2EC-74D1249A952E}"/>
    <cellStyle name="Separador de milhares 2 3 3 5" xfId="102" xr:uid="{00000000-0005-0000-0000-000013000000}"/>
    <cellStyle name="Separador de milhares 2 3 3 5 2" xfId="653" xr:uid="{58DC26EB-0697-4E0D-B6BC-F38DAE1C2365}"/>
    <cellStyle name="Separador de milhares 2 3 3 5 3" xfId="1204" xr:uid="{E9580B56-30FE-4BED-84A9-68291477DB43}"/>
    <cellStyle name="Separador de milhares 2 3 3 6" xfId="181" xr:uid="{00000000-0005-0000-0000-000013000000}"/>
    <cellStyle name="Separador de milhares 2 3 3 6 2" xfId="732" xr:uid="{B5E0015B-275A-4E8D-AA6F-C6FCFD48FC29}"/>
    <cellStyle name="Separador de milhares 2 3 3 6 3" xfId="1283" xr:uid="{3B03B970-B19D-47CE-AF6F-B60242F3C4B5}"/>
    <cellStyle name="Separador de milhares 2 3 3 7" xfId="260" xr:uid="{00000000-0005-0000-0000-000013000000}"/>
    <cellStyle name="Separador de milhares 2 3 3 7 2" xfId="811" xr:uid="{66AF8447-ACCF-4B3C-A485-BACDB95F670D}"/>
    <cellStyle name="Separador de milhares 2 3 3 7 3" xfId="1362" xr:uid="{B17D654A-3BC6-4A46-86B8-2F215F8CFD69}"/>
    <cellStyle name="Separador de milhares 2 3 3 8" xfId="339" xr:uid="{00000000-0005-0000-0000-000013000000}"/>
    <cellStyle name="Separador de milhares 2 3 3 8 2" xfId="890" xr:uid="{D33D6A57-2FD1-449C-A82A-74135B0406E9}"/>
    <cellStyle name="Separador de milhares 2 3 3 8 3" xfId="1440" xr:uid="{A30E8073-6C7A-49B5-AE2A-D95CCA10D1B0}"/>
    <cellStyle name="Separador de milhares 2 3 3 9" xfId="418" xr:uid="{00000000-0005-0000-0000-000013000000}"/>
    <cellStyle name="Separador de milhares 2 3 3 9 2" xfId="969" xr:uid="{5D387B5B-9593-4744-9491-BDE412003A9B}"/>
    <cellStyle name="Separador de milhares 2 3 3 9 3" xfId="1519" xr:uid="{4E00AB90-F17E-4074-A16C-45DFFCC65403}"/>
    <cellStyle name="Separador de milhares 2 3 4" xfId="15" xr:uid="{00000000-0005-0000-0000-000014000000}"/>
    <cellStyle name="Separador de milhares 2 3 4 10" xfId="489" xr:uid="{00000000-0005-0000-0000-000014000000}"/>
    <cellStyle name="Separador de milhares 2 3 4 10 2" xfId="1040" xr:uid="{5EE9A7A3-5FE2-42F9-9F29-CD32B48C0F8E}"/>
    <cellStyle name="Separador de milhares 2 3 4 10 3" xfId="1590" xr:uid="{FB66BF28-DD64-4B24-86BB-74CE1B549122}"/>
    <cellStyle name="Separador de milhares 2 3 4 11" xfId="568" xr:uid="{E74A8FFC-5950-4C83-8C9C-B8CD2E4D408E}"/>
    <cellStyle name="Separador de milhares 2 3 4 12" xfId="1119" xr:uid="{A4623AAF-EA91-4508-8721-6D2B84450C60}"/>
    <cellStyle name="Separador de milhares 2 3 4 2" xfId="32" xr:uid="{00000000-0005-0000-0000-000014000000}"/>
    <cellStyle name="Separador de milhares 2 3 4 2 10" xfId="1135" xr:uid="{08B2342C-B8AE-443D-B623-CE6833CEA723}"/>
    <cellStyle name="Separador de milhares 2 3 4 2 2" xfId="64" xr:uid="{00000000-0005-0000-0000-000023000000}"/>
    <cellStyle name="Separador de milhares 2 3 4 2 2 2" xfId="143" xr:uid="{00000000-0005-0000-0000-000023000000}"/>
    <cellStyle name="Separador de milhares 2 3 4 2 2 2 2" xfId="694" xr:uid="{7D6C4E1E-A034-4C2C-BF7D-D4539EB3A7BE}"/>
    <cellStyle name="Separador de milhares 2 3 4 2 2 2 3" xfId="1245" xr:uid="{80B8356C-8536-4447-A793-AF658DD4DA38}"/>
    <cellStyle name="Separador de milhares 2 3 4 2 2 3" xfId="222" xr:uid="{00000000-0005-0000-0000-000023000000}"/>
    <cellStyle name="Separador de milhares 2 3 4 2 2 3 2" xfId="773" xr:uid="{734725A5-D839-4ED8-B166-CE8F6C564932}"/>
    <cellStyle name="Separador de milhares 2 3 4 2 2 3 3" xfId="1324" xr:uid="{50064C47-2EB1-4AEB-8D80-C6A19CCC69DB}"/>
    <cellStyle name="Separador de milhares 2 3 4 2 2 4" xfId="302" xr:uid="{00000000-0005-0000-0000-000023000000}"/>
    <cellStyle name="Separador de milhares 2 3 4 2 2 4 2" xfId="853" xr:uid="{FC8BBB27-C2DA-44DF-8533-C25A7E014DA9}"/>
    <cellStyle name="Separador de milhares 2 3 4 2 2 4 3" xfId="1403" xr:uid="{145C0DAB-68EA-42BA-B81D-96076FF861DF}"/>
    <cellStyle name="Separador de milhares 2 3 4 2 2 5" xfId="380" xr:uid="{00000000-0005-0000-0000-000023000000}"/>
    <cellStyle name="Separador de milhares 2 3 4 2 2 5 2" xfId="931" xr:uid="{CF4A6A90-3409-4424-8B10-CA1BB27815BD}"/>
    <cellStyle name="Separador de milhares 2 3 4 2 2 5 3" xfId="1481" xr:uid="{776358B7-C6E5-4CAE-BF07-D9ED09777A26}"/>
    <cellStyle name="Separador de milhares 2 3 4 2 2 6" xfId="459" xr:uid="{00000000-0005-0000-0000-000023000000}"/>
    <cellStyle name="Separador de milhares 2 3 4 2 2 6 2" xfId="1010" xr:uid="{FAD70839-38F2-4857-9423-CF0E71448C30}"/>
    <cellStyle name="Separador de milhares 2 3 4 2 2 6 3" xfId="1560" xr:uid="{4E3D8C49-D873-4548-BC1C-B06675B1AC2F}"/>
    <cellStyle name="Separador de milhares 2 3 4 2 2 7" xfId="537" xr:uid="{00000000-0005-0000-0000-000023000000}"/>
    <cellStyle name="Separador de milhares 2 3 4 2 2 7 2" xfId="1088" xr:uid="{0D6DCB54-F468-4BCE-A1BB-B4BCBC8C068C}"/>
    <cellStyle name="Separador de milhares 2 3 4 2 2 7 3" xfId="1638" xr:uid="{495F7FB5-FA8D-4420-9E9A-DF97E9D48A27}"/>
    <cellStyle name="Separador de milhares 2 3 4 2 2 8" xfId="616" xr:uid="{DEF0A0B1-B49A-4E8A-94E6-B6148CAF4357}"/>
    <cellStyle name="Separador de milhares 2 3 4 2 2 9" xfId="1167" xr:uid="{BE6FFEAE-3DC7-428F-8F1D-528145356129}"/>
    <cellStyle name="Separador de milhares 2 3 4 2 3" xfId="111" xr:uid="{00000000-0005-0000-0000-000014000000}"/>
    <cellStyle name="Separador de milhares 2 3 4 2 3 2" xfId="662" xr:uid="{B802DB8F-4ACA-4E94-A282-38AECF08ABC0}"/>
    <cellStyle name="Separador de milhares 2 3 4 2 3 3" xfId="1213" xr:uid="{E9D380D5-CCB9-4D12-961C-B33C5C5A3C86}"/>
    <cellStyle name="Separador de milhares 2 3 4 2 4" xfId="190" xr:uid="{00000000-0005-0000-0000-000014000000}"/>
    <cellStyle name="Separador de milhares 2 3 4 2 4 2" xfId="741" xr:uid="{F80BAC26-5F3C-408D-AF75-A073039BABC9}"/>
    <cellStyle name="Separador de milhares 2 3 4 2 4 3" xfId="1292" xr:uid="{1E6EC4F5-9431-420D-B909-0F5D3BBD8804}"/>
    <cellStyle name="Separador de milhares 2 3 4 2 5" xfId="270" xr:uid="{00000000-0005-0000-0000-000014000000}"/>
    <cellStyle name="Separador de milhares 2 3 4 2 5 2" xfId="821" xr:uid="{AED9069F-C286-439B-8247-C645C7FEDA09}"/>
    <cellStyle name="Separador de milhares 2 3 4 2 5 3" xfId="1371" xr:uid="{1530B6F2-5404-4855-A83B-42E8AF134F3E}"/>
    <cellStyle name="Separador de milhares 2 3 4 2 6" xfId="348" xr:uid="{00000000-0005-0000-0000-000014000000}"/>
    <cellStyle name="Separador de milhares 2 3 4 2 6 2" xfId="899" xr:uid="{35800C12-FCC0-4CE4-85E4-83E25F416FFA}"/>
    <cellStyle name="Separador de milhares 2 3 4 2 6 3" xfId="1449" xr:uid="{C0D63DC6-D1E4-4604-8A10-C1B1CB30BA03}"/>
    <cellStyle name="Separador de milhares 2 3 4 2 7" xfId="427" xr:uid="{00000000-0005-0000-0000-000014000000}"/>
    <cellStyle name="Separador de milhares 2 3 4 2 7 2" xfId="978" xr:uid="{0A3204E2-518B-4DBD-8C02-0FE0C8C19579}"/>
    <cellStyle name="Separador de milhares 2 3 4 2 7 3" xfId="1528" xr:uid="{4169253A-BA3A-44E8-BD3C-F9454921610A}"/>
    <cellStyle name="Separador de milhares 2 3 4 2 8" xfId="505" xr:uid="{00000000-0005-0000-0000-000014000000}"/>
    <cellStyle name="Separador de milhares 2 3 4 2 8 2" xfId="1056" xr:uid="{27E59CCF-A39E-4B7C-AC13-061BB1A40422}"/>
    <cellStyle name="Separador de milhares 2 3 4 2 8 3" xfId="1606" xr:uid="{DDCEC576-3FA9-4445-B705-8A92A377CD3D}"/>
    <cellStyle name="Separador de milhares 2 3 4 2 9" xfId="584" xr:uid="{B0A134A3-9196-486F-819B-8CF36F8593FE}"/>
    <cellStyle name="Separador de milhares 2 3 4 3" xfId="48" xr:uid="{00000000-0005-0000-0000-000014000000}"/>
    <cellStyle name="Separador de milhares 2 3 4 3 2" xfId="127" xr:uid="{00000000-0005-0000-0000-000014000000}"/>
    <cellStyle name="Separador de milhares 2 3 4 3 2 2" xfId="678" xr:uid="{524E105B-1B20-4075-A6AC-A6A3A75336B1}"/>
    <cellStyle name="Separador de milhares 2 3 4 3 2 3" xfId="1229" xr:uid="{87B4273E-35EA-4CEA-A8DE-15376B8C7A29}"/>
    <cellStyle name="Separador de milhares 2 3 4 3 3" xfId="206" xr:uid="{00000000-0005-0000-0000-000014000000}"/>
    <cellStyle name="Separador de milhares 2 3 4 3 3 2" xfId="757" xr:uid="{D2927C47-08AF-4AC9-A72D-AC9A1090EF83}"/>
    <cellStyle name="Separador de milhares 2 3 4 3 3 3" xfId="1308" xr:uid="{44748268-B750-4388-BAF7-9C94B7B2F3F2}"/>
    <cellStyle name="Separador de milhares 2 3 4 3 4" xfId="286" xr:uid="{00000000-0005-0000-0000-000014000000}"/>
    <cellStyle name="Separador de milhares 2 3 4 3 4 2" xfId="837" xr:uid="{6AFCF8B8-666C-40AC-81D5-B5D58A09A3E1}"/>
    <cellStyle name="Separador de milhares 2 3 4 3 4 3" xfId="1387" xr:uid="{ADAE6148-B5FE-4B9E-AE3B-F6CCE9DD9A0D}"/>
    <cellStyle name="Separador de milhares 2 3 4 3 5" xfId="364" xr:uid="{00000000-0005-0000-0000-000014000000}"/>
    <cellStyle name="Separador de milhares 2 3 4 3 5 2" xfId="915" xr:uid="{D4675A66-5E2E-4A39-9C8D-A9421CA662A4}"/>
    <cellStyle name="Separador de milhares 2 3 4 3 5 3" xfId="1465" xr:uid="{D331E3DA-293D-42CF-B68A-325C4236EAD8}"/>
    <cellStyle name="Separador de milhares 2 3 4 3 6" xfId="443" xr:uid="{00000000-0005-0000-0000-000014000000}"/>
    <cellStyle name="Separador de milhares 2 3 4 3 6 2" xfId="994" xr:uid="{6B0DCDDA-184D-472C-AAC9-0E763FA7BFDF}"/>
    <cellStyle name="Separador de milhares 2 3 4 3 6 3" xfId="1544" xr:uid="{20320DF3-5AE0-4C61-A712-1B3BA9A34D24}"/>
    <cellStyle name="Separador de milhares 2 3 4 3 7" xfId="521" xr:uid="{00000000-0005-0000-0000-000014000000}"/>
    <cellStyle name="Separador de milhares 2 3 4 3 7 2" xfId="1072" xr:uid="{74C4EB2C-E50D-46C7-B5ED-28522E31B8CA}"/>
    <cellStyle name="Separador de milhares 2 3 4 3 7 3" xfId="1622" xr:uid="{649996A6-DBEC-410F-B6F2-88309783E79F}"/>
    <cellStyle name="Separador de milhares 2 3 4 3 8" xfId="600" xr:uid="{606D06B9-250B-4484-8F31-D9515A119186}"/>
    <cellStyle name="Separador de milhares 2 3 4 3 9" xfId="1151" xr:uid="{32538EAC-B18E-4048-9AD5-63E6495911CD}"/>
    <cellStyle name="Separador de milhares 2 3 4 4" xfId="79" xr:uid="{00000000-0005-0000-0000-000013000000}"/>
    <cellStyle name="Separador de milhares 2 3 4 4 2" xfId="158" xr:uid="{00000000-0005-0000-0000-000013000000}"/>
    <cellStyle name="Separador de milhares 2 3 4 4 2 2" xfId="709" xr:uid="{8EFFB6B8-CA07-4114-9ADA-2C801D350096}"/>
    <cellStyle name="Separador de milhares 2 3 4 4 2 3" xfId="1260" xr:uid="{4CE5D298-72F8-4677-9D42-B0DFBC00D8EB}"/>
    <cellStyle name="Separador de milhares 2 3 4 4 3" xfId="237" xr:uid="{00000000-0005-0000-0000-000013000000}"/>
    <cellStyle name="Separador de milhares 2 3 4 4 3 2" xfId="788" xr:uid="{577162FB-23EE-4D74-B098-80DF124ABA7F}"/>
    <cellStyle name="Separador de milhares 2 3 4 4 3 3" xfId="1339" xr:uid="{B97B6B29-D272-4F18-97C3-C8D83AF90D1B}"/>
    <cellStyle name="Separador de milhares 2 3 4 4 4" xfId="317" xr:uid="{00000000-0005-0000-0000-000013000000}"/>
    <cellStyle name="Separador de milhares 2 3 4 4 4 2" xfId="868" xr:uid="{BF77D98B-6466-4038-BB96-EE7092F9F520}"/>
    <cellStyle name="Separador de milhares 2 3 4 4 4 3" xfId="1418" xr:uid="{CCD1B056-E6D0-480A-858E-E7689CE16140}"/>
    <cellStyle name="Separador de milhares 2 3 4 4 5" xfId="395" xr:uid="{00000000-0005-0000-0000-000013000000}"/>
    <cellStyle name="Separador de milhares 2 3 4 4 5 2" xfId="946" xr:uid="{369B830A-36EB-4079-9034-5F4B814BD0BB}"/>
    <cellStyle name="Separador de milhares 2 3 4 4 5 3" xfId="1496" xr:uid="{93E1B23F-BEB7-4F0D-8010-59F5FD4767A3}"/>
    <cellStyle name="Separador de milhares 2 3 4 4 6" xfId="474" xr:uid="{00000000-0005-0000-0000-000013000000}"/>
    <cellStyle name="Separador de milhares 2 3 4 4 6 2" xfId="1025" xr:uid="{E57D0C9F-C844-44AB-8332-49553B619E1B}"/>
    <cellStyle name="Separador de milhares 2 3 4 4 6 3" xfId="1575" xr:uid="{CD29EF86-DFD5-4E87-9D48-85F68A29C143}"/>
    <cellStyle name="Separador de milhares 2 3 4 4 7" xfId="552" xr:uid="{00000000-0005-0000-0000-000013000000}"/>
    <cellStyle name="Separador de milhares 2 3 4 4 7 2" xfId="1103" xr:uid="{CDCA6697-B0BA-4CEF-B040-6899E615FCEF}"/>
    <cellStyle name="Separador de milhares 2 3 4 4 7 3" xfId="1653" xr:uid="{D716CCCE-0D9E-401B-A654-E55C10D8B335}"/>
    <cellStyle name="Separador de milhares 2 3 4 4 8" xfId="631" xr:uid="{145A9FCA-90C9-4B8E-8836-182762E328CB}"/>
    <cellStyle name="Separador de milhares 2 3 4 4 9" xfId="1182" xr:uid="{44AF48AA-E883-46A8-ADD2-533BB3366F3A}"/>
    <cellStyle name="Separador de milhares 2 3 4 5" xfId="95" xr:uid="{00000000-0005-0000-0000-000014000000}"/>
    <cellStyle name="Separador de milhares 2 3 4 5 2" xfId="646" xr:uid="{F7E679EA-6CF2-42FD-B9B9-0E8C236E8D3E}"/>
    <cellStyle name="Separador de milhares 2 3 4 5 3" xfId="1197" xr:uid="{275F2C53-6830-4DD2-BA52-877C87F845ED}"/>
    <cellStyle name="Separador de milhares 2 3 4 6" xfId="174" xr:uid="{00000000-0005-0000-0000-000014000000}"/>
    <cellStyle name="Separador de milhares 2 3 4 6 2" xfId="725" xr:uid="{7F5DB434-544E-43EE-B97E-E52BEE15A6BB}"/>
    <cellStyle name="Separador de milhares 2 3 4 6 3" xfId="1276" xr:uid="{3625C032-FFCB-47FF-A52C-B1295159E244}"/>
    <cellStyle name="Separador de milhares 2 3 4 7" xfId="253" xr:uid="{00000000-0005-0000-0000-000014000000}"/>
    <cellStyle name="Separador de milhares 2 3 4 7 2" xfId="804" xr:uid="{B2D6BD09-6377-4B48-9A48-75052D1C0699}"/>
    <cellStyle name="Separador de milhares 2 3 4 7 3" xfId="1355" xr:uid="{C18E7D77-9283-4080-BF94-DE40575952F3}"/>
    <cellStyle name="Separador de milhares 2 3 4 8" xfId="332" xr:uid="{00000000-0005-0000-0000-000014000000}"/>
    <cellStyle name="Separador de milhares 2 3 4 8 2" xfId="883" xr:uid="{2F30860D-FDEC-40FB-92E4-B8A2A688C7DD}"/>
    <cellStyle name="Separador de milhares 2 3 4 8 3" xfId="1433" xr:uid="{7714050F-175F-41B5-A012-C2F25935A01B}"/>
    <cellStyle name="Separador de milhares 2 3 4 9" xfId="411" xr:uid="{00000000-0005-0000-0000-000014000000}"/>
    <cellStyle name="Separador de milhares 2 3 4 9 2" xfId="962" xr:uid="{9E03AFFD-9754-4C1E-B36C-26BA2435A65F}"/>
    <cellStyle name="Separador de milhares 2 3 4 9 3" xfId="1512" xr:uid="{4B191ED4-067E-40C5-9BD0-61EE090F8427}"/>
    <cellStyle name="Separador de milhares 2 3 5" xfId="25" xr:uid="{00000000-0005-0000-0000-000010000000}"/>
    <cellStyle name="Separador de milhares 2 3 5 10" xfId="1128" xr:uid="{D04D9622-4ACD-4E3A-A59F-4E58B3DC3DB8}"/>
    <cellStyle name="Separador de milhares 2 3 5 2" xfId="57" xr:uid="{00000000-0005-0000-0000-000024000000}"/>
    <cellStyle name="Separador de milhares 2 3 5 2 2" xfId="136" xr:uid="{00000000-0005-0000-0000-000024000000}"/>
    <cellStyle name="Separador de milhares 2 3 5 2 2 2" xfId="687" xr:uid="{17FCFA22-2D05-4ADE-A828-E073F9893A44}"/>
    <cellStyle name="Separador de milhares 2 3 5 2 2 3" xfId="1238" xr:uid="{DA7E19C4-4CAF-4DE0-83EC-2C9CCA07C26C}"/>
    <cellStyle name="Separador de milhares 2 3 5 2 3" xfId="215" xr:uid="{00000000-0005-0000-0000-000024000000}"/>
    <cellStyle name="Separador de milhares 2 3 5 2 3 2" xfId="766" xr:uid="{815FA99A-322D-404A-9F5A-B110458EC3A8}"/>
    <cellStyle name="Separador de milhares 2 3 5 2 3 3" xfId="1317" xr:uid="{BC63F07C-66C0-4B6F-B639-DC842A0CA1B0}"/>
    <cellStyle name="Separador de milhares 2 3 5 2 4" xfId="295" xr:uid="{00000000-0005-0000-0000-000024000000}"/>
    <cellStyle name="Separador de milhares 2 3 5 2 4 2" xfId="846" xr:uid="{7505BA35-2CFC-4CF7-B650-1DB3E77F5996}"/>
    <cellStyle name="Separador de milhares 2 3 5 2 4 3" xfId="1396" xr:uid="{179F9C9B-B1DE-408B-8C1A-A3A4934E0515}"/>
    <cellStyle name="Separador de milhares 2 3 5 2 5" xfId="373" xr:uid="{00000000-0005-0000-0000-000024000000}"/>
    <cellStyle name="Separador de milhares 2 3 5 2 5 2" xfId="924" xr:uid="{A6E25FF6-AA34-4996-9154-306D3C7CDABA}"/>
    <cellStyle name="Separador de milhares 2 3 5 2 5 3" xfId="1474" xr:uid="{5254AE70-1948-436D-B241-9516D9E6F3DE}"/>
    <cellStyle name="Separador de milhares 2 3 5 2 6" xfId="452" xr:uid="{00000000-0005-0000-0000-000024000000}"/>
    <cellStyle name="Separador de milhares 2 3 5 2 6 2" xfId="1003" xr:uid="{7EED264F-1586-47F5-AED0-228CC39394F2}"/>
    <cellStyle name="Separador de milhares 2 3 5 2 6 3" xfId="1553" xr:uid="{0B21C132-56FC-45FA-B2D3-61D16DCDC50A}"/>
    <cellStyle name="Separador de milhares 2 3 5 2 7" xfId="530" xr:uid="{00000000-0005-0000-0000-000024000000}"/>
    <cellStyle name="Separador de milhares 2 3 5 2 7 2" xfId="1081" xr:uid="{8163D3BA-0E6A-487E-B45D-582A902334AA}"/>
    <cellStyle name="Separador de milhares 2 3 5 2 7 3" xfId="1631" xr:uid="{C740DA52-D157-4DF1-9C50-032B42A9CE78}"/>
    <cellStyle name="Separador de milhares 2 3 5 2 8" xfId="609" xr:uid="{78B364BF-B5C2-46BE-A029-D0D53E9FF57F}"/>
    <cellStyle name="Separador de milhares 2 3 5 2 9" xfId="1160" xr:uid="{28580E54-7C90-4143-8783-B37953B0FB81}"/>
    <cellStyle name="Separador de milhares 2 3 5 3" xfId="104" xr:uid="{00000000-0005-0000-0000-000010000000}"/>
    <cellStyle name="Separador de milhares 2 3 5 3 2" xfId="655" xr:uid="{DCAEEC95-BAA9-4A56-BCD7-59BB67A8FABC}"/>
    <cellStyle name="Separador de milhares 2 3 5 3 3" xfId="1206" xr:uid="{F93F2774-4C91-4E95-850C-9B2E65FA49AA}"/>
    <cellStyle name="Separador de milhares 2 3 5 4" xfId="183" xr:uid="{00000000-0005-0000-0000-000010000000}"/>
    <cellStyle name="Separador de milhares 2 3 5 4 2" xfId="734" xr:uid="{CF849067-6E01-4714-9216-7D629496A994}"/>
    <cellStyle name="Separador de milhares 2 3 5 4 3" xfId="1285" xr:uid="{2A8975D2-5DB9-4B6C-B50F-BD650C62722A}"/>
    <cellStyle name="Separador de milhares 2 3 5 5" xfId="263" xr:uid="{00000000-0005-0000-0000-000010000000}"/>
    <cellStyle name="Separador de milhares 2 3 5 5 2" xfId="814" xr:uid="{0DEE1CE3-4614-407D-8E5F-B8C59B7420B0}"/>
    <cellStyle name="Separador de milhares 2 3 5 5 3" xfId="1364" xr:uid="{67076CF5-8D2E-4687-BBE5-E70945E8A1C5}"/>
    <cellStyle name="Separador de milhares 2 3 5 6" xfId="341" xr:uid="{00000000-0005-0000-0000-000010000000}"/>
    <cellStyle name="Separador de milhares 2 3 5 6 2" xfId="892" xr:uid="{8AE548C5-8EBA-42BC-B3C7-C15E27B92FA1}"/>
    <cellStyle name="Separador de milhares 2 3 5 6 3" xfId="1442" xr:uid="{B1FD0185-DE34-4CD1-A5AA-DFA1AB2975C5}"/>
    <cellStyle name="Separador de milhares 2 3 5 7" xfId="420" xr:uid="{00000000-0005-0000-0000-000010000000}"/>
    <cellStyle name="Separador de milhares 2 3 5 7 2" xfId="971" xr:uid="{D1EEAD5F-1FC7-4D93-8641-E2156431DA65}"/>
    <cellStyle name="Separador de milhares 2 3 5 7 3" xfId="1521" xr:uid="{2EEF6FF6-A5D1-4341-88E6-673DC7D9C312}"/>
    <cellStyle name="Separador de milhares 2 3 5 8" xfId="498" xr:uid="{00000000-0005-0000-0000-000010000000}"/>
    <cellStyle name="Separador de milhares 2 3 5 8 2" xfId="1049" xr:uid="{53681936-F57A-4848-A194-8DBBCBBD1906}"/>
    <cellStyle name="Separador de milhares 2 3 5 8 3" xfId="1599" xr:uid="{732F46A7-5384-4922-B181-E2071F4ABA1E}"/>
    <cellStyle name="Separador de milhares 2 3 5 9" xfId="577" xr:uid="{5404C2E2-0AF7-4482-80EF-04F7596F3DFB}"/>
    <cellStyle name="Separador de milhares 2 3 6" xfId="41" xr:uid="{00000000-0005-0000-0000-000010000000}"/>
    <cellStyle name="Separador de milhares 2 3 6 2" xfId="120" xr:uid="{00000000-0005-0000-0000-000010000000}"/>
    <cellStyle name="Separador de milhares 2 3 6 2 2" xfId="671" xr:uid="{25AE80C1-F0A1-4461-BF7D-C6C8A8FCA208}"/>
    <cellStyle name="Separador de milhares 2 3 6 2 3" xfId="1222" xr:uid="{BC5C3D3B-6DEC-4515-8379-49F35FDEE6B3}"/>
    <cellStyle name="Separador de milhares 2 3 6 3" xfId="199" xr:uid="{00000000-0005-0000-0000-000010000000}"/>
    <cellStyle name="Separador de milhares 2 3 6 3 2" xfId="750" xr:uid="{2193FE90-B74C-414B-BDA2-E85515223A46}"/>
    <cellStyle name="Separador de milhares 2 3 6 3 3" xfId="1301" xr:uid="{5227487A-20F8-4140-BA85-3E2EE3449CDB}"/>
    <cellStyle name="Separador de milhares 2 3 6 4" xfId="279" xr:uid="{00000000-0005-0000-0000-000010000000}"/>
    <cellStyle name="Separador de milhares 2 3 6 4 2" xfId="830" xr:uid="{17B49100-3937-4B0B-B089-70D2E761A123}"/>
    <cellStyle name="Separador de milhares 2 3 6 4 3" xfId="1380" xr:uid="{171C746C-CD83-4362-9305-E2D61CC1058A}"/>
    <cellStyle name="Separador de milhares 2 3 6 5" xfId="357" xr:uid="{00000000-0005-0000-0000-000010000000}"/>
    <cellStyle name="Separador de milhares 2 3 6 5 2" xfId="908" xr:uid="{212A9301-A67C-4523-8AC4-12DB00E2BBB4}"/>
    <cellStyle name="Separador de milhares 2 3 6 5 3" xfId="1458" xr:uid="{D2A21346-4752-4B56-9697-8D252ECEB9F9}"/>
    <cellStyle name="Separador de milhares 2 3 6 6" xfId="436" xr:uid="{00000000-0005-0000-0000-000010000000}"/>
    <cellStyle name="Separador de milhares 2 3 6 6 2" xfId="987" xr:uid="{563A771D-FA94-4D4F-84B1-0280052D7734}"/>
    <cellStyle name="Separador de milhares 2 3 6 6 3" xfId="1537" xr:uid="{45B7906E-7291-4995-8922-50B57B8D1705}"/>
    <cellStyle name="Separador de milhares 2 3 6 7" xfId="514" xr:uid="{00000000-0005-0000-0000-000010000000}"/>
    <cellStyle name="Separador de milhares 2 3 6 7 2" xfId="1065" xr:uid="{1C9B584D-DDB2-4041-9510-8AB24B15EBF4}"/>
    <cellStyle name="Separador de milhares 2 3 6 7 3" xfId="1615" xr:uid="{5C293F0B-8FA5-40B1-8D64-15294DF6E2BF}"/>
    <cellStyle name="Separador de milhares 2 3 6 8" xfId="593" xr:uid="{A7241EFB-D3B5-4BAA-AC14-9C630A753B33}"/>
    <cellStyle name="Separador de milhares 2 3 6 9" xfId="1144" xr:uid="{A3248C48-E2F6-4B60-BBB1-56DF34E380D3}"/>
    <cellStyle name="Separador de milhares 2 3 7" xfId="73" xr:uid="{00000000-0005-0000-0000-00000F000000}"/>
    <cellStyle name="Separador de milhares 2 3 7 2" xfId="152" xr:uid="{00000000-0005-0000-0000-00000F000000}"/>
    <cellStyle name="Separador de milhares 2 3 7 2 2" xfId="703" xr:uid="{1CF26559-90A8-4BF3-8823-B0BB820A41B8}"/>
    <cellStyle name="Separador de milhares 2 3 7 2 3" xfId="1254" xr:uid="{BA4E95DB-D1AD-4A99-B41B-8E73C9B369D1}"/>
    <cellStyle name="Separador de milhares 2 3 7 3" xfId="231" xr:uid="{00000000-0005-0000-0000-00000F000000}"/>
    <cellStyle name="Separador de milhares 2 3 7 3 2" xfId="782" xr:uid="{480543C2-2754-4E67-A064-BA36BC5AAD5B}"/>
    <cellStyle name="Separador de milhares 2 3 7 3 3" xfId="1333" xr:uid="{3F7E4771-1067-4E19-90A8-30691E3B73D3}"/>
    <cellStyle name="Separador de milhares 2 3 7 4" xfId="311" xr:uid="{00000000-0005-0000-0000-00000F000000}"/>
    <cellStyle name="Separador de milhares 2 3 7 4 2" xfId="862" xr:uid="{1E90D29E-1421-473C-953C-8DED3E8A3EAF}"/>
    <cellStyle name="Separador de milhares 2 3 7 4 3" xfId="1412" xr:uid="{5C66FC94-67C6-40A1-BE19-9193F773C839}"/>
    <cellStyle name="Separador de milhares 2 3 7 5" xfId="389" xr:uid="{00000000-0005-0000-0000-00000F000000}"/>
    <cellStyle name="Separador de milhares 2 3 7 5 2" xfId="940" xr:uid="{991FBC76-FE34-484D-BE20-43DF64BBFD8C}"/>
    <cellStyle name="Separador de milhares 2 3 7 5 3" xfId="1490" xr:uid="{8E631159-F833-4313-8690-14696E18D196}"/>
    <cellStyle name="Separador de milhares 2 3 7 6" xfId="468" xr:uid="{00000000-0005-0000-0000-00000F000000}"/>
    <cellStyle name="Separador de milhares 2 3 7 6 2" xfId="1019" xr:uid="{0E2DDA42-0DD4-4B0E-B077-A6149FA3801C}"/>
    <cellStyle name="Separador de milhares 2 3 7 6 3" xfId="1569" xr:uid="{D7241CC2-EEB3-4019-99F2-59F74158B5E2}"/>
    <cellStyle name="Separador de milhares 2 3 7 7" xfId="546" xr:uid="{00000000-0005-0000-0000-00000F000000}"/>
    <cellStyle name="Separador de milhares 2 3 7 7 2" xfId="1097" xr:uid="{F772E049-5DEC-4905-AF83-F9E05BB2DFEF}"/>
    <cellStyle name="Separador de milhares 2 3 7 7 3" xfId="1647" xr:uid="{3E98DF7F-2255-43BE-8074-9FDC7FA79048}"/>
    <cellStyle name="Separador de milhares 2 3 7 8" xfId="625" xr:uid="{0EE68A27-B232-4E14-AB10-FC3D7811E33C}"/>
    <cellStyle name="Separador de milhares 2 3 7 9" xfId="1176" xr:uid="{05EB2740-4CE0-4141-9BE3-CFA56117C6D0}"/>
    <cellStyle name="Separador de milhares 2 3 8" xfId="89" xr:uid="{00000000-0005-0000-0000-000010000000}"/>
    <cellStyle name="Separador de milhares 2 3 8 2" xfId="640" xr:uid="{5C000B7E-6BE7-4D95-9E1E-4E2893061494}"/>
    <cellStyle name="Separador de milhares 2 3 8 3" xfId="1191" xr:uid="{FEB3EDDF-6E82-46C8-AEA9-001CF477416E}"/>
    <cellStyle name="Separador de milhares 2 3 9" xfId="167" xr:uid="{00000000-0005-0000-0000-000010000000}"/>
    <cellStyle name="Separador de milhares 2 3 9 2" xfId="718" xr:uid="{99B4605B-42A8-4A54-85F0-908BB214F9D9}"/>
    <cellStyle name="Separador de milhares 2 3 9 3" xfId="1269" xr:uid="{DB85E29D-A818-4F1F-99F6-30703857FF95}"/>
    <cellStyle name="Separador de milhares 3" xfId="3" xr:uid="{00000000-0005-0000-0000-000015000000}"/>
    <cellStyle name="Título 5" xfId="4" xr:uid="{00000000-0005-0000-0000-000016000000}"/>
    <cellStyle name="Vírgula" xfId="13" builtinId="3"/>
    <cellStyle name="Vírgula 10" xfId="488" xr:uid="{00000000-0005-0000-0000-000057020000}"/>
    <cellStyle name="Vírgula 10 2" xfId="1039" xr:uid="{AE8EDAF7-A4D4-4D2A-B2DC-CE6E5302350D}"/>
    <cellStyle name="Vírgula 10 3" xfId="1589" xr:uid="{76E5BA2D-45EC-4DA5-BAC4-CF10D40EF407}"/>
    <cellStyle name="Vírgula 11" xfId="566" xr:uid="{2329E1D0-4E08-48F4-98B2-CD5D3856AADA}"/>
    <cellStyle name="Vírgula 12" xfId="1117" xr:uid="{BDDC3ED5-9A28-4232-9460-88B40086C047}"/>
    <cellStyle name="Vírgula 2" xfId="30" xr:uid="{00000000-0005-0000-0000-000053000000}"/>
    <cellStyle name="Vírgula 2 10" xfId="1133" xr:uid="{944FF414-A5FE-4029-8C85-0F503C31C0A3}"/>
    <cellStyle name="Vírgula 2 2" xfId="62" xr:uid="{00000000-0005-0000-0000-000028000000}"/>
    <cellStyle name="Vírgula 2 2 2" xfId="141" xr:uid="{00000000-0005-0000-0000-000028000000}"/>
    <cellStyle name="Vírgula 2 2 2 2" xfId="692" xr:uid="{430D09C6-5DAF-4FC5-A414-DF2ABE46B8DC}"/>
    <cellStyle name="Vírgula 2 2 2 3" xfId="1243" xr:uid="{EA6C7265-5826-44A7-854D-3F607BC21938}"/>
    <cellStyle name="Vírgula 2 2 3" xfId="220" xr:uid="{00000000-0005-0000-0000-000028000000}"/>
    <cellStyle name="Vírgula 2 2 3 2" xfId="771" xr:uid="{D08C79D2-A2AD-473F-A309-237C6A806FC0}"/>
    <cellStyle name="Vírgula 2 2 3 3" xfId="1322" xr:uid="{E3371C33-2142-4360-9022-458B5748E9B2}"/>
    <cellStyle name="Vírgula 2 2 4" xfId="300" xr:uid="{00000000-0005-0000-0000-000028000000}"/>
    <cellStyle name="Vírgula 2 2 4 2" xfId="851" xr:uid="{E5FBB7B7-4CD7-4F0B-BA22-51BDBA54BA7C}"/>
    <cellStyle name="Vírgula 2 2 4 3" xfId="1401" xr:uid="{0368B47F-64BE-4642-94C8-C2B861FC3144}"/>
    <cellStyle name="Vírgula 2 2 5" xfId="378" xr:uid="{00000000-0005-0000-0000-000028000000}"/>
    <cellStyle name="Vírgula 2 2 5 2" xfId="929" xr:uid="{0D20B456-DE4C-457B-AAF3-B4113D5B5C38}"/>
    <cellStyle name="Vírgula 2 2 5 3" xfId="1479" xr:uid="{1257F5CC-E072-470F-A143-8CF44DF5A98F}"/>
    <cellStyle name="Vírgula 2 2 6" xfId="457" xr:uid="{00000000-0005-0000-0000-000028000000}"/>
    <cellStyle name="Vírgula 2 2 6 2" xfId="1008" xr:uid="{1848D41F-349F-4916-98A6-25F9FDDD5057}"/>
    <cellStyle name="Vírgula 2 2 6 3" xfId="1558" xr:uid="{FEF633C9-2DC8-4775-9AF3-9AD9DA39B423}"/>
    <cellStyle name="Vírgula 2 2 7" xfId="535" xr:uid="{00000000-0005-0000-0000-000028000000}"/>
    <cellStyle name="Vírgula 2 2 7 2" xfId="1086" xr:uid="{959142D8-41FC-497A-BE5D-3108C0727E3C}"/>
    <cellStyle name="Vírgula 2 2 7 3" xfId="1636" xr:uid="{A07CE149-53D3-49C6-9ECF-DA85BD0C7709}"/>
    <cellStyle name="Vírgula 2 2 8" xfId="614" xr:uid="{86274C05-51E5-4BDE-8718-8AAE2288AC46}"/>
    <cellStyle name="Vírgula 2 2 9" xfId="1165" xr:uid="{07D792B4-6587-4032-9B34-D7BAF101044B}"/>
    <cellStyle name="Vírgula 2 3" xfId="109" xr:uid="{00000000-0005-0000-0000-000053000000}"/>
    <cellStyle name="Vírgula 2 3 2" xfId="660" xr:uid="{6EDADD55-58EE-481D-A2CD-EAA9F07D8E82}"/>
    <cellStyle name="Vírgula 2 3 3" xfId="1211" xr:uid="{C0E5AD10-7196-43B1-A639-A3D17FBBD08E}"/>
    <cellStyle name="Vírgula 2 4" xfId="188" xr:uid="{00000000-0005-0000-0000-000053000000}"/>
    <cellStyle name="Vírgula 2 4 2" xfId="739" xr:uid="{5DCB4F1A-013A-4345-8C9F-3BC4C4DE7864}"/>
    <cellStyle name="Vírgula 2 4 3" xfId="1290" xr:uid="{2DB3ADF4-16C8-480A-9949-7EEC1B925B4F}"/>
    <cellStyle name="Vírgula 2 5" xfId="268" xr:uid="{00000000-0005-0000-0000-000053000000}"/>
    <cellStyle name="Vírgula 2 5 2" xfId="819" xr:uid="{A4690E13-7D36-4921-A1DD-53188839AF4A}"/>
    <cellStyle name="Vírgula 2 5 3" xfId="1369" xr:uid="{0300BA34-66D0-4343-BD03-16BACF80C075}"/>
    <cellStyle name="Vírgula 2 6" xfId="346" xr:uid="{00000000-0005-0000-0000-000053000000}"/>
    <cellStyle name="Vírgula 2 6 2" xfId="897" xr:uid="{E4ECC296-E4C7-498B-B213-6E42AA90F8BE}"/>
    <cellStyle name="Vírgula 2 6 3" xfId="1447" xr:uid="{50044CBB-DE17-4B1F-9611-6632F3E30D66}"/>
    <cellStyle name="Vírgula 2 7" xfId="425" xr:uid="{00000000-0005-0000-0000-000053000000}"/>
    <cellStyle name="Vírgula 2 7 2" xfId="976" xr:uid="{98C4D93E-C03D-4BA9-A9DC-E377E4A10F16}"/>
    <cellStyle name="Vírgula 2 7 3" xfId="1526" xr:uid="{B1C46E1E-590F-4BF9-A8AB-5009E81CB453}"/>
    <cellStyle name="Vírgula 2 8" xfId="503" xr:uid="{00000000-0005-0000-0000-000053000000}"/>
    <cellStyle name="Vírgula 2 8 2" xfId="1054" xr:uid="{8B59E275-B28A-4D2F-9CF5-A7299F256265}"/>
    <cellStyle name="Vírgula 2 8 3" xfId="1604" xr:uid="{07DED341-91B7-4145-8209-392F54AA74D1}"/>
    <cellStyle name="Vírgula 2 9" xfId="582" xr:uid="{E4B824E4-55DD-4464-AE82-C3A6DD341467}"/>
    <cellStyle name="Vírgula 3" xfId="46" xr:uid="{00000000-0005-0000-0000-000063000000}"/>
    <cellStyle name="Vírgula 3 2" xfId="125" xr:uid="{00000000-0005-0000-0000-000063000000}"/>
    <cellStyle name="Vírgula 3 2 2" xfId="676" xr:uid="{86BCF9AD-90C3-4D9D-8040-C2EF2D96A153}"/>
    <cellStyle name="Vírgula 3 2 3" xfId="1227" xr:uid="{1ED681CA-7EE3-42A1-B365-B15C8B232117}"/>
    <cellStyle name="Vírgula 3 3" xfId="204" xr:uid="{00000000-0005-0000-0000-000063000000}"/>
    <cellStyle name="Vírgula 3 3 2" xfId="755" xr:uid="{DD806EBC-10E1-4DFA-B432-68EF933FC7EA}"/>
    <cellStyle name="Vírgula 3 3 3" xfId="1306" xr:uid="{5AD139CC-819D-4E2E-856D-ED7E89B88262}"/>
    <cellStyle name="Vírgula 3 4" xfId="284" xr:uid="{00000000-0005-0000-0000-000063000000}"/>
    <cellStyle name="Vírgula 3 4 2" xfId="835" xr:uid="{9D7CD534-DD30-4A36-864B-C5AD728B0E02}"/>
    <cellStyle name="Vírgula 3 4 3" xfId="1385" xr:uid="{6367F60E-334F-42E4-89F1-6C8904831261}"/>
    <cellStyle name="Vírgula 3 5" xfId="362" xr:uid="{00000000-0005-0000-0000-000063000000}"/>
    <cellStyle name="Vírgula 3 5 2" xfId="913" xr:uid="{927F3CBF-E253-4CE5-9906-90A9195EB605}"/>
    <cellStyle name="Vírgula 3 5 3" xfId="1463" xr:uid="{BFB559B2-25A5-4A92-8CBE-8D121CB1F818}"/>
    <cellStyle name="Vírgula 3 6" xfId="441" xr:uid="{00000000-0005-0000-0000-000063000000}"/>
    <cellStyle name="Vírgula 3 6 2" xfId="992" xr:uid="{78B48586-953B-472E-BC71-75280C22D36D}"/>
    <cellStyle name="Vírgula 3 6 3" xfId="1542" xr:uid="{E60AF594-FEAD-4C7D-8867-08C34A208C64}"/>
    <cellStyle name="Vírgula 3 7" xfId="519" xr:uid="{00000000-0005-0000-0000-000063000000}"/>
    <cellStyle name="Vírgula 3 7 2" xfId="1070" xr:uid="{8F86FE3A-A0D0-4862-A676-EA9845375E10}"/>
    <cellStyle name="Vírgula 3 7 3" xfId="1620" xr:uid="{1ABF61AD-E680-4DCF-A504-F3F7AF3B737E}"/>
    <cellStyle name="Vírgula 3 8" xfId="598" xr:uid="{A7FA2CDA-8AE4-464E-8C71-CE84AAB1DB6F}"/>
    <cellStyle name="Vírgula 3 9" xfId="1149" xr:uid="{775A67AB-669F-4F99-AAF4-41790198D515}"/>
    <cellStyle name="Vírgula 4" xfId="78" xr:uid="{00000000-0005-0000-0000-000082000000}"/>
    <cellStyle name="Vírgula 4 2" xfId="157" xr:uid="{00000000-0005-0000-0000-000082000000}"/>
    <cellStyle name="Vírgula 4 2 2" xfId="708" xr:uid="{9B78BA6C-532C-4FA5-A753-DAD317563B73}"/>
    <cellStyle name="Vírgula 4 2 3" xfId="1259" xr:uid="{596D7A02-8C71-4EAA-A367-D7E22E29B426}"/>
    <cellStyle name="Vírgula 4 3" xfId="236" xr:uid="{00000000-0005-0000-0000-000082000000}"/>
    <cellStyle name="Vírgula 4 3 2" xfId="787" xr:uid="{24B1419F-FCB6-42D1-8226-D19919915ADC}"/>
    <cellStyle name="Vírgula 4 3 3" xfId="1338" xr:uid="{992D92BE-A6D9-4DDA-B169-3B0847DCCA13}"/>
    <cellStyle name="Vírgula 4 4" xfId="316" xr:uid="{00000000-0005-0000-0000-000082000000}"/>
    <cellStyle name="Vírgula 4 4 2" xfId="867" xr:uid="{D4777AE9-9358-40AD-AB7D-9313FD25108A}"/>
    <cellStyle name="Vírgula 4 4 3" xfId="1417" xr:uid="{BE168EE9-4572-467C-84DA-38EE82B66F16}"/>
    <cellStyle name="Vírgula 4 5" xfId="394" xr:uid="{00000000-0005-0000-0000-000082000000}"/>
    <cellStyle name="Vírgula 4 5 2" xfId="945" xr:uid="{79F7C04B-F62B-494E-9C03-770D0C647F5C}"/>
    <cellStyle name="Vírgula 4 5 3" xfId="1495" xr:uid="{6F9B034B-036A-48FA-AB99-ED117B72A5BA}"/>
    <cellStyle name="Vírgula 4 6" xfId="473" xr:uid="{00000000-0005-0000-0000-000082000000}"/>
    <cellStyle name="Vírgula 4 6 2" xfId="1024" xr:uid="{E90F5015-1387-4D7E-8868-E7ACF2364B86}"/>
    <cellStyle name="Vírgula 4 6 3" xfId="1574" xr:uid="{0140E5E4-0593-435B-A467-3C0DC9A773D4}"/>
    <cellStyle name="Vírgula 4 7" xfId="551" xr:uid="{00000000-0005-0000-0000-000082000000}"/>
    <cellStyle name="Vírgula 4 7 2" xfId="1102" xr:uid="{87624FA1-385C-411E-9C4C-588323FA8D6A}"/>
    <cellStyle name="Vírgula 4 7 3" xfId="1652" xr:uid="{823B95DF-9C6B-45BB-8A28-9E4C5640B7D0}"/>
    <cellStyle name="Vírgula 4 8" xfId="630" xr:uid="{EDA7142F-5872-4B6B-B55C-6A6D5BB58499}"/>
    <cellStyle name="Vírgula 4 9" xfId="1181" xr:uid="{B2B81B21-6829-42FD-A408-958E01C93F72}"/>
    <cellStyle name="Vírgula 5" xfId="94" xr:uid="{00000000-0005-0000-0000-0000CD000000}"/>
    <cellStyle name="Vírgula 5 2" xfId="645" xr:uid="{AACB4129-FEE5-486C-AF43-41EF136D6FFB}"/>
    <cellStyle name="Vírgula 5 3" xfId="1196" xr:uid="{D7CF9AA1-7B3B-4A7E-96C4-3B18BFBF4C51}"/>
    <cellStyle name="Vírgula 6" xfId="172" xr:uid="{00000000-0005-0000-0000-00001C010000}"/>
    <cellStyle name="Vírgula 6 2" xfId="723" xr:uid="{61053F1C-055F-483B-AED8-E44B92CE6C1A}"/>
    <cellStyle name="Vírgula 6 3" xfId="1274" xr:uid="{39F9800D-EA28-43DA-82A9-BCFD2AC43BCE}"/>
    <cellStyle name="Vírgula 7" xfId="251" xr:uid="{00000000-0005-0000-0000-00006C010000}"/>
    <cellStyle name="Vírgula 7 2" xfId="802" xr:uid="{3F9A882D-D253-4E1B-A73D-0C11659E67FF}"/>
    <cellStyle name="Vírgula 7 3" xfId="1353" xr:uid="{2249C3F0-8D21-4257-A140-29616123A02A}"/>
    <cellStyle name="Vírgula 8" xfId="331" xr:uid="{00000000-0005-0000-0000-0000BA010000}"/>
    <cellStyle name="Vírgula 8 2" xfId="882" xr:uid="{F00B80BC-956D-4ACE-A475-1C331474E664}"/>
    <cellStyle name="Vírgula 8 3" xfId="1432" xr:uid="{1CD16429-1187-4951-849F-9D5E38E56681}"/>
    <cellStyle name="Vírgula 9" xfId="409" xr:uid="{00000000-0005-0000-0000-000009020000}"/>
    <cellStyle name="Vírgula 9 2" xfId="960" xr:uid="{9FA87020-E855-454F-9F2F-684253B9DE89}"/>
    <cellStyle name="Vírgula 9 3" xfId="1510" xr:uid="{D1BF8577-4CE1-4A10-9736-3A12D7311CD0}"/>
  </cellStyles>
  <dxfs count="77"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numFmt numFmtId="173" formatCode="0.00_ ;[Red]\-0.00\ 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6214484-416D-4E37-B86B-00C7C3553B7E}"/>
  </tableStyles>
  <colors>
    <mruColors>
      <color rgb="FF99FF33"/>
      <color rgb="FF0000FF"/>
      <color rgb="FFCCECFF"/>
      <color rgb="FFCCFFFF"/>
      <color rgb="FFFFFF66"/>
      <color rgb="FFC5D9F1"/>
      <color rgb="FF0066FF"/>
      <color rgb="FF95B3D7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P3" sqref="P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53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12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3</v>
      </c>
      <c r="O4" s="53"/>
      <c r="P4" s="53"/>
      <c r="Q4" s="53"/>
      <c r="R4" s="55">
        <f>J4-SUM(T4:AY4)+M4</f>
        <v>12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5000</v>
      </c>
      <c r="K5" s="52">
        <f t="shared" si="0"/>
        <v>0</v>
      </c>
      <c r="L5" s="52">
        <f t="shared" si="1"/>
        <v>0</v>
      </c>
      <c r="M5" s="53"/>
      <c r="N5" s="54">
        <f t="shared" ref="N5:N327" si="2">ROUND(IF(J5*0.25-0.5&lt;0,0,J5*0.25-0.5),0)-Q5-O5</f>
        <v>1250</v>
      </c>
      <c r="O5" s="53"/>
      <c r="P5" s="53"/>
      <c r="Q5" s="53"/>
      <c r="R5" s="55">
        <f t="shared" ref="R5:R35" si="3">J5-SUM(T5:AY5)+M5</f>
        <v>5000</v>
      </c>
      <c r="S5" s="56" t="str">
        <f t="shared" ref="S5:S43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300</v>
      </c>
      <c r="K6" s="52">
        <f t="shared" si="0"/>
        <v>0</v>
      </c>
      <c r="L6" s="52">
        <f t="shared" si="1"/>
        <v>0</v>
      </c>
      <c r="M6" s="53"/>
      <c r="N6" s="54">
        <f t="shared" si="2"/>
        <v>75</v>
      </c>
      <c r="O6" s="53"/>
      <c r="P6" s="53"/>
      <c r="Q6" s="53"/>
      <c r="R6" s="55">
        <f t="shared" si="3"/>
        <v>300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200</v>
      </c>
      <c r="K7" s="52">
        <f t="shared" si="0"/>
        <v>0</v>
      </c>
      <c r="L7" s="52">
        <f t="shared" si="1"/>
        <v>0</v>
      </c>
      <c r="M7" s="53"/>
      <c r="N7" s="54">
        <f t="shared" si="2"/>
        <v>50</v>
      </c>
      <c r="O7" s="53"/>
      <c r="P7" s="53"/>
      <c r="Q7" s="53"/>
      <c r="R7" s="55">
        <f t="shared" si="3"/>
        <v>200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400</v>
      </c>
      <c r="K8" s="52">
        <f t="shared" si="0"/>
        <v>0</v>
      </c>
      <c r="L8" s="52">
        <f t="shared" si="1"/>
        <v>0</v>
      </c>
      <c r="M8" s="53"/>
      <c r="N8" s="54">
        <f t="shared" si="2"/>
        <v>100</v>
      </c>
      <c r="O8" s="53"/>
      <c r="P8" s="53"/>
      <c r="Q8" s="53"/>
      <c r="R8" s="55">
        <f t="shared" si="3"/>
        <v>400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3000</v>
      </c>
      <c r="K9" s="52">
        <f t="shared" si="0"/>
        <v>0</v>
      </c>
      <c r="L9" s="52">
        <f t="shared" si="1"/>
        <v>0</v>
      </c>
      <c r="M9" s="53"/>
      <c r="N9" s="54">
        <f t="shared" si="2"/>
        <v>750</v>
      </c>
      <c r="O9" s="53"/>
      <c r="P9" s="53"/>
      <c r="Q9" s="53"/>
      <c r="R9" s="55">
        <f t="shared" si="3"/>
        <v>3000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4000</v>
      </c>
      <c r="K10" s="52">
        <f t="shared" si="0"/>
        <v>0</v>
      </c>
      <c r="L10" s="52">
        <f t="shared" si="1"/>
        <v>0</v>
      </c>
      <c r="M10" s="53"/>
      <c r="N10" s="54">
        <f t="shared" si="2"/>
        <v>1000</v>
      </c>
      <c r="O10" s="53"/>
      <c r="P10" s="53"/>
      <c r="Q10" s="53"/>
      <c r="R10" s="55">
        <f t="shared" si="3"/>
        <v>4000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10000</v>
      </c>
      <c r="K11" s="52">
        <f t="shared" si="0"/>
        <v>0</v>
      </c>
      <c r="L11" s="52">
        <f t="shared" si="1"/>
        <v>0</v>
      </c>
      <c r="M11" s="53"/>
      <c r="N11" s="54">
        <f t="shared" si="2"/>
        <v>2500</v>
      </c>
      <c r="O11" s="53"/>
      <c r="P11" s="53"/>
      <c r="Q11" s="53"/>
      <c r="R11" s="55">
        <f t="shared" si="3"/>
        <v>10000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500</v>
      </c>
      <c r="K12" s="52">
        <f t="shared" si="0"/>
        <v>0</v>
      </c>
      <c r="L12" s="52">
        <f t="shared" si="1"/>
        <v>0</v>
      </c>
      <c r="M12" s="53"/>
      <c r="N12" s="54">
        <f t="shared" si="2"/>
        <v>125</v>
      </c>
      <c r="O12" s="53"/>
      <c r="P12" s="53"/>
      <c r="Q12" s="53"/>
      <c r="R12" s="55">
        <f t="shared" si="3"/>
        <v>500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100</v>
      </c>
      <c r="K13" s="52">
        <f t="shared" si="0"/>
        <v>0</v>
      </c>
      <c r="L13" s="52">
        <f t="shared" si="1"/>
        <v>0</v>
      </c>
      <c r="M13" s="53"/>
      <c r="N13" s="54">
        <f t="shared" si="2"/>
        <v>25</v>
      </c>
      <c r="O13" s="53"/>
      <c r="P13" s="53"/>
      <c r="Q13" s="53"/>
      <c r="R13" s="55">
        <f t="shared" si="3"/>
        <v>100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420</v>
      </c>
      <c r="K14" s="52">
        <f t="shared" si="0"/>
        <v>0</v>
      </c>
      <c r="L14" s="52">
        <f t="shared" si="1"/>
        <v>0</v>
      </c>
      <c r="M14" s="53"/>
      <c r="N14" s="54">
        <f t="shared" si="2"/>
        <v>105</v>
      </c>
      <c r="O14" s="53"/>
      <c r="P14" s="53"/>
      <c r="Q14" s="53"/>
      <c r="R14" s="55">
        <f t="shared" si="3"/>
        <v>420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200</v>
      </c>
      <c r="K15" s="52">
        <f t="shared" si="0"/>
        <v>0</v>
      </c>
      <c r="L15" s="52">
        <f t="shared" si="1"/>
        <v>0</v>
      </c>
      <c r="M15" s="53"/>
      <c r="N15" s="54">
        <f t="shared" si="2"/>
        <v>50</v>
      </c>
      <c r="O15" s="53"/>
      <c r="P15" s="53"/>
      <c r="Q15" s="53"/>
      <c r="R15" s="55">
        <f t="shared" si="3"/>
        <v>200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400</v>
      </c>
      <c r="K16" s="52">
        <f t="shared" si="0"/>
        <v>0</v>
      </c>
      <c r="L16" s="52">
        <f t="shared" si="1"/>
        <v>0</v>
      </c>
      <c r="M16" s="53"/>
      <c r="N16" s="54">
        <f t="shared" si="2"/>
        <v>100</v>
      </c>
      <c r="O16" s="53"/>
      <c r="P16" s="53"/>
      <c r="Q16" s="53"/>
      <c r="R16" s="55">
        <f t="shared" si="3"/>
        <v>400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100</v>
      </c>
      <c r="K17" s="52">
        <f t="shared" si="0"/>
        <v>0</v>
      </c>
      <c r="L17" s="52">
        <f t="shared" si="1"/>
        <v>0</v>
      </c>
      <c r="M17" s="53"/>
      <c r="N17" s="54">
        <f t="shared" si="2"/>
        <v>25</v>
      </c>
      <c r="O17" s="53"/>
      <c r="P17" s="53"/>
      <c r="Q17" s="53"/>
      <c r="R17" s="55">
        <f t="shared" si="3"/>
        <v>100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50</v>
      </c>
      <c r="K18" s="52">
        <f t="shared" si="0"/>
        <v>0</v>
      </c>
      <c r="L18" s="52">
        <f t="shared" si="1"/>
        <v>0</v>
      </c>
      <c r="M18" s="53"/>
      <c r="N18" s="54">
        <f t="shared" si="2"/>
        <v>12</v>
      </c>
      <c r="O18" s="53"/>
      <c r="P18" s="53"/>
      <c r="Q18" s="53"/>
      <c r="R18" s="55">
        <f t="shared" si="3"/>
        <v>50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50</v>
      </c>
      <c r="K19" s="52">
        <f t="shared" si="0"/>
        <v>0</v>
      </c>
      <c r="L19" s="52">
        <f t="shared" si="1"/>
        <v>0</v>
      </c>
      <c r="M19" s="53"/>
      <c r="N19" s="54">
        <f t="shared" si="2"/>
        <v>12</v>
      </c>
      <c r="O19" s="53"/>
      <c r="P19" s="53"/>
      <c r="Q19" s="53"/>
      <c r="R19" s="55">
        <f t="shared" si="3"/>
        <v>50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100</v>
      </c>
      <c r="K20" s="52">
        <f t="shared" si="0"/>
        <v>0</v>
      </c>
      <c r="L20" s="52">
        <f t="shared" si="1"/>
        <v>0</v>
      </c>
      <c r="M20" s="53"/>
      <c r="N20" s="54">
        <f t="shared" si="2"/>
        <v>25</v>
      </c>
      <c r="O20" s="53"/>
      <c r="P20" s="53"/>
      <c r="Q20" s="53"/>
      <c r="R20" s="55">
        <f t="shared" si="3"/>
        <v>100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100</v>
      </c>
      <c r="K21" s="52">
        <f t="shared" si="0"/>
        <v>0</v>
      </c>
      <c r="L21" s="52">
        <f t="shared" si="1"/>
        <v>0</v>
      </c>
      <c r="M21" s="53"/>
      <c r="N21" s="54">
        <f t="shared" si="2"/>
        <v>25</v>
      </c>
      <c r="O21" s="53"/>
      <c r="P21" s="53"/>
      <c r="Q21" s="53"/>
      <c r="R21" s="55">
        <f t="shared" si="3"/>
        <v>100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100</v>
      </c>
      <c r="K22" s="52">
        <f t="shared" si="0"/>
        <v>0</v>
      </c>
      <c r="L22" s="52">
        <f t="shared" si="1"/>
        <v>0</v>
      </c>
      <c r="M22" s="53"/>
      <c r="N22" s="54">
        <f t="shared" si="2"/>
        <v>25</v>
      </c>
      <c r="O22" s="53"/>
      <c r="P22" s="53"/>
      <c r="Q22" s="53"/>
      <c r="R22" s="55">
        <f t="shared" si="3"/>
        <v>100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50</v>
      </c>
      <c r="K23" s="52">
        <f t="shared" si="0"/>
        <v>0</v>
      </c>
      <c r="L23" s="52">
        <f t="shared" si="1"/>
        <v>0</v>
      </c>
      <c r="M23" s="53"/>
      <c r="N23" s="54">
        <f t="shared" si="2"/>
        <v>12</v>
      </c>
      <c r="O23" s="53"/>
      <c r="P23" s="53"/>
      <c r="Q23" s="53"/>
      <c r="R23" s="55">
        <f t="shared" si="3"/>
        <v>50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2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2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4</v>
      </c>
      <c r="K25" s="52">
        <f t="shared" si="0"/>
        <v>0</v>
      </c>
      <c r="L25" s="52">
        <f t="shared" si="1"/>
        <v>0</v>
      </c>
      <c r="M25" s="53"/>
      <c r="N25" s="54">
        <f t="shared" si="2"/>
        <v>1</v>
      </c>
      <c r="O25" s="53"/>
      <c r="P25" s="53"/>
      <c r="Q25" s="53"/>
      <c r="R25" s="55">
        <f t="shared" si="3"/>
        <v>4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10</v>
      </c>
      <c r="K26" s="52">
        <f t="shared" si="0"/>
        <v>0</v>
      </c>
      <c r="L26" s="52">
        <f t="shared" si="1"/>
        <v>0</v>
      </c>
      <c r="M26" s="53"/>
      <c r="N26" s="54">
        <f t="shared" si="2"/>
        <v>2</v>
      </c>
      <c r="O26" s="53"/>
      <c r="P26" s="53"/>
      <c r="Q26" s="53"/>
      <c r="R26" s="55">
        <f t="shared" si="3"/>
        <v>10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8</v>
      </c>
      <c r="K27" s="52">
        <f t="shared" si="0"/>
        <v>0</v>
      </c>
      <c r="L27" s="52">
        <f t="shared" si="1"/>
        <v>0</v>
      </c>
      <c r="M27" s="53"/>
      <c r="N27" s="54">
        <f t="shared" si="2"/>
        <v>2</v>
      </c>
      <c r="O27" s="53"/>
      <c r="P27" s="53"/>
      <c r="Q27" s="53"/>
      <c r="R27" s="55">
        <f t="shared" si="3"/>
        <v>8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10</v>
      </c>
      <c r="K28" s="52">
        <f t="shared" si="0"/>
        <v>0</v>
      </c>
      <c r="L28" s="52">
        <f t="shared" si="1"/>
        <v>0</v>
      </c>
      <c r="M28" s="53"/>
      <c r="N28" s="54">
        <f t="shared" si="2"/>
        <v>2</v>
      </c>
      <c r="O28" s="53"/>
      <c r="P28" s="53"/>
      <c r="Q28" s="53"/>
      <c r="R28" s="55">
        <f t="shared" si="3"/>
        <v>10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10</v>
      </c>
      <c r="K29" s="52">
        <f t="shared" si="0"/>
        <v>0</v>
      </c>
      <c r="L29" s="52">
        <f t="shared" si="1"/>
        <v>0</v>
      </c>
      <c r="M29" s="53"/>
      <c r="N29" s="54">
        <f t="shared" si="2"/>
        <v>2</v>
      </c>
      <c r="O29" s="53"/>
      <c r="P29" s="53"/>
      <c r="Q29" s="53"/>
      <c r="R29" s="55">
        <f t="shared" si="3"/>
        <v>10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4</v>
      </c>
      <c r="K30" s="52">
        <f t="shared" si="0"/>
        <v>0</v>
      </c>
      <c r="L30" s="52">
        <f t="shared" si="1"/>
        <v>0</v>
      </c>
      <c r="M30" s="53"/>
      <c r="N30" s="54">
        <f t="shared" si="2"/>
        <v>1</v>
      </c>
      <c r="O30" s="53"/>
      <c r="P30" s="53"/>
      <c r="Q30" s="53"/>
      <c r="R30" s="55">
        <f t="shared" si="3"/>
        <v>4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10</v>
      </c>
      <c r="K31" s="52">
        <f t="shared" si="0"/>
        <v>0</v>
      </c>
      <c r="L31" s="52">
        <f t="shared" si="1"/>
        <v>0</v>
      </c>
      <c r="M31" s="53"/>
      <c r="N31" s="54">
        <f t="shared" si="2"/>
        <v>2</v>
      </c>
      <c r="O31" s="53"/>
      <c r="P31" s="53"/>
      <c r="Q31" s="53"/>
      <c r="R31" s="55">
        <f t="shared" si="3"/>
        <v>10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12</v>
      </c>
      <c r="K32" s="52">
        <f t="shared" si="0"/>
        <v>0</v>
      </c>
      <c r="L32" s="52">
        <f t="shared" si="1"/>
        <v>0</v>
      </c>
      <c r="M32" s="53"/>
      <c r="N32" s="54">
        <f t="shared" si="2"/>
        <v>3</v>
      </c>
      <c r="O32" s="53"/>
      <c r="P32" s="53"/>
      <c r="Q32" s="53"/>
      <c r="R32" s="55">
        <f t="shared" si="3"/>
        <v>12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12</v>
      </c>
      <c r="K33" s="52">
        <f t="shared" si="0"/>
        <v>0</v>
      </c>
      <c r="L33" s="52">
        <f t="shared" si="1"/>
        <v>0</v>
      </c>
      <c r="M33" s="53"/>
      <c r="N33" s="54">
        <f t="shared" si="2"/>
        <v>3</v>
      </c>
      <c r="O33" s="53"/>
      <c r="P33" s="53"/>
      <c r="Q33" s="53"/>
      <c r="R33" s="55">
        <f t="shared" si="3"/>
        <v>12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40</v>
      </c>
      <c r="K34" s="52">
        <f t="shared" si="0"/>
        <v>0</v>
      </c>
      <c r="L34" s="52">
        <f t="shared" si="1"/>
        <v>0</v>
      </c>
      <c r="M34" s="53"/>
      <c r="N34" s="54">
        <f t="shared" si="2"/>
        <v>10</v>
      </c>
      <c r="O34" s="53"/>
      <c r="P34" s="53"/>
      <c r="Q34" s="53"/>
      <c r="R34" s="55">
        <f t="shared" si="3"/>
        <v>40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80</v>
      </c>
      <c r="K35" s="52">
        <f t="shared" si="0"/>
        <v>0</v>
      </c>
      <c r="L35" s="52">
        <f t="shared" si="1"/>
        <v>0</v>
      </c>
      <c r="M35" s="53"/>
      <c r="N35" s="54">
        <f t="shared" si="2"/>
        <v>20</v>
      </c>
      <c r="O35" s="53"/>
      <c r="P35" s="53"/>
      <c r="Q35" s="53"/>
      <c r="R35" s="55">
        <f t="shared" si="3"/>
        <v>80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327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3000</v>
      </c>
      <c r="K37" s="52">
        <f t="shared" si="5"/>
        <v>0</v>
      </c>
      <c r="L37" s="52">
        <f t="shared" si="6"/>
        <v>0</v>
      </c>
      <c r="M37" s="53"/>
      <c r="N37" s="54">
        <f t="shared" si="2"/>
        <v>750</v>
      </c>
      <c r="O37" s="53"/>
      <c r="P37" s="53"/>
      <c r="Q37" s="53"/>
      <c r="R37" s="55">
        <f t="shared" si="7"/>
        <v>3000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3000</v>
      </c>
      <c r="K38" s="52">
        <f t="shared" si="5"/>
        <v>0</v>
      </c>
      <c r="L38" s="52">
        <f t="shared" si="6"/>
        <v>0</v>
      </c>
      <c r="M38" s="53"/>
      <c r="N38" s="54">
        <f t="shared" si="2"/>
        <v>750</v>
      </c>
      <c r="O38" s="53"/>
      <c r="P38" s="53"/>
      <c r="Q38" s="53"/>
      <c r="R38" s="55">
        <f t="shared" si="7"/>
        <v>3000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50</v>
      </c>
      <c r="K39" s="52">
        <f t="shared" si="5"/>
        <v>0</v>
      </c>
      <c r="L39" s="52">
        <f t="shared" si="6"/>
        <v>0</v>
      </c>
      <c r="M39" s="53"/>
      <c r="N39" s="54">
        <f t="shared" si="2"/>
        <v>12</v>
      </c>
      <c r="O39" s="53"/>
      <c r="P39" s="53"/>
      <c r="Q39" s="53"/>
      <c r="R39" s="55">
        <f t="shared" si="7"/>
        <v>50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50</v>
      </c>
      <c r="K40" s="52">
        <f t="shared" si="5"/>
        <v>0</v>
      </c>
      <c r="L40" s="52">
        <f t="shared" si="6"/>
        <v>0</v>
      </c>
      <c r="M40" s="53"/>
      <c r="N40" s="54">
        <f t="shared" si="2"/>
        <v>12</v>
      </c>
      <c r="O40" s="53"/>
      <c r="P40" s="53"/>
      <c r="Q40" s="53"/>
      <c r="R40" s="55">
        <f t="shared" si="7"/>
        <v>50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2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2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8</v>
      </c>
      <c r="K42" s="52">
        <f t="shared" si="5"/>
        <v>0</v>
      </c>
      <c r="L42" s="52">
        <f t="shared" si="6"/>
        <v>0</v>
      </c>
      <c r="M42" s="53"/>
      <c r="N42" s="54">
        <f t="shared" si="2"/>
        <v>2</v>
      </c>
      <c r="O42" s="53"/>
      <c r="P42" s="53"/>
      <c r="Q42" s="53"/>
      <c r="R42" s="55">
        <f t="shared" si="7"/>
        <v>8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8</v>
      </c>
      <c r="K43" s="52">
        <f t="shared" si="5"/>
        <v>0</v>
      </c>
      <c r="L43" s="52">
        <f t="shared" si="6"/>
        <v>0</v>
      </c>
      <c r="M43" s="53"/>
      <c r="N43" s="54">
        <f t="shared" si="2"/>
        <v>2</v>
      </c>
      <c r="O43" s="53"/>
      <c r="P43" s="53"/>
      <c r="Q43" s="53"/>
      <c r="R43" s="55">
        <f t="shared" si="7"/>
        <v>8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100</v>
      </c>
      <c r="K44" s="52">
        <f t="shared" si="5"/>
        <v>0</v>
      </c>
      <c r="L44" s="52">
        <f t="shared" si="6"/>
        <v>0</v>
      </c>
      <c r="M44" s="53"/>
      <c r="N44" s="54">
        <f t="shared" si="2"/>
        <v>25</v>
      </c>
      <c r="O44" s="53"/>
      <c r="P44" s="53"/>
      <c r="Q44" s="53"/>
      <c r="R44" s="55">
        <f t="shared" si="7"/>
        <v>100</v>
      </c>
      <c r="S44" s="56" t="str">
        <f t="shared" ref="S44:S327" si="8">IF(R44&lt;0,"ATENÇÃO","OK")</f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100</v>
      </c>
      <c r="K45" s="52">
        <f t="shared" si="5"/>
        <v>0</v>
      </c>
      <c r="L45" s="52">
        <f t="shared" si="6"/>
        <v>0</v>
      </c>
      <c r="M45" s="53"/>
      <c r="N45" s="54">
        <f t="shared" si="2"/>
        <v>25</v>
      </c>
      <c r="O45" s="53"/>
      <c r="P45" s="53"/>
      <c r="Q45" s="53"/>
      <c r="R45" s="55">
        <f t="shared" si="7"/>
        <v>100</v>
      </c>
      <c r="S45" s="56" t="str">
        <f t="shared" si="8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200</v>
      </c>
      <c r="K46" s="52">
        <f t="shared" si="5"/>
        <v>0</v>
      </c>
      <c r="L46" s="52">
        <f t="shared" si="6"/>
        <v>0</v>
      </c>
      <c r="M46" s="53"/>
      <c r="N46" s="54">
        <f t="shared" si="2"/>
        <v>50</v>
      </c>
      <c r="O46" s="53"/>
      <c r="P46" s="53"/>
      <c r="Q46" s="53"/>
      <c r="R46" s="55">
        <f t="shared" si="7"/>
        <v>200</v>
      </c>
      <c r="S46" s="56" t="str">
        <f t="shared" si="8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100</v>
      </c>
      <c r="K47" s="52">
        <f t="shared" si="5"/>
        <v>0</v>
      </c>
      <c r="L47" s="52">
        <f t="shared" si="6"/>
        <v>0</v>
      </c>
      <c r="M47" s="53"/>
      <c r="N47" s="54">
        <f t="shared" si="2"/>
        <v>25</v>
      </c>
      <c r="O47" s="53"/>
      <c r="P47" s="53"/>
      <c r="Q47" s="53"/>
      <c r="R47" s="55">
        <f t="shared" si="7"/>
        <v>100</v>
      </c>
      <c r="S47" s="56" t="str">
        <f t="shared" si="8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10</v>
      </c>
      <c r="K48" s="52">
        <f t="shared" si="5"/>
        <v>0</v>
      </c>
      <c r="L48" s="52">
        <f t="shared" si="6"/>
        <v>0</v>
      </c>
      <c r="M48" s="53"/>
      <c r="N48" s="54">
        <f t="shared" si="2"/>
        <v>2</v>
      </c>
      <c r="O48" s="53"/>
      <c r="P48" s="53"/>
      <c r="Q48" s="53"/>
      <c r="R48" s="55">
        <f t="shared" si="7"/>
        <v>10</v>
      </c>
      <c r="S48" s="56" t="str">
        <f t="shared" si="8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8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8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8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8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8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8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8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8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8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8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8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8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8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8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8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8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8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8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8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8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si="8"/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ref="N257:N263" si="9">ROUND(IF(J257*0.25-0.5&lt;0,0,J257*0.25-0.5),0)-Q257-O257</f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9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9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si="9"/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2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ref="N265:N326" si="10">ROUND(IF(J265*0.25-0.5&lt;0,0,J265*0.25-0.5),0)-Q265-O265</f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10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10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10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10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10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10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10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10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10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10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10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10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10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10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10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10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10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10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10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10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10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10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10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1">IF(SUM(T289:AY289)&gt;J289+M289,J289+M289,SUM(T289:AY289))</f>
        <v>0</v>
      </c>
      <c r="L289" s="52">
        <f t="shared" ref="L289:L326" si="12">(SUM(T289:AY289))</f>
        <v>0</v>
      </c>
      <c r="M289" s="53"/>
      <c r="N289" s="54">
        <f t="shared" si="10"/>
        <v>0</v>
      </c>
      <c r="O289" s="53"/>
      <c r="P289" s="53"/>
      <c r="Q289" s="53"/>
      <c r="R289" s="55">
        <f t="shared" ref="R289:R326" si="13">J289-SUM(T289:AY289)+M289</f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1"/>
        <v>0</v>
      </c>
      <c r="L290" s="52">
        <f t="shared" si="12"/>
        <v>0</v>
      </c>
      <c r="M290" s="53"/>
      <c r="N290" s="54">
        <f t="shared" si="10"/>
        <v>0</v>
      </c>
      <c r="O290" s="53"/>
      <c r="P290" s="53"/>
      <c r="Q290" s="53"/>
      <c r="R290" s="55">
        <f t="shared" si="13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1"/>
        <v>0</v>
      </c>
      <c r="L291" s="52">
        <f t="shared" si="12"/>
        <v>0</v>
      </c>
      <c r="M291" s="53"/>
      <c r="N291" s="54">
        <f t="shared" si="10"/>
        <v>0</v>
      </c>
      <c r="O291" s="53"/>
      <c r="P291" s="53"/>
      <c r="Q291" s="53"/>
      <c r="R291" s="55">
        <f t="shared" si="13"/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1"/>
        <v>0</v>
      </c>
      <c r="L292" s="52">
        <f t="shared" si="12"/>
        <v>0</v>
      </c>
      <c r="M292" s="53"/>
      <c r="N292" s="54">
        <f t="shared" si="10"/>
        <v>0</v>
      </c>
      <c r="O292" s="53"/>
      <c r="P292" s="53"/>
      <c r="Q292" s="53"/>
      <c r="R292" s="55">
        <f t="shared" si="13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1"/>
        <v>0</v>
      </c>
      <c r="L293" s="52">
        <f t="shared" si="12"/>
        <v>0</v>
      </c>
      <c r="M293" s="53"/>
      <c r="N293" s="54">
        <f t="shared" si="10"/>
        <v>0</v>
      </c>
      <c r="O293" s="53"/>
      <c r="P293" s="53"/>
      <c r="Q293" s="53"/>
      <c r="R293" s="55">
        <f t="shared" si="13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1"/>
        <v>0</v>
      </c>
      <c r="L294" s="52">
        <f t="shared" si="12"/>
        <v>0</v>
      </c>
      <c r="M294" s="53"/>
      <c r="N294" s="54">
        <f t="shared" si="10"/>
        <v>0</v>
      </c>
      <c r="O294" s="53"/>
      <c r="P294" s="53"/>
      <c r="Q294" s="53"/>
      <c r="R294" s="55">
        <f t="shared" si="13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1"/>
        <v>0</v>
      </c>
      <c r="L295" s="52">
        <f t="shared" si="12"/>
        <v>0</v>
      </c>
      <c r="M295" s="53"/>
      <c r="N295" s="54">
        <f t="shared" si="10"/>
        <v>0</v>
      </c>
      <c r="O295" s="53"/>
      <c r="P295" s="53"/>
      <c r="Q295" s="53"/>
      <c r="R295" s="55">
        <f t="shared" si="13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1"/>
        <v>0</v>
      </c>
      <c r="L296" s="52">
        <f t="shared" si="12"/>
        <v>0</v>
      </c>
      <c r="M296" s="53"/>
      <c r="N296" s="54">
        <f t="shared" si="10"/>
        <v>0</v>
      </c>
      <c r="O296" s="53"/>
      <c r="P296" s="53"/>
      <c r="Q296" s="53"/>
      <c r="R296" s="55">
        <f t="shared" si="13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1"/>
        <v>0</v>
      </c>
      <c r="L297" s="52">
        <f t="shared" si="12"/>
        <v>0</v>
      </c>
      <c r="M297" s="53"/>
      <c r="N297" s="54">
        <f t="shared" si="10"/>
        <v>0</v>
      </c>
      <c r="O297" s="53"/>
      <c r="P297" s="53"/>
      <c r="Q297" s="53"/>
      <c r="R297" s="55">
        <f t="shared" si="13"/>
        <v>0</v>
      </c>
      <c r="S297" s="56" t="str">
        <f t="shared" ref="S297:S326" si="14">IF(R297&lt;0,"ATENÇÃO","OK")</f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1"/>
        <v>0</v>
      </c>
      <c r="L298" s="52">
        <f t="shared" si="12"/>
        <v>0</v>
      </c>
      <c r="M298" s="53"/>
      <c r="N298" s="54">
        <f t="shared" si="10"/>
        <v>0</v>
      </c>
      <c r="O298" s="53"/>
      <c r="P298" s="53"/>
      <c r="Q298" s="53"/>
      <c r="R298" s="55">
        <f t="shared" si="13"/>
        <v>0</v>
      </c>
      <c r="S298" s="56" t="str">
        <f t="shared" si="14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1"/>
        <v>0</v>
      </c>
      <c r="L299" s="52">
        <f t="shared" si="12"/>
        <v>0</v>
      </c>
      <c r="M299" s="53"/>
      <c r="N299" s="54">
        <f t="shared" si="10"/>
        <v>0</v>
      </c>
      <c r="O299" s="53"/>
      <c r="P299" s="53"/>
      <c r="Q299" s="53"/>
      <c r="R299" s="55">
        <f t="shared" si="13"/>
        <v>0</v>
      </c>
      <c r="S299" s="56" t="str">
        <f t="shared" si="14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1"/>
        <v>0</v>
      </c>
      <c r="L300" s="52">
        <f t="shared" si="12"/>
        <v>0</v>
      </c>
      <c r="M300" s="53"/>
      <c r="N300" s="54">
        <f t="shared" si="10"/>
        <v>0</v>
      </c>
      <c r="O300" s="53"/>
      <c r="P300" s="53"/>
      <c r="Q300" s="53"/>
      <c r="R300" s="55">
        <f t="shared" si="13"/>
        <v>0</v>
      </c>
      <c r="S300" s="56" t="str">
        <f t="shared" si="14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1"/>
        <v>0</v>
      </c>
      <c r="L301" s="52">
        <f t="shared" si="12"/>
        <v>0</v>
      </c>
      <c r="M301" s="53"/>
      <c r="N301" s="54">
        <f t="shared" si="10"/>
        <v>0</v>
      </c>
      <c r="O301" s="53"/>
      <c r="P301" s="53"/>
      <c r="Q301" s="53"/>
      <c r="R301" s="55">
        <f t="shared" si="13"/>
        <v>0</v>
      </c>
      <c r="S301" s="56" t="str">
        <f t="shared" si="14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1"/>
        <v>0</v>
      </c>
      <c r="L302" s="52">
        <f t="shared" si="12"/>
        <v>0</v>
      </c>
      <c r="M302" s="53"/>
      <c r="N302" s="54">
        <f t="shared" si="10"/>
        <v>0</v>
      </c>
      <c r="O302" s="53"/>
      <c r="P302" s="53"/>
      <c r="Q302" s="53"/>
      <c r="R302" s="55">
        <f t="shared" si="13"/>
        <v>0</v>
      </c>
      <c r="S302" s="56" t="str">
        <f t="shared" si="14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1"/>
        <v>0</v>
      </c>
      <c r="L303" s="52">
        <f t="shared" si="12"/>
        <v>0</v>
      </c>
      <c r="M303" s="53"/>
      <c r="N303" s="54">
        <f t="shared" si="10"/>
        <v>0</v>
      </c>
      <c r="O303" s="53"/>
      <c r="P303" s="53"/>
      <c r="Q303" s="53"/>
      <c r="R303" s="55">
        <f t="shared" si="13"/>
        <v>0</v>
      </c>
      <c r="S303" s="56" t="str">
        <f t="shared" si="14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1"/>
        <v>0</v>
      </c>
      <c r="L304" s="52">
        <f t="shared" si="12"/>
        <v>0</v>
      </c>
      <c r="M304" s="53"/>
      <c r="N304" s="54">
        <f t="shared" si="10"/>
        <v>0</v>
      </c>
      <c r="O304" s="53"/>
      <c r="P304" s="53"/>
      <c r="Q304" s="53"/>
      <c r="R304" s="55">
        <f t="shared" si="13"/>
        <v>0</v>
      </c>
      <c r="S304" s="56" t="str">
        <f t="shared" si="14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1"/>
        <v>0</v>
      </c>
      <c r="L305" s="52">
        <f t="shared" si="12"/>
        <v>0</v>
      </c>
      <c r="M305" s="53"/>
      <c r="N305" s="54">
        <f t="shared" si="10"/>
        <v>0</v>
      </c>
      <c r="O305" s="53"/>
      <c r="P305" s="53"/>
      <c r="Q305" s="53"/>
      <c r="R305" s="55">
        <f t="shared" si="13"/>
        <v>0</v>
      </c>
      <c r="S305" s="56" t="str">
        <f t="shared" si="14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1"/>
        <v>0</v>
      </c>
      <c r="L306" s="52">
        <f t="shared" si="12"/>
        <v>0</v>
      </c>
      <c r="M306" s="53"/>
      <c r="N306" s="54">
        <f t="shared" si="10"/>
        <v>0</v>
      </c>
      <c r="O306" s="53"/>
      <c r="P306" s="53"/>
      <c r="Q306" s="53"/>
      <c r="R306" s="55">
        <f t="shared" si="13"/>
        <v>0</v>
      </c>
      <c r="S306" s="56" t="str">
        <f t="shared" si="14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1"/>
        <v>0</v>
      </c>
      <c r="L307" s="52">
        <f t="shared" si="12"/>
        <v>0</v>
      </c>
      <c r="M307" s="53"/>
      <c r="N307" s="54">
        <f t="shared" si="10"/>
        <v>0</v>
      </c>
      <c r="O307" s="53"/>
      <c r="P307" s="53"/>
      <c r="Q307" s="53"/>
      <c r="R307" s="55">
        <f t="shared" si="13"/>
        <v>0</v>
      </c>
      <c r="S307" s="56" t="str">
        <f t="shared" si="14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1"/>
        <v>0</v>
      </c>
      <c r="L308" s="52">
        <f t="shared" si="12"/>
        <v>0</v>
      </c>
      <c r="M308" s="53"/>
      <c r="N308" s="54">
        <f t="shared" si="10"/>
        <v>0</v>
      </c>
      <c r="O308" s="53"/>
      <c r="P308" s="53"/>
      <c r="Q308" s="53"/>
      <c r="R308" s="55">
        <f t="shared" si="13"/>
        <v>0</v>
      </c>
      <c r="S308" s="56" t="str">
        <f t="shared" si="14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1"/>
        <v>0</v>
      </c>
      <c r="L309" s="52">
        <f t="shared" si="12"/>
        <v>0</v>
      </c>
      <c r="M309" s="53"/>
      <c r="N309" s="54">
        <f t="shared" si="10"/>
        <v>0</v>
      </c>
      <c r="O309" s="53"/>
      <c r="P309" s="53"/>
      <c r="Q309" s="53"/>
      <c r="R309" s="55">
        <f t="shared" si="13"/>
        <v>0</v>
      </c>
      <c r="S309" s="56" t="str">
        <f t="shared" si="14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1"/>
        <v>0</v>
      </c>
      <c r="L310" s="52">
        <f t="shared" si="12"/>
        <v>0</v>
      </c>
      <c r="M310" s="53"/>
      <c r="N310" s="54">
        <f t="shared" si="10"/>
        <v>0</v>
      </c>
      <c r="O310" s="53"/>
      <c r="P310" s="53"/>
      <c r="Q310" s="53"/>
      <c r="R310" s="55">
        <f t="shared" si="13"/>
        <v>0</v>
      </c>
      <c r="S310" s="56" t="str">
        <f t="shared" si="14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1"/>
        <v>0</v>
      </c>
      <c r="L311" s="52">
        <f t="shared" si="12"/>
        <v>0</v>
      </c>
      <c r="M311" s="53"/>
      <c r="N311" s="54">
        <f t="shared" si="10"/>
        <v>0</v>
      </c>
      <c r="O311" s="53"/>
      <c r="P311" s="53"/>
      <c r="Q311" s="53"/>
      <c r="R311" s="55">
        <f t="shared" si="13"/>
        <v>0</v>
      </c>
      <c r="S311" s="56" t="str">
        <f t="shared" si="14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1"/>
        <v>0</v>
      </c>
      <c r="L312" s="52">
        <f t="shared" si="12"/>
        <v>0</v>
      </c>
      <c r="M312" s="53"/>
      <c r="N312" s="54">
        <f t="shared" si="10"/>
        <v>0</v>
      </c>
      <c r="O312" s="53"/>
      <c r="P312" s="53"/>
      <c r="Q312" s="53"/>
      <c r="R312" s="55">
        <f t="shared" si="13"/>
        <v>0</v>
      </c>
      <c r="S312" s="56" t="str">
        <f t="shared" si="14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1"/>
        <v>0</v>
      </c>
      <c r="L313" s="52">
        <f t="shared" si="12"/>
        <v>0</v>
      </c>
      <c r="M313" s="53"/>
      <c r="N313" s="54">
        <f t="shared" si="10"/>
        <v>0</v>
      </c>
      <c r="O313" s="53"/>
      <c r="P313" s="53"/>
      <c r="Q313" s="53"/>
      <c r="R313" s="55">
        <f t="shared" si="13"/>
        <v>0</v>
      </c>
      <c r="S313" s="56" t="str">
        <f t="shared" si="14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1"/>
        <v>0</v>
      </c>
      <c r="L314" s="52">
        <f t="shared" si="12"/>
        <v>0</v>
      </c>
      <c r="M314" s="53"/>
      <c r="N314" s="54">
        <f t="shared" si="10"/>
        <v>0</v>
      </c>
      <c r="O314" s="53"/>
      <c r="P314" s="53"/>
      <c r="Q314" s="53"/>
      <c r="R314" s="55">
        <f t="shared" si="13"/>
        <v>0</v>
      </c>
      <c r="S314" s="56" t="str">
        <f t="shared" si="14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1"/>
        <v>0</v>
      </c>
      <c r="L315" s="52">
        <f t="shared" si="12"/>
        <v>0</v>
      </c>
      <c r="M315" s="53"/>
      <c r="N315" s="54">
        <f t="shared" si="10"/>
        <v>0</v>
      </c>
      <c r="O315" s="53"/>
      <c r="P315" s="53"/>
      <c r="Q315" s="53"/>
      <c r="R315" s="55">
        <f t="shared" si="13"/>
        <v>0</v>
      </c>
      <c r="S315" s="56" t="str">
        <f t="shared" si="14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1"/>
        <v>0</v>
      </c>
      <c r="L316" s="52">
        <f t="shared" si="12"/>
        <v>0</v>
      </c>
      <c r="M316" s="53"/>
      <c r="N316" s="54">
        <f t="shared" si="10"/>
        <v>0</v>
      </c>
      <c r="O316" s="53"/>
      <c r="P316" s="53"/>
      <c r="Q316" s="53"/>
      <c r="R316" s="55">
        <f t="shared" si="13"/>
        <v>0</v>
      </c>
      <c r="S316" s="56" t="str">
        <f t="shared" si="14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1"/>
        <v>0</v>
      </c>
      <c r="L317" s="52">
        <f t="shared" si="12"/>
        <v>0</v>
      </c>
      <c r="M317" s="53"/>
      <c r="N317" s="54">
        <f t="shared" si="10"/>
        <v>0</v>
      </c>
      <c r="O317" s="53"/>
      <c r="P317" s="53"/>
      <c r="Q317" s="53"/>
      <c r="R317" s="55">
        <f t="shared" si="13"/>
        <v>0</v>
      </c>
      <c r="S317" s="56" t="str">
        <f t="shared" si="14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1"/>
        <v>0</v>
      </c>
      <c r="L318" s="52">
        <f t="shared" si="12"/>
        <v>0</v>
      </c>
      <c r="M318" s="53"/>
      <c r="N318" s="54">
        <f t="shared" si="10"/>
        <v>0</v>
      </c>
      <c r="O318" s="53"/>
      <c r="P318" s="53"/>
      <c r="Q318" s="53"/>
      <c r="R318" s="55">
        <f t="shared" si="13"/>
        <v>0</v>
      </c>
      <c r="S318" s="56" t="str">
        <f t="shared" si="14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1"/>
        <v>0</v>
      </c>
      <c r="L319" s="52">
        <f t="shared" si="12"/>
        <v>0</v>
      </c>
      <c r="M319" s="53"/>
      <c r="N319" s="54">
        <f t="shared" si="10"/>
        <v>0</v>
      </c>
      <c r="O319" s="53"/>
      <c r="P319" s="53"/>
      <c r="Q319" s="53"/>
      <c r="R319" s="55">
        <f t="shared" si="13"/>
        <v>0</v>
      </c>
      <c r="S319" s="56" t="str">
        <f t="shared" si="14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1"/>
        <v>0</v>
      </c>
      <c r="L320" s="52">
        <f t="shared" si="12"/>
        <v>0</v>
      </c>
      <c r="M320" s="53"/>
      <c r="N320" s="54">
        <f t="shared" si="10"/>
        <v>0</v>
      </c>
      <c r="O320" s="53"/>
      <c r="P320" s="53"/>
      <c r="Q320" s="53"/>
      <c r="R320" s="55">
        <f t="shared" si="13"/>
        <v>0</v>
      </c>
      <c r="S320" s="56" t="str">
        <f t="shared" si="14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1"/>
        <v>0</v>
      </c>
      <c r="L321" s="52">
        <f t="shared" si="12"/>
        <v>0</v>
      </c>
      <c r="M321" s="53"/>
      <c r="N321" s="54">
        <f t="shared" si="10"/>
        <v>0</v>
      </c>
      <c r="O321" s="53"/>
      <c r="P321" s="53"/>
      <c r="Q321" s="53"/>
      <c r="R321" s="55">
        <f t="shared" si="13"/>
        <v>0</v>
      </c>
      <c r="S321" s="56" t="str">
        <f t="shared" si="14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1"/>
        <v>0</v>
      </c>
      <c r="L322" s="52">
        <f t="shared" si="12"/>
        <v>0</v>
      </c>
      <c r="M322" s="53"/>
      <c r="N322" s="54">
        <f t="shared" si="10"/>
        <v>0</v>
      </c>
      <c r="O322" s="53"/>
      <c r="P322" s="53"/>
      <c r="Q322" s="53"/>
      <c r="R322" s="55">
        <f t="shared" si="13"/>
        <v>0</v>
      </c>
      <c r="S322" s="56" t="str">
        <f t="shared" si="14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1"/>
        <v>0</v>
      </c>
      <c r="L323" s="52">
        <f t="shared" si="12"/>
        <v>0</v>
      </c>
      <c r="M323" s="53"/>
      <c r="N323" s="54">
        <f t="shared" si="10"/>
        <v>0</v>
      </c>
      <c r="O323" s="53"/>
      <c r="P323" s="53"/>
      <c r="Q323" s="53"/>
      <c r="R323" s="55">
        <f t="shared" si="13"/>
        <v>0</v>
      </c>
      <c r="S323" s="56" t="str">
        <f t="shared" si="14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1"/>
        <v>0</v>
      </c>
      <c r="L324" s="52">
        <f t="shared" si="12"/>
        <v>0</v>
      </c>
      <c r="M324" s="53"/>
      <c r="N324" s="54">
        <f t="shared" si="10"/>
        <v>0</v>
      </c>
      <c r="O324" s="53"/>
      <c r="P324" s="53"/>
      <c r="Q324" s="53"/>
      <c r="R324" s="55">
        <f t="shared" si="13"/>
        <v>0</v>
      </c>
      <c r="S324" s="56" t="str">
        <f t="shared" si="14"/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1"/>
        <v>0</v>
      </c>
      <c r="L325" s="52">
        <f t="shared" si="12"/>
        <v>0</v>
      </c>
      <c r="M325" s="53"/>
      <c r="N325" s="54">
        <f t="shared" si="10"/>
        <v>0</v>
      </c>
      <c r="O325" s="53"/>
      <c r="P325" s="53"/>
      <c r="Q325" s="53"/>
      <c r="R325" s="55">
        <f t="shared" si="13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1"/>
        <v>0</v>
      </c>
      <c r="L326" s="52">
        <f t="shared" si="12"/>
        <v>0</v>
      </c>
      <c r="M326" s="53"/>
      <c r="N326" s="54">
        <f t="shared" si="10"/>
        <v>0</v>
      </c>
      <c r="O326" s="53"/>
      <c r="P326" s="53"/>
      <c r="Q326" s="53"/>
      <c r="R326" s="55">
        <f t="shared" si="13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2"/>
        <v>0</v>
      </c>
      <c r="O327" s="53"/>
      <c r="P327" s="53"/>
      <c r="Q327" s="53"/>
      <c r="R327" s="55">
        <f t="shared" si="7"/>
        <v>0</v>
      </c>
      <c r="S327" s="56" t="str">
        <f t="shared" si="8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31912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7972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31912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521595.6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128824.35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customSheetViews>
    <customSheetView guid="{B9C3DAFA-017A-49F7-AED8-93B14E732368}" scale="96" topLeftCell="A34">
      <selection activeCell="G40" sqref="G40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29377F80-2479-4EEE-B758-5B51FB237957}" scale="96" topLeftCell="A19">
      <selection activeCell="K27" sqref="K27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4F310B60-E7C4-463C-82E5-32855552E117}" scale="106" topLeftCell="E11">
      <selection activeCell="K12" sqref="K1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621D8238-5429-498F-AC6E-560DC77BBC2F}" scale="70" topLeftCell="D1">
      <selection activeCell="L22" sqref="L2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26">
    <mergeCell ref="A249:A293"/>
    <mergeCell ref="B249:B293"/>
    <mergeCell ref="A294:A327"/>
    <mergeCell ref="B294:B327"/>
    <mergeCell ref="A158:A182"/>
    <mergeCell ref="B158:B182"/>
    <mergeCell ref="A183:A210"/>
    <mergeCell ref="B183:B210"/>
    <mergeCell ref="A211:A248"/>
    <mergeCell ref="B211:B248"/>
    <mergeCell ref="B331:I331"/>
    <mergeCell ref="B332:I332"/>
    <mergeCell ref="B333:I333"/>
    <mergeCell ref="J1:S1"/>
    <mergeCell ref="A1:C1"/>
    <mergeCell ref="D1:I1"/>
    <mergeCell ref="A2:I2"/>
    <mergeCell ref="J2:S2"/>
    <mergeCell ref="A4:A48"/>
    <mergeCell ref="B4:B48"/>
    <mergeCell ref="A49:A91"/>
    <mergeCell ref="B49:B91"/>
    <mergeCell ref="A92:A121"/>
    <mergeCell ref="B92:B121"/>
    <mergeCell ref="A122:A157"/>
    <mergeCell ref="B122:B157"/>
  </mergeCells>
  <conditionalFormatting sqref="R4:R327">
    <cfRule type="cellIs" dxfId="76" priority="4" operator="lessThan">
      <formula>0</formula>
    </cfRule>
  </conditionalFormatting>
  <conditionalFormatting sqref="S1 S3:S1048576">
    <cfRule type="cellIs" dxfId="75" priority="9" operator="equal">
      <formula>"ATENÇÃO"</formula>
    </cfRule>
  </conditionalFormatting>
  <conditionalFormatting sqref="S4:S327">
    <cfRule type="containsText" dxfId="74" priority="3" operator="containsText" text="ATENÇÃO">
      <formula>NOT(ISERROR(SEARCH("ATENÇÃO",S4)))</formula>
    </cfRule>
  </conditionalFormatting>
  <conditionalFormatting sqref="T4:AY327">
    <cfRule type="cellIs" dxfId="73" priority="1" operator="greaterThan">
      <formula>0</formula>
    </cfRule>
    <cfRule type="cellIs" dxfId="7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  <colBreaks count="1" manualBreakCount="1">
    <brk id="2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F71D-3A20-4A07-A96A-E220697641B5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329" sqref="G329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273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8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2</v>
      </c>
      <c r="O158" s="53"/>
      <c r="P158" s="53"/>
      <c r="Q158" s="53"/>
      <c r="R158" s="55">
        <f t="shared" si="7"/>
        <v>8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100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25</v>
      </c>
      <c r="O159" s="53"/>
      <c r="P159" s="53"/>
      <c r="Q159" s="53"/>
      <c r="R159" s="55">
        <f t="shared" si="7"/>
        <v>100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500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125</v>
      </c>
      <c r="O160" s="53"/>
      <c r="P160" s="53"/>
      <c r="Q160" s="53"/>
      <c r="R160" s="55">
        <f t="shared" si="7"/>
        <v>500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1000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250</v>
      </c>
      <c r="O161" s="53"/>
      <c r="P161" s="53"/>
      <c r="Q161" s="53"/>
      <c r="R161" s="55">
        <f t="shared" si="7"/>
        <v>1000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1000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250</v>
      </c>
      <c r="O162" s="53"/>
      <c r="P162" s="53"/>
      <c r="Q162" s="53"/>
      <c r="R162" s="55">
        <f t="shared" si="7"/>
        <v>1000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1000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250</v>
      </c>
      <c r="O163" s="53"/>
      <c r="P163" s="53"/>
      <c r="Q163" s="53"/>
      <c r="R163" s="55">
        <f t="shared" si="7"/>
        <v>1000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1000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250</v>
      </c>
      <c r="O164" s="53"/>
      <c r="P164" s="53"/>
      <c r="Q164" s="53"/>
      <c r="R164" s="55">
        <f t="shared" si="7"/>
        <v>1000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3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3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3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3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50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12</v>
      </c>
      <c r="O167" s="53"/>
      <c r="P167" s="53"/>
      <c r="Q167" s="53"/>
      <c r="R167" s="55">
        <f t="shared" si="7"/>
        <v>50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5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1</v>
      </c>
      <c r="O168" s="53"/>
      <c r="P168" s="53"/>
      <c r="Q168" s="53"/>
      <c r="R168" s="55">
        <f t="shared" si="7"/>
        <v>5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10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2</v>
      </c>
      <c r="O169" s="53"/>
      <c r="P169" s="53"/>
      <c r="Q169" s="53"/>
      <c r="R169" s="55">
        <f t="shared" si="7"/>
        <v>10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50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12</v>
      </c>
      <c r="O170" s="53"/>
      <c r="P170" s="53"/>
      <c r="Q170" s="53"/>
      <c r="R170" s="55">
        <f t="shared" si="7"/>
        <v>50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100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25</v>
      </c>
      <c r="O171" s="53"/>
      <c r="P171" s="53"/>
      <c r="Q171" s="53"/>
      <c r="R171" s="55">
        <f t="shared" si="7"/>
        <v>100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1000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250</v>
      </c>
      <c r="O172" s="53"/>
      <c r="P172" s="53"/>
      <c r="Q172" s="53"/>
      <c r="R172" s="55">
        <f t="shared" si="7"/>
        <v>1000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1000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250</v>
      </c>
      <c r="O173" s="53"/>
      <c r="P173" s="53"/>
      <c r="Q173" s="53"/>
      <c r="R173" s="55">
        <f t="shared" si="7"/>
        <v>1000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1000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250</v>
      </c>
      <c r="O174" s="53"/>
      <c r="P174" s="53"/>
      <c r="Q174" s="53"/>
      <c r="R174" s="55">
        <f t="shared" si="7"/>
        <v>1000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1000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250</v>
      </c>
      <c r="O175" s="53"/>
      <c r="P175" s="53"/>
      <c r="Q175" s="53"/>
      <c r="R175" s="55">
        <f t="shared" si="7"/>
        <v>1000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1000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250</v>
      </c>
      <c r="O176" s="53"/>
      <c r="P176" s="53"/>
      <c r="Q176" s="53"/>
      <c r="R176" s="55">
        <f t="shared" si="7"/>
        <v>1000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5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1</v>
      </c>
      <c r="O177" s="53"/>
      <c r="P177" s="53"/>
      <c r="Q177" s="53"/>
      <c r="R177" s="55">
        <f t="shared" si="7"/>
        <v>5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5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1</v>
      </c>
      <c r="O178" s="53"/>
      <c r="P178" s="53"/>
      <c r="Q178" s="53"/>
      <c r="R178" s="55">
        <f t="shared" si="7"/>
        <v>5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5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1</v>
      </c>
      <c r="O179" s="53"/>
      <c r="P179" s="53"/>
      <c r="Q179" s="53"/>
      <c r="R179" s="55">
        <f t="shared" si="7"/>
        <v>5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1000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250</v>
      </c>
      <c r="O180" s="53"/>
      <c r="P180" s="53"/>
      <c r="Q180" s="53"/>
      <c r="R180" s="55">
        <f t="shared" si="7"/>
        <v>1000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1000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250</v>
      </c>
      <c r="O181" s="53"/>
      <c r="P181" s="53"/>
      <c r="Q181" s="53"/>
      <c r="R181" s="55">
        <f t="shared" si="7"/>
        <v>1000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10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2</v>
      </c>
      <c r="O182" s="53"/>
      <c r="P182" s="53"/>
      <c r="Q182" s="53"/>
      <c r="R182" s="55">
        <f t="shared" si="7"/>
        <v>10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11854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2959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11854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350999.99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85971.76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31" priority="4" operator="lessThan">
      <formula>0</formula>
    </cfRule>
  </conditionalFormatting>
  <conditionalFormatting sqref="S1 S3:S1048576">
    <cfRule type="cellIs" dxfId="30" priority="5" operator="equal">
      <formula>"ATENÇÃO"</formula>
    </cfRule>
  </conditionalFormatting>
  <conditionalFormatting sqref="S4:S327">
    <cfRule type="containsText" dxfId="29" priority="3" operator="containsText" text="ATENÇÃO">
      <formula>NOT(ISERROR(SEARCH("ATENÇÃO",S4)))</formula>
    </cfRule>
  </conditionalFormatting>
  <conditionalFormatting sqref="T4:AY327">
    <cfRule type="cellIs" dxfId="28" priority="1" operator="greaterThan">
      <formula>0</formula>
    </cfRule>
    <cfRule type="cellIs" dxfId="2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5B0F-504F-4A21-A9D8-E2EDC09B00AB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K333" sqref="K33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274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10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2</v>
      </c>
      <c r="O183" s="53"/>
      <c r="P183" s="53"/>
      <c r="Q183" s="53"/>
      <c r="R183" s="55">
        <f t="shared" si="7"/>
        <v>10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200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50</v>
      </c>
      <c r="O184" s="53"/>
      <c r="P184" s="53"/>
      <c r="Q184" s="53"/>
      <c r="R184" s="55">
        <f t="shared" si="7"/>
        <v>200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610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152</v>
      </c>
      <c r="O185" s="53"/>
      <c r="P185" s="53"/>
      <c r="Q185" s="53"/>
      <c r="R185" s="55">
        <f t="shared" si="7"/>
        <v>610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610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152</v>
      </c>
      <c r="O186" s="53"/>
      <c r="P186" s="53"/>
      <c r="Q186" s="53"/>
      <c r="R186" s="55">
        <f t="shared" si="7"/>
        <v>610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610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152</v>
      </c>
      <c r="O187" s="53"/>
      <c r="P187" s="53"/>
      <c r="Q187" s="53"/>
      <c r="R187" s="55">
        <f t="shared" si="7"/>
        <v>610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48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12</v>
      </c>
      <c r="O188" s="53"/>
      <c r="P188" s="53"/>
      <c r="Q188" s="53"/>
      <c r="R188" s="55">
        <f t="shared" si="7"/>
        <v>48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100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25</v>
      </c>
      <c r="O189" s="53"/>
      <c r="P189" s="53"/>
      <c r="Q189" s="53"/>
      <c r="R189" s="55">
        <f t="shared" si="7"/>
        <v>100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200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50</v>
      </c>
      <c r="O190" s="53"/>
      <c r="P190" s="53"/>
      <c r="Q190" s="53"/>
      <c r="R190" s="55">
        <f t="shared" si="7"/>
        <v>200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100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25</v>
      </c>
      <c r="O191" s="53"/>
      <c r="P191" s="53"/>
      <c r="Q191" s="53"/>
      <c r="R191" s="55">
        <f t="shared" si="7"/>
        <v>100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50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12</v>
      </c>
      <c r="O192" s="53"/>
      <c r="P192" s="53"/>
      <c r="Q192" s="53"/>
      <c r="R192" s="55">
        <f t="shared" si="7"/>
        <v>50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200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50</v>
      </c>
      <c r="O193" s="53"/>
      <c r="P193" s="53"/>
      <c r="Q193" s="53"/>
      <c r="R193" s="55">
        <f t="shared" si="7"/>
        <v>200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200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50</v>
      </c>
      <c r="O194" s="53"/>
      <c r="P194" s="53"/>
      <c r="Q194" s="53"/>
      <c r="R194" s="55">
        <f t="shared" si="7"/>
        <v>200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4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1</v>
      </c>
      <c r="O195" s="53"/>
      <c r="P195" s="53"/>
      <c r="Q195" s="53"/>
      <c r="R195" s="55">
        <f t="shared" si="7"/>
        <v>4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4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1</v>
      </c>
      <c r="O196" s="53"/>
      <c r="P196" s="53"/>
      <c r="Q196" s="53"/>
      <c r="R196" s="55">
        <f t="shared" si="7"/>
        <v>4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24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6</v>
      </c>
      <c r="O197" s="53"/>
      <c r="P197" s="53"/>
      <c r="Q197" s="53"/>
      <c r="R197" s="55">
        <f t="shared" si="7"/>
        <v>24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16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4</v>
      </c>
      <c r="O198" s="53"/>
      <c r="P198" s="53"/>
      <c r="Q198" s="53"/>
      <c r="R198" s="55">
        <f t="shared" si="7"/>
        <v>16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24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6</v>
      </c>
      <c r="O199" s="53"/>
      <c r="P199" s="53"/>
      <c r="Q199" s="53"/>
      <c r="R199" s="55">
        <f t="shared" si="7"/>
        <v>24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24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6</v>
      </c>
      <c r="O200" s="53"/>
      <c r="P200" s="53"/>
      <c r="Q200" s="53"/>
      <c r="R200" s="55">
        <f t="shared" si="7"/>
        <v>24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96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24</v>
      </c>
      <c r="O201" s="53"/>
      <c r="P201" s="53"/>
      <c r="Q201" s="53"/>
      <c r="R201" s="55">
        <f t="shared" si="7"/>
        <v>96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200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50</v>
      </c>
      <c r="O202" s="53"/>
      <c r="P202" s="53"/>
      <c r="Q202" s="53"/>
      <c r="R202" s="55">
        <f t="shared" si="7"/>
        <v>200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800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200</v>
      </c>
      <c r="O203" s="53"/>
      <c r="P203" s="53"/>
      <c r="Q203" s="53"/>
      <c r="R203" s="55">
        <f t="shared" si="7"/>
        <v>800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4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1</v>
      </c>
      <c r="O204" s="53"/>
      <c r="P204" s="53"/>
      <c r="Q204" s="53"/>
      <c r="R204" s="55">
        <f t="shared" si="7"/>
        <v>4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4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1</v>
      </c>
      <c r="O205" s="53"/>
      <c r="P205" s="53"/>
      <c r="Q205" s="53"/>
      <c r="R205" s="55">
        <f t="shared" si="7"/>
        <v>4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20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5</v>
      </c>
      <c r="O206" s="53"/>
      <c r="P206" s="53"/>
      <c r="Q206" s="53"/>
      <c r="R206" s="55">
        <f t="shared" si="7"/>
        <v>20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40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10</v>
      </c>
      <c r="O207" s="53"/>
      <c r="P207" s="53"/>
      <c r="Q207" s="53"/>
      <c r="R207" s="55">
        <f t="shared" si="7"/>
        <v>40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60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15</v>
      </c>
      <c r="O208" s="53"/>
      <c r="P208" s="53"/>
      <c r="Q208" s="53"/>
      <c r="R208" s="55">
        <f t="shared" si="7"/>
        <v>60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72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18</v>
      </c>
      <c r="O209" s="53"/>
      <c r="P209" s="53"/>
      <c r="Q209" s="53"/>
      <c r="R209" s="55">
        <f t="shared" si="7"/>
        <v>72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60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15</v>
      </c>
      <c r="O210" s="53"/>
      <c r="P210" s="53"/>
      <c r="Q210" s="53"/>
      <c r="R210" s="55">
        <f t="shared" si="7"/>
        <v>60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4390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1095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4390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151999.70000000001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37846.710000000006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26" priority="4" operator="lessThan">
      <formula>0</formula>
    </cfRule>
  </conditionalFormatting>
  <conditionalFormatting sqref="S1 S3:S1048576">
    <cfRule type="cellIs" dxfId="25" priority="5" operator="equal">
      <formula>"ATENÇÃO"</formula>
    </cfRule>
  </conditionalFormatting>
  <conditionalFormatting sqref="S4:S327">
    <cfRule type="containsText" dxfId="24" priority="3" operator="containsText" text="ATENÇÃO">
      <formula>NOT(ISERROR(SEARCH("ATENÇÃO",S4)))</formula>
    </cfRule>
  </conditionalFormatting>
  <conditionalFormatting sqref="T4:AY327">
    <cfRule type="cellIs" dxfId="23" priority="1" operator="greaterThan">
      <formula>0</formula>
    </cfRule>
    <cfRule type="cellIs" dxfId="2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82CD-0BDC-4D21-9D42-E1C138EE1E8B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322" sqref="H322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275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10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2</v>
      </c>
      <c r="O211" s="53"/>
      <c r="P211" s="53"/>
      <c r="Q211" s="53"/>
      <c r="R211" s="55">
        <f t="shared" si="7"/>
        <v>10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200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50</v>
      </c>
      <c r="O212" s="53"/>
      <c r="P212" s="53"/>
      <c r="Q212" s="53"/>
      <c r="R212" s="55">
        <f t="shared" si="7"/>
        <v>200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200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50</v>
      </c>
      <c r="O213" s="53"/>
      <c r="P213" s="53"/>
      <c r="Q213" s="53"/>
      <c r="R213" s="55">
        <f t="shared" si="7"/>
        <v>200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200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50</v>
      </c>
      <c r="O214" s="53"/>
      <c r="P214" s="53"/>
      <c r="Q214" s="53"/>
      <c r="R214" s="55">
        <f t="shared" si="7"/>
        <v>200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3000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750</v>
      </c>
      <c r="O215" s="53"/>
      <c r="P215" s="53"/>
      <c r="Q215" s="53"/>
      <c r="R215" s="55">
        <f t="shared" si="7"/>
        <v>3000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3000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750</v>
      </c>
      <c r="O216" s="53"/>
      <c r="P216" s="53"/>
      <c r="Q216" s="53"/>
      <c r="R216" s="55">
        <f t="shared" si="7"/>
        <v>3000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200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50</v>
      </c>
      <c r="O217" s="53"/>
      <c r="P217" s="53"/>
      <c r="Q217" s="53"/>
      <c r="R217" s="55">
        <f t="shared" si="7"/>
        <v>200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500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125</v>
      </c>
      <c r="O218" s="53"/>
      <c r="P218" s="53"/>
      <c r="Q218" s="53"/>
      <c r="R218" s="55">
        <f t="shared" si="7"/>
        <v>500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500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125</v>
      </c>
      <c r="O219" s="53"/>
      <c r="P219" s="53"/>
      <c r="Q219" s="53"/>
      <c r="R219" s="55">
        <f t="shared" si="7"/>
        <v>500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200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50</v>
      </c>
      <c r="O220" s="53"/>
      <c r="P220" s="53"/>
      <c r="Q220" s="53"/>
      <c r="R220" s="55">
        <f t="shared" si="7"/>
        <v>200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50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12</v>
      </c>
      <c r="O221" s="53"/>
      <c r="P221" s="53"/>
      <c r="Q221" s="53"/>
      <c r="R221" s="55">
        <f t="shared" si="7"/>
        <v>50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50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12</v>
      </c>
      <c r="O222" s="53"/>
      <c r="P222" s="53"/>
      <c r="Q222" s="53"/>
      <c r="R222" s="55">
        <f t="shared" si="7"/>
        <v>50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50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12</v>
      </c>
      <c r="O223" s="53"/>
      <c r="P223" s="53"/>
      <c r="Q223" s="53"/>
      <c r="R223" s="55">
        <f t="shared" si="7"/>
        <v>50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50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12</v>
      </c>
      <c r="O224" s="53"/>
      <c r="P224" s="53"/>
      <c r="Q224" s="53"/>
      <c r="R224" s="55">
        <f t="shared" si="7"/>
        <v>50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100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25</v>
      </c>
      <c r="O225" s="53"/>
      <c r="P225" s="53"/>
      <c r="Q225" s="53"/>
      <c r="R225" s="55">
        <f t="shared" si="7"/>
        <v>100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100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25</v>
      </c>
      <c r="O226" s="53"/>
      <c r="P226" s="53"/>
      <c r="Q226" s="53"/>
      <c r="R226" s="55">
        <f t="shared" si="7"/>
        <v>100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1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1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1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1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4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1</v>
      </c>
      <c r="O229" s="53"/>
      <c r="P229" s="53"/>
      <c r="Q229" s="53"/>
      <c r="R229" s="55">
        <f t="shared" si="7"/>
        <v>4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4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1</v>
      </c>
      <c r="O230" s="53"/>
      <c r="P230" s="53"/>
      <c r="Q230" s="53"/>
      <c r="R230" s="55">
        <f t="shared" si="7"/>
        <v>4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5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1</v>
      </c>
      <c r="O231" s="53"/>
      <c r="P231" s="53"/>
      <c r="Q231" s="53"/>
      <c r="R231" s="55">
        <f t="shared" si="7"/>
        <v>5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15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3</v>
      </c>
      <c r="O232" s="53"/>
      <c r="P232" s="53"/>
      <c r="Q232" s="53"/>
      <c r="R232" s="55">
        <f t="shared" si="7"/>
        <v>15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15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3</v>
      </c>
      <c r="O233" s="53"/>
      <c r="P233" s="53"/>
      <c r="Q233" s="53"/>
      <c r="R233" s="55">
        <f t="shared" si="7"/>
        <v>15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15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3</v>
      </c>
      <c r="O234" s="53"/>
      <c r="P234" s="53"/>
      <c r="Q234" s="53"/>
      <c r="R234" s="55">
        <f t="shared" si="7"/>
        <v>15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5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1</v>
      </c>
      <c r="O235" s="53"/>
      <c r="P235" s="53"/>
      <c r="Q235" s="53"/>
      <c r="R235" s="55">
        <f t="shared" si="7"/>
        <v>5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5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1</v>
      </c>
      <c r="O236" s="53"/>
      <c r="P236" s="53"/>
      <c r="Q236" s="53"/>
      <c r="R236" s="55">
        <f t="shared" si="7"/>
        <v>5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25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6</v>
      </c>
      <c r="O237" s="53"/>
      <c r="P237" s="53"/>
      <c r="Q237" s="53"/>
      <c r="R237" s="55">
        <f t="shared" si="7"/>
        <v>25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100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25</v>
      </c>
      <c r="O238" s="53"/>
      <c r="P238" s="53"/>
      <c r="Q238" s="53"/>
      <c r="R238" s="55">
        <f t="shared" si="7"/>
        <v>100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100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25</v>
      </c>
      <c r="O239" s="53"/>
      <c r="P239" s="53"/>
      <c r="Q239" s="53"/>
      <c r="R239" s="55">
        <f t="shared" si="7"/>
        <v>100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100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25</v>
      </c>
      <c r="O240" s="53"/>
      <c r="P240" s="53"/>
      <c r="Q240" s="53"/>
      <c r="R240" s="55">
        <f t="shared" si="7"/>
        <v>100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1000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250</v>
      </c>
      <c r="O241" s="53"/>
      <c r="P241" s="53"/>
      <c r="Q241" s="53"/>
      <c r="R241" s="55">
        <f t="shared" si="7"/>
        <v>1000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5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1</v>
      </c>
      <c r="O242" s="53"/>
      <c r="P242" s="53"/>
      <c r="Q242" s="53"/>
      <c r="R242" s="55">
        <f t="shared" si="7"/>
        <v>5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5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1</v>
      </c>
      <c r="O243" s="53"/>
      <c r="P243" s="53"/>
      <c r="Q243" s="53"/>
      <c r="R243" s="55">
        <f t="shared" si="7"/>
        <v>5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20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5</v>
      </c>
      <c r="O244" s="53"/>
      <c r="P244" s="53"/>
      <c r="Q244" s="53"/>
      <c r="R244" s="55">
        <f t="shared" si="7"/>
        <v>20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1000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250</v>
      </c>
      <c r="O245" s="53"/>
      <c r="P245" s="53"/>
      <c r="Q245" s="53"/>
      <c r="R245" s="55">
        <f t="shared" si="7"/>
        <v>1000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1000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250</v>
      </c>
      <c r="O246" s="53"/>
      <c r="P246" s="53"/>
      <c r="Q246" s="53"/>
      <c r="R246" s="55">
        <f t="shared" si="7"/>
        <v>1000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20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5</v>
      </c>
      <c r="O247" s="53"/>
      <c r="P247" s="53"/>
      <c r="Q247" s="53"/>
      <c r="R247" s="55">
        <f t="shared" si="7"/>
        <v>20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10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2</v>
      </c>
      <c r="O248" s="53"/>
      <c r="P248" s="53"/>
      <c r="Q248" s="53"/>
      <c r="R248" s="55">
        <f t="shared" si="7"/>
        <v>10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11865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2959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11865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306000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73389.89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21" priority="4" operator="lessThan">
      <formula>0</formula>
    </cfRule>
  </conditionalFormatting>
  <conditionalFormatting sqref="S1 S3:S1048576">
    <cfRule type="cellIs" dxfId="20" priority="5" operator="equal">
      <formula>"ATENÇÃO"</formula>
    </cfRule>
  </conditionalFormatting>
  <conditionalFormatting sqref="S4:S327">
    <cfRule type="containsText" dxfId="19" priority="3" operator="containsText" text="ATENÇÃO">
      <formula>NOT(ISERROR(SEARCH("ATENÇÃO",S4)))</formula>
    </cfRule>
  </conditionalFormatting>
  <conditionalFormatting sqref="T4:AY327">
    <cfRule type="cellIs" dxfId="18" priority="1" operator="greaterThan">
      <formula>0</formula>
    </cfRule>
    <cfRule type="cellIs" dxfId="1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B542-1C9A-4FD6-B83D-4D8F48C883B8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20" sqref="G20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276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6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1</v>
      </c>
      <c r="O249" s="53"/>
      <c r="P249" s="53"/>
      <c r="Q249" s="53"/>
      <c r="R249" s="55">
        <f t="shared" si="7"/>
        <v>6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150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37</v>
      </c>
      <c r="O250" s="53"/>
      <c r="P250" s="53"/>
      <c r="Q250" s="53"/>
      <c r="R250" s="55">
        <f t="shared" si="7"/>
        <v>150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80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20</v>
      </c>
      <c r="O251" s="53"/>
      <c r="P251" s="53"/>
      <c r="Q251" s="53"/>
      <c r="R251" s="55">
        <f t="shared" si="7"/>
        <v>80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120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30</v>
      </c>
      <c r="O252" s="53"/>
      <c r="P252" s="53"/>
      <c r="Q252" s="53"/>
      <c r="R252" s="55">
        <f t="shared" si="7"/>
        <v>120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120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30</v>
      </c>
      <c r="O253" s="53"/>
      <c r="P253" s="53"/>
      <c r="Q253" s="53"/>
      <c r="R253" s="55">
        <f t="shared" si="7"/>
        <v>120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200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50</v>
      </c>
      <c r="O254" s="53"/>
      <c r="P254" s="53"/>
      <c r="Q254" s="53"/>
      <c r="R254" s="55">
        <f t="shared" si="7"/>
        <v>200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500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125</v>
      </c>
      <c r="O255" s="53"/>
      <c r="P255" s="53"/>
      <c r="Q255" s="53"/>
      <c r="R255" s="55">
        <f t="shared" si="7"/>
        <v>500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500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125</v>
      </c>
      <c r="O256" s="53"/>
      <c r="P256" s="53"/>
      <c r="Q256" s="53"/>
      <c r="R256" s="55">
        <f t="shared" si="7"/>
        <v>500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100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25</v>
      </c>
      <c r="O257" s="53"/>
      <c r="P257" s="53"/>
      <c r="Q257" s="53"/>
      <c r="R257" s="55">
        <f t="shared" si="7"/>
        <v>100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50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12</v>
      </c>
      <c r="O258" s="53"/>
      <c r="P258" s="53"/>
      <c r="Q258" s="53"/>
      <c r="R258" s="55">
        <f t="shared" si="7"/>
        <v>50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50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12</v>
      </c>
      <c r="O259" s="53"/>
      <c r="P259" s="53"/>
      <c r="Q259" s="53"/>
      <c r="R259" s="55">
        <f t="shared" si="7"/>
        <v>50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150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37</v>
      </c>
      <c r="O260" s="53"/>
      <c r="P260" s="53"/>
      <c r="Q260" s="53"/>
      <c r="R260" s="55">
        <f t="shared" si="7"/>
        <v>150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150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37</v>
      </c>
      <c r="O261" s="53"/>
      <c r="P261" s="53"/>
      <c r="Q261" s="53"/>
      <c r="R261" s="55">
        <f t="shared" si="7"/>
        <v>150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30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7</v>
      </c>
      <c r="O262" s="53"/>
      <c r="P262" s="53"/>
      <c r="Q262" s="53"/>
      <c r="R262" s="55">
        <f t="shared" si="7"/>
        <v>30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150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37</v>
      </c>
      <c r="O263" s="53"/>
      <c r="P263" s="53"/>
      <c r="Q263" s="53"/>
      <c r="R263" s="55">
        <f t="shared" si="7"/>
        <v>150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150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37</v>
      </c>
      <c r="O264" s="53"/>
      <c r="P264" s="53"/>
      <c r="Q264" s="53"/>
      <c r="R264" s="55">
        <f t="shared" si="7"/>
        <v>150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150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37</v>
      </c>
      <c r="O265" s="53"/>
      <c r="P265" s="53"/>
      <c r="Q265" s="53"/>
      <c r="R265" s="55">
        <f t="shared" si="7"/>
        <v>150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150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37</v>
      </c>
      <c r="O266" s="53"/>
      <c r="P266" s="53"/>
      <c r="Q266" s="53"/>
      <c r="R266" s="55">
        <f t="shared" si="7"/>
        <v>150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150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37</v>
      </c>
      <c r="O267" s="53"/>
      <c r="P267" s="53"/>
      <c r="Q267" s="53"/>
      <c r="R267" s="55">
        <f t="shared" si="7"/>
        <v>150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150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37</v>
      </c>
      <c r="O268" s="53"/>
      <c r="P268" s="53"/>
      <c r="Q268" s="53"/>
      <c r="R268" s="55">
        <f t="shared" si="7"/>
        <v>150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4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1</v>
      </c>
      <c r="O269" s="53"/>
      <c r="P269" s="53"/>
      <c r="Q269" s="53"/>
      <c r="R269" s="55">
        <f t="shared" si="7"/>
        <v>4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4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1</v>
      </c>
      <c r="O270" s="53"/>
      <c r="P270" s="53"/>
      <c r="Q270" s="53"/>
      <c r="R270" s="55">
        <f t="shared" si="7"/>
        <v>4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20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5</v>
      </c>
      <c r="O271" s="53"/>
      <c r="P271" s="53"/>
      <c r="Q271" s="53"/>
      <c r="R271" s="55">
        <f t="shared" si="7"/>
        <v>20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4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1</v>
      </c>
      <c r="O272" s="53"/>
      <c r="P272" s="53"/>
      <c r="Q272" s="53"/>
      <c r="R272" s="55">
        <f t="shared" si="7"/>
        <v>4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8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2</v>
      </c>
      <c r="O273" s="53"/>
      <c r="P273" s="53"/>
      <c r="Q273" s="53"/>
      <c r="R273" s="55">
        <f t="shared" si="7"/>
        <v>8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10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2</v>
      </c>
      <c r="O274" s="53"/>
      <c r="P274" s="53"/>
      <c r="Q274" s="53"/>
      <c r="R274" s="55">
        <f t="shared" si="7"/>
        <v>10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10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2</v>
      </c>
      <c r="O275" s="53"/>
      <c r="P275" s="53"/>
      <c r="Q275" s="53"/>
      <c r="R275" s="55">
        <f t="shared" si="7"/>
        <v>10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10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2</v>
      </c>
      <c r="O276" s="53"/>
      <c r="P276" s="53"/>
      <c r="Q276" s="53"/>
      <c r="R276" s="55">
        <f t="shared" si="7"/>
        <v>10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10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2</v>
      </c>
      <c r="O277" s="53"/>
      <c r="P277" s="53"/>
      <c r="Q277" s="53"/>
      <c r="R277" s="55">
        <f t="shared" si="7"/>
        <v>10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10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2</v>
      </c>
      <c r="O278" s="53"/>
      <c r="P278" s="53"/>
      <c r="Q278" s="53"/>
      <c r="R278" s="55">
        <f t="shared" si="7"/>
        <v>10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5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1</v>
      </c>
      <c r="O279" s="53"/>
      <c r="P279" s="53"/>
      <c r="Q279" s="53"/>
      <c r="R279" s="55">
        <f t="shared" si="7"/>
        <v>5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30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7</v>
      </c>
      <c r="O280" s="53"/>
      <c r="P280" s="53"/>
      <c r="Q280" s="53"/>
      <c r="R280" s="55">
        <f t="shared" si="7"/>
        <v>30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150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37</v>
      </c>
      <c r="O281" s="53"/>
      <c r="P281" s="53"/>
      <c r="Q281" s="53"/>
      <c r="R281" s="55">
        <f t="shared" si="7"/>
        <v>150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150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37</v>
      </c>
      <c r="O282" s="53"/>
      <c r="P282" s="53"/>
      <c r="Q282" s="53"/>
      <c r="R282" s="55">
        <f t="shared" si="7"/>
        <v>150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150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37</v>
      </c>
      <c r="O283" s="53"/>
      <c r="P283" s="53"/>
      <c r="Q283" s="53"/>
      <c r="R283" s="55">
        <f t="shared" si="7"/>
        <v>150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150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37</v>
      </c>
      <c r="O284" s="53"/>
      <c r="P284" s="53"/>
      <c r="Q284" s="53"/>
      <c r="R284" s="55">
        <f t="shared" si="7"/>
        <v>150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150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37</v>
      </c>
      <c r="O285" s="53"/>
      <c r="P285" s="53"/>
      <c r="Q285" s="53"/>
      <c r="R285" s="55">
        <f t="shared" si="7"/>
        <v>150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4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1</v>
      </c>
      <c r="O286" s="53"/>
      <c r="P286" s="53"/>
      <c r="Q286" s="53"/>
      <c r="R286" s="55">
        <f t="shared" si="7"/>
        <v>4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4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1</v>
      </c>
      <c r="O287" s="53"/>
      <c r="P287" s="53"/>
      <c r="Q287" s="53"/>
      <c r="R287" s="55">
        <f t="shared" si="7"/>
        <v>4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4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1</v>
      </c>
      <c r="O288" s="53"/>
      <c r="P288" s="53"/>
      <c r="Q288" s="53"/>
      <c r="R288" s="55">
        <f t="shared" si="7"/>
        <v>4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20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5</v>
      </c>
      <c r="O289" s="53"/>
      <c r="P289" s="53"/>
      <c r="Q289" s="53"/>
      <c r="R289" s="55">
        <f t="shared" si="7"/>
        <v>20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20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5</v>
      </c>
      <c r="O290" s="53"/>
      <c r="P290" s="53"/>
      <c r="Q290" s="53"/>
      <c r="R290" s="55">
        <f t="shared" si="7"/>
        <v>20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100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25</v>
      </c>
      <c r="O291" s="53"/>
      <c r="P291" s="53"/>
      <c r="Q291" s="53"/>
      <c r="R291" s="55">
        <f t="shared" ref="R291:R327" si="12">J291-SUM(T291:AY291)+M291</f>
        <v>100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40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10</v>
      </c>
      <c r="O292" s="53"/>
      <c r="P292" s="53"/>
      <c r="Q292" s="53"/>
      <c r="R292" s="55">
        <f t="shared" si="12"/>
        <v>40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50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12</v>
      </c>
      <c r="O293" s="53"/>
      <c r="P293" s="53"/>
      <c r="Q293" s="53"/>
      <c r="R293" s="55">
        <f t="shared" si="12"/>
        <v>50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4223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1043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4223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203499.53000000003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48903.989999999983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16" priority="4" operator="lessThan">
      <formula>0</formula>
    </cfRule>
  </conditionalFormatting>
  <conditionalFormatting sqref="S1 S3:S1048576">
    <cfRule type="cellIs" dxfId="15" priority="5" operator="equal">
      <formula>"ATENÇÃO"</formula>
    </cfRule>
  </conditionalFormatting>
  <conditionalFormatting sqref="S4:S327">
    <cfRule type="containsText" dxfId="14" priority="3" operator="containsText" text="ATENÇÃO">
      <formula>NOT(ISERROR(SEARCH("ATENÇÃO",S4)))</formula>
    </cfRule>
  </conditionalFormatting>
  <conditionalFormatting sqref="T4:AY327">
    <cfRule type="cellIs" dxfId="13" priority="1" operator="greaterThan">
      <formula>0</formula>
    </cfRule>
    <cfRule type="cellIs" dxfId="1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6EEF-15EF-41A7-9996-825D93B2D4FA}">
  <dimension ref="A1:AY335"/>
  <sheetViews>
    <sheetView tabSelected="1" zoomScale="85" zoomScaleNormal="85" workbookViewId="0">
      <pane xSplit="19" ySplit="3" topLeftCell="T253" activePane="bottomRight" state="frozen"/>
      <selection pane="topRight" activeCell="T1" sqref="T1"/>
      <selection pane="bottomLeft" activeCell="A4" sqref="A4"/>
      <selection pane="bottomRight" activeCell="O3" sqref="O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277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10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2</v>
      </c>
      <c r="O294" s="53"/>
      <c r="P294" s="53"/>
      <c r="Q294" s="53"/>
      <c r="R294" s="55">
        <f t="shared" si="12"/>
        <v>10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300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75</v>
      </c>
      <c r="O295" s="53"/>
      <c r="P295" s="53"/>
      <c r="Q295" s="53"/>
      <c r="R295" s="55">
        <f t="shared" si="12"/>
        <v>300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300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75</v>
      </c>
      <c r="O296" s="53"/>
      <c r="P296" s="53"/>
      <c r="Q296" s="53"/>
      <c r="R296" s="55">
        <f t="shared" si="12"/>
        <v>300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100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25</v>
      </c>
      <c r="O297" s="53"/>
      <c r="P297" s="53"/>
      <c r="Q297" s="53"/>
      <c r="R297" s="55">
        <f t="shared" si="12"/>
        <v>100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4000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1000</v>
      </c>
      <c r="O298" s="53"/>
      <c r="P298" s="53"/>
      <c r="Q298" s="53"/>
      <c r="R298" s="55">
        <f t="shared" si="12"/>
        <v>4000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4000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1000</v>
      </c>
      <c r="O299" s="53"/>
      <c r="P299" s="53"/>
      <c r="Q299" s="53"/>
      <c r="R299" s="55">
        <f t="shared" si="12"/>
        <v>4000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1000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250</v>
      </c>
      <c r="O300" s="53"/>
      <c r="P300" s="53"/>
      <c r="Q300" s="53"/>
      <c r="R300" s="55">
        <f t="shared" si="12"/>
        <v>1000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50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12</v>
      </c>
      <c r="O301" s="53"/>
      <c r="P301" s="53"/>
      <c r="Q301" s="53"/>
      <c r="R301" s="55">
        <f t="shared" si="12"/>
        <v>50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500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125</v>
      </c>
      <c r="O302" s="53"/>
      <c r="P302" s="53"/>
      <c r="Q302" s="53"/>
      <c r="R302" s="55">
        <f t="shared" si="12"/>
        <v>500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500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125</v>
      </c>
      <c r="O303" s="53"/>
      <c r="P303" s="53"/>
      <c r="Q303" s="53"/>
      <c r="R303" s="55">
        <f t="shared" si="12"/>
        <v>500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100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25</v>
      </c>
      <c r="O304" s="53"/>
      <c r="P304" s="53"/>
      <c r="Q304" s="53"/>
      <c r="R304" s="55">
        <f t="shared" si="12"/>
        <v>100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100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25</v>
      </c>
      <c r="O305" s="53"/>
      <c r="P305" s="53"/>
      <c r="Q305" s="53"/>
      <c r="R305" s="55">
        <f t="shared" si="12"/>
        <v>100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5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1</v>
      </c>
      <c r="O306" s="53"/>
      <c r="P306" s="53"/>
      <c r="Q306" s="53"/>
      <c r="R306" s="55">
        <f t="shared" si="12"/>
        <v>5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10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2</v>
      </c>
      <c r="O307" s="53"/>
      <c r="P307" s="53"/>
      <c r="Q307" s="53"/>
      <c r="R307" s="55">
        <f t="shared" si="12"/>
        <v>10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15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3</v>
      </c>
      <c r="O308" s="53"/>
      <c r="P308" s="53"/>
      <c r="Q308" s="53"/>
      <c r="R308" s="55">
        <f t="shared" si="12"/>
        <v>15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5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1</v>
      </c>
      <c r="O309" s="53"/>
      <c r="P309" s="53"/>
      <c r="Q309" s="53"/>
      <c r="R309" s="55">
        <f t="shared" si="12"/>
        <v>5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10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2</v>
      </c>
      <c r="O310" s="53"/>
      <c r="P310" s="53"/>
      <c r="Q310" s="53"/>
      <c r="R310" s="55">
        <f t="shared" si="12"/>
        <v>10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20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5</v>
      </c>
      <c r="O311" s="53"/>
      <c r="P311" s="53"/>
      <c r="Q311" s="53"/>
      <c r="R311" s="55">
        <f t="shared" si="12"/>
        <v>20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5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1</v>
      </c>
      <c r="O312" s="53"/>
      <c r="P312" s="53"/>
      <c r="Q312" s="53"/>
      <c r="R312" s="55">
        <f t="shared" si="12"/>
        <v>5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30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7</v>
      </c>
      <c r="O313" s="53"/>
      <c r="P313" s="53"/>
      <c r="Q313" s="53"/>
      <c r="R313" s="55">
        <f t="shared" si="12"/>
        <v>30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50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12</v>
      </c>
      <c r="O314" s="53"/>
      <c r="P314" s="53"/>
      <c r="Q314" s="53"/>
      <c r="R314" s="55">
        <f t="shared" si="12"/>
        <v>50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50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12</v>
      </c>
      <c r="O315" s="53"/>
      <c r="P315" s="53"/>
      <c r="Q315" s="53"/>
      <c r="R315" s="55">
        <f t="shared" si="12"/>
        <v>50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1000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250</v>
      </c>
      <c r="O316" s="53"/>
      <c r="P316" s="53"/>
      <c r="Q316" s="53"/>
      <c r="R316" s="55">
        <f t="shared" si="12"/>
        <v>1000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500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125</v>
      </c>
      <c r="O317" s="53"/>
      <c r="P317" s="53"/>
      <c r="Q317" s="53"/>
      <c r="R317" s="55">
        <f t="shared" si="12"/>
        <v>500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500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125</v>
      </c>
      <c r="O318" s="53"/>
      <c r="P318" s="53"/>
      <c r="Q318" s="53"/>
      <c r="R318" s="55">
        <f t="shared" si="12"/>
        <v>500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500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125</v>
      </c>
      <c r="O319" s="53"/>
      <c r="P319" s="53"/>
      <c r="Q319" s="53"/>
      <c r="R319" s="55">
        <f t="shared" si="12"/>
        <v>500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1000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250</v>
      </c>
      <c r="O320" s="53"/>
      <c r="P320" s="53"/>
      <c r="Q320" s="53"/>
      <c r="R320" s="55">
        <f t="shared" si="12"/>
        <v>1000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5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1</v>
      </c>
      <c r="O321" s="53"/>
      <c r="P321" s="53"/>
      <c r="Q321" s="53"/>
      <c r="R321" s="55">
        <f t="shared" si="12"/>
        <v>5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5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1</v>
      </c>
      <c r="O322" s="53"/>
      <c r="P322" s="53"/>
      <c r="Q322" s="53"/>
      <c r="R322" s="55">
        <f t="shared" si="12"/>
        <v>5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10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2</v>
      </c>
      <c r="O323" s="53"/>
      <c r="P323" s="53"/>
      <c r="Q323" s="53"/>
      <c r="R323" s="55">
        <f t="shared" si="12"/>
        <v>10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200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50</v>
      </c>
      <c r="O324" s="53"/>
      <c r="P324" s="53"/>
      <c r="Q324" s="53"/>
      <c r="R324" s="55">
        <f t="shared" si="12"/>
        <v>200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200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50</v>
      </c>
      <c r="O325" s="53"/>
      <c r="P325" s="53"/>
      <c r="Q325" s="53"/>
      <c r="R325" s="55">
        <f t="shared" si="12"/>
        <v>200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200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50</v>
      </c>
      <c r="O326" s="53"/>
      <c r="P326" s="53"/>
      <c r="Q326" s="53"/>
      <c r="R326" s="55">
        <f t="shared" si="12"/>
        <v>200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150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37</v>
      </c>
      <c r="O327" s="53"/>
      <c r="P327" s="53"/>
      <c r="Q327" s="53"/>
      <c r="R327" s="55">
        <f t="shared" si="12"/>
        <v>150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15430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3851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15430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460000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112184.98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11" priority="4" operator="lessThan">
      <formula>0</formula>
    </cfRule>
  </conditionalFormatting>
  <conditionalFormatting sqref="S1 S3:S1048576">
    <cfRule type="cellIs" dxfId="10" priority="5" operator="equal">
      <formula>"ATENÇÃO"</formula>
    </cfRule>
  </conditionalFormatting>
  <conditionalFormatting sqref="S4:S327">
    <cfRule type="containsText" dxfId="9" priority="3" operator="containsText" text="ATENÇÃO">
      <formula>NOT(ISERROR(SEARCH("ATENÇÃO",S4)))</formula>
    </cfRule>
  </conditionalFormatting>
  <conditionalFormatting sqref="T4:AY327">
    <cfRule type="cellIs" dxfId="8" priority="1" operator="greaterThan">
      <formula>0</formula>
    </cfRule>
    <cfRule type="cellIs" dxfId="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Q349"/>
  <sheetViews>
    <sheetView zoomScale="50" zoomScaleNormal="50" workbookViewId="0">
      <pane ySplit="3" topLeftCell="A338" activePane="bottomLeft" state="frozen"/>
      <selection activeCell="E1" sqref="E1"/>
      <selection pane="bottomLeft" activeCell="D350" sqref="D350"/>
    </sheetView>
  </sheetViews>
  <sheetFormatPr defaultColWidth="9.77734375" defaultRowHeight="38.25" customHeight="1" x14ac:dyDescent="0.25"/>
  <cols>
    <col min="1" max="1" width="6.44140625" style="60" customWidth="1"/>
    <col min="2" max="2" width="15.21875" style="60" customWidth="1"/>
    <col min="3" max="3" width="10.6640625" style="60" customWidth="1"/>
    <col min="4" max="4" width="39.6640625" style="49" customWidth="1"/>
    <col min="5" max="5" width="19.77734375" style="60" customWidth="1"/>
    <col min="6" max="6" width="13.6640625" style="60" customWidth="1"/>
    <col min="7" max="7" width="17.77734375" style="60" customWidth="1"/>
    <col min="8" max="8" width="15.77734375" style="49" customWidth="1"/>
    <col min="9" max="9" width="25.33203125" style="68" customWidth="1"/>
    <col min="10" max="10" width="19.21875" style="67" customWidth="1"/>
    <col min="11" max="11" width="15" style="67" customWidth="1"/>
    <col min="12" max="12" width="14.44140625" style="67" customWidth="1"/>
    <col min="13" max="13" width="13.21875" style="67" customWidth="1"/>
    <col min="14" max="14" width="12.44140625" style="63" customWidth="1"/>
    <col min="15" max="15" width="22" style="40" bestFit="1" customWidth="1"/>
    <col min="16" max="16" width="20" style="40" customWidth="1"/>
    <col min="17" max="17" width="28.77734375" style="40" customWidth="1"/>
    <col min="18" max="16384" width="9.77734375" style="40"/>
  </cols>
  <sheetData>
    <row r="1" spans="1:17" ht="59.25" customHeight="1" x14ac:dyDescent="0.25">
      <c r="A1" s="166" t="s">
        <v>279</v>
      </c>
      <c r="B1" s="167"/>
      <c r="C1" s="167"/>
      <c r="D1" s="161" t="s">
        <v>80</v>
      </c>
      <c r="E1" s="162"/>
      <c r="F1" s="162"/>
      <c r="G1" s="162"/>
      <c r="H1" s="168"/>
      <c r="I1" s="161" t="s">
        <v>280</v>
      </c>
      <c r="J1" s="162"/>
      <c r="K1" s="162"/>
      <c r="L1" s="162"/>
      <c r="M1" s="162"/>
      <c r="N1" s="162"/>
      <c r="O1" s="162"/>
      <c r="P1" s="162"/>
      <c r="Q1" s="162"/>
    </row>
    <row r="2" spans="1:17" ht="28.5" customHeight="1" x14ac:dyDescent="0.25">
      <c r="A2" s="163" t="s">
        <v>52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5"/>
    </row>
    <row r="3" spans="1:17" s="49" customFormat="1" ht="49.5" customHeight="1" x14ac:dyDescent="0.25">
      <c r="A3" s="100" t="s">
        <v>2</v>
      </c>
      <c r="B3" s="100" t="s">
        <v>8</v>
      </c>
      <c r="C3" s="100" t="s">
        <v>7</v>
      </c>
      <c r="D3" s="100" t="s">
        <v>9</v>
      </c>
      <c r="E3" s="100" t="s">
        <v>10</v>
      </c>
      <c r="F3" s="100" t="s">
        <v>278</v>
      </c>
      <c r="G3" s="100" t="s">
        <v>12</v>
      </c>
      <c r="H3" s="100" t="s">
        <v>6</v>
      </c>
      <c r="I3" s="100" t="s">
        <v>3</v>
      </c>
      <c r="J3" s="101" t="s">
        <v>22</v>
      </c>
      <c r="K3" s="102" t="s">
        <v>23</v>
      </c>
      <c r="L3" s="103" t="s">
        <v>24</v>
      </c>
      <c r="M3" s="104" t="s">
        <v>25</v>
      </c>
      <c r="N3" s="42" t="s">
        <v>26</v>
      </c>
      <c r="O3" s="105" t="s">
        <v>27</v>
      </c>
      <c r="P3" s="105" t="s">
        <v>21</v>
      </c>
      <c r="Q3" s="105" t="s">
        <v>75</v>
      </c>
    </row>
    <row r="4" spans="1:17" ht="38.2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58" t="s">
        <v>90</v>
      </c>
      <c r="G4" s="59" t="s">
        <v>263</v>
      </c>
      <c r="H4" s="76">
        <v>162.01</v>
      </c>
      <c r="I4" s="106">
        <f>'REITORIA-SETIC'!J4+ESAG!J4+CEART!J4+FAED!J4+CEAD!J4+CEFID!J4+CERES!J4+CESFI!J4+CCT!J4+CEPLAN!J4+CEAVI!J4+CAV!J4+CESMO!J4+CEO!J4</f>
        <v>62</v>
      </c>
      <c r="J4" s="107">
        <f>'REITORIA-SETIC'!K4+ESAG!K4+CEART!K4+FAED!K4+CEAD!K4+CEFID!K4+CERES!K4+CESFI!K4+CCT!K4+CEPLAN!K4+CEAVI!K4+CAV!K4+CESMO!K4+CEO!K4</f>
        <v>0</v>
      </c>
      <c r="K4" s="108">
        <f>'REITORIA-SETIC'!L4+ESAG!L4+CEART!L4+FAED!L4+CEAD!L4+CEFID!L4+CERES!L4+CESFI!L4+CCT!L4+CEAVI!L4+CAV!L4+CESMO!L4+CEO!L4</f>
        <v>0</v>
      </c>
      <c r="L4" s="109">
        <f>I4*0.25-0.5-M4</f>
        <v>15</v>
      </c>
      <c r="M4" s="110">
        <f>+'REITORIA-SETIC'!O4+'REITORIA-SETIC'!P4+ESAG!O4+ESAG!P4+CEART!O4+CEART!P4+FAED!O4+FAED!P4+CEAD!O4+CEAD!P4+CEFID!O4+CEFID!P4+CERES!O4+CERES!P4+CESFI!O4+CESFI!P4+CCT!O4+CCT!P4+CEPLAN!O4+CEPLAN!P4+CEAVI!O4+CEAVI!P4+CAV!O4+CAV!P4+CESMO!O4+CESMO!P4+CEO!O271+CEO!P271</f>
        <v>0</v>
      </c>
      <c r="N4" s="111">
        <f t="shared" ref="N4:N35" si="0">I4-J4+M4</f>
        <v>62</v>
      </c>
      <c r="O4" s="112">
        <f t="shared" ref="O4:O35" si="1">H4*I4</f>
        <v>10044.619999999999</v>
      </c>
      <c r="P4" s="112">
        <f t="shared" ref="P4:P35" si="2">H4*M4</f>
        <v>0</v>
      </c>
      <c r="Q4" s="112">
        <f>H4*J4+P4</f>
        <v>0</v>
      </c>
    </row>
    <row r="5" spans="1:17" ht="38.2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8" t="s">
        <v>91</v>
      </c>
      <c r="G5" s="80" t="s">
        <v>264</v>
      </c>
      <c r="H5" s="76">
        <v>13.51</v>
      </c>
      <c r="I5" s="106">
        <f>'REITORIA-SETIC'!J5+ESAG!J5+CEART!J5+FAED!J5+CEAD!J5+CEFID!J5+CERES!J5+CESFI!J5+CCT!J5+CEPLAN!J5+CEAVI!J5+CAV!J5+CESMO!J5+CEO!J5</f>
        <v>5700</v>
      </c>
      <c r="J5" s="107">
        <f>'REITORIA-SETIC'!K5+ESAG!K5+CEART!K5+FAED!K5+CEAD!K5+CEFID!K5+CERES!K5+CESFI!K5+CCT!K5+CEPLAN!K5+CEAVI!K5+CAV!K5+CESMO!K5+CEO!K5</f>
        <v>0</v>
      </c>
      <c r="K5" s="108">
        <f>'REITORIA-SETIC'!L5+ESAG!L5+CEART!L5+FAED!L5+CEAD!L5+CEFID!L5+CERES!L5+CESFI!L5+CCT!L5+CEAVI!L5+CAV!L5+CESMO!L5+CEO!L5</f>
        <v>0</v>
      </c>
      <c r="L5" s="109">
        <f t="shared" ref="L5:L35" si="3">I5*0.25-0.5-M5</f>
        <v>1424.5</v>
      </c>
      <c r="M5" s="110">
        <f>+'REITORIA-SETIC'!O5+'REITORIA-SETIC'!P5+ESAG!O5+ESAG!P5+CEART!O5+CEART!P5+FAED!O5+FAED!P5+CEAD!O5+CEAD!P5+CEFID!O5+CEFID!P5+CERES!O5+CERES!P5+CESFI!O5+CESFI!P5+CCT!O5+CCT!P5+CEPLAN!O5+CEPLAN!P5+CEAVI!O5+CEAVI!P5+CAV!O5+CAV!P5+CESMO!O5+CESMO!P5+CEO!O272+CEO!P272</f>
        <v>0</v>
      </c>
      <c r="N5" s="111">
        <f t="shared" si="0"/>
        <v>5700</v>
      </c>
      <c r="O5" s="112">
        <f t="shared" si="1"/>
        <v>77007</v>
      </c>
      <c r="P5" s="112">
        <f t="shared" si="2"/>
        <v>0</v>
      </c>
      <c r="Q5" s="112">
        <f t="shared" ref="Q5:Q327" si="4">H5*J5+P5</f>
        <v>0</v>
      </c>
    </row>
    <row r="6" spans="1:17" ht="38.2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58" t="s">
        <v>90</v>
      </c>
      <c r="G6" s="59" t="s">
        <v>263</v>
      </c>
      <c r="H6" s="76">
        <v>20.260000000000002</v>
      </c>
      <c r="I6" s="106">
        <f>'REITORIA-SETIC'!J6+ESAG!J6+CEART!J6+FAED!J6+CEAD!J6+CEFID!J6+CERES!J6+CESFI!J6+CCT!J6+CEPLAN!J6+CEAVI!J6+CAV!J6+CESMO!J6+CEO!J6</f>
        <v>580</v>
      </c>
      <c r="J6" s="107">
        <f>'REITORIA-SETIC'!K6+ESAG!K6+CEART!K6+FAED!K6+CEAD!K6+CEFID!K6+CERES!K6+CESFI!K6+CCT!K6+CEPLAN!K6+CEAVI!K6+CAV!K6+CESMO!K6+CEO!K6</f>
        <v>0</v>
      </c>
      <c r="K6" s="108">
        <f>'REITORIA-SETIC'!L6+ESAG!L6+CEART!L6+FAED!L6+CEAD!L6+CEFID!L6+CERES!L6+CESFI!L6+CCT!L6+CEAVI!L6+CAV!L6+CESMO!L6+CEO!L6</f>
        <v>0</v>
      </c>
      <c r="L6" s="109">
        <f t="shared" si="3"/>
        <v>144.5</v>
      </c>
      <c r="M6" s="110">
        <f>+'REITORIA-SETIC'!O6+'REITORIA-SETIC'!P6+ESAG!O6+ESAG!P6+CEART!O6+CEART!P6+FAED!O6+FAED!P6+CEAD!O6+CEAD!P6+CEFID!O6+CEFID!P6+CERES!O6+CERES!P6+CESFI!O6+CESFI!P6+CCT!O6+CCT!P6+CEPLAN!O6+CEPLAN!P6+CEAVI!O6+CEAVI!P6+CAV!O6+CAV!P6+CESMO!O6+CESMO!P6+CEO!O273+CEO!P273</f>
        <v>0</v>
      </c>
      <c r="N6" s="111">
        <f t="shared" si="0"/>
        <v>580</v>
      </c>
      <c r="O6" s="112">
        <f t="shared" si="1"/>
        <v>11750.800000000001</v>
      </c>
      <c r="P6" s="112">
        <f t="shared" si="2"/>
        <v>0</v>
      </c>
      <c r="Q6" s="112">
        <f t="shared" si="4"/>
        <v>0</v>
      </c>
    </row>
    <row r="7" spans="1:17" ht="38.2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58" t="s">
        <v>90</v>
      </c>
      <c r="G7" s="59" t="s">
        <v>263</v>
      </c>
      <c r="H7" s="76">
        <v>24.85</v>
      </c>
      <c r="I7" s="106">
        <f>'REITORIA-SETIC'!J7+ESAG!J7+CEART!J7+FAED!J7+CEAD!J7+CEFID!J7+CERES!J7+CESFI!J7+CCT!J7+CEPLAN!J7+CEAVI!J7+CAV!J7+CESMO!J7+CEO!J7</f>
        <v>2400</v>
      </c>
      <c r="J7" s="107">
        <f>'REITORIA-SETIC'!K7+ESAG!K7+CEART!K7+FAED!K7+CEAD!K7+CEFID!K7+CERES!K7+CESFI!K7+CCT!K7+CEPLAN!K7+CEAVI!K7+CAV!K7+CESMO!K7+CEO!K7</f>
        <v>0</v>
      </c>
      <c r="K7" s="108">
        <f>'REITORIA-SETIC'!L7+ESAG!L7+CEART!L7+FAED!L7+CEAD!L7+CEFID!L7+CERES!L7+CESFI!L7+CCT!L7+CEAVI!L7+CAV!L7+CESMO!L7+CEO!L7</f>
        <v>0</v>
      </c>
      <c r="L7" s="109">
        <f t="shared" si="3"/>
        <v>599.5</v>
      </c>
      <c r="M7" s="110">
        <f>+'REITORIA-SETIC'!O7+'REITORIA-SETIC'!P7+ESAG!O7+ESAG!P7+CEART!O7+CEART!P7+FAED!O7+FAED!P7+CEAD!O7+CEAD!P7+CEFID!O7+CEFID!P7+CERES!O7+CERES!P7+CESFI!O7+CESFI!P7+CCT!O7+CCT!P7+CEPLAN!O7+CEPLAN!P7+CEAVI!O7+CEAVI!P7+CAV!O7+CAV!P7+CESMO!O7+CESMO!P7+CEO!O274+CEO!P274</f>
        <v>0</v>
      </c>
      <c r="N7" s="111">
        <f t="shared" si="0"/>
        <v>2400</v>
      </c>
      <c r="O7" s="112">
        <f t="shared" si="1"/>
        <v>59640</v>
      </c>
      <c r="P7" s="112">
        <f t="shared" si="2"/>
        <v>0</v>
      </c>
      <c r="Q7" s="112">
        <f t="shared" si="4"/>
        <v>0</v>
      </c>
    </row>
    <row r="8" spans="1:17" ht="38.2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58" t="s">
        <v>90</v>
      </c>
      <c r="G8" s="59" t="s">
        <v>263</v>
      </c>
      <c r="H8" s="76">
        <v>38.270000000000003</v>
      </c>
      <c r="I8" s="106">
        <f>'REITORIA-SETIC'!J8+ESAG!J8+CEART!J8+FAED!J8+CEAD!J8+CEFID!J8+CERES!J8+CESFI!J8+CCT!J8+CEPLAN!J8+CEAVI!J8+CAV!J8+CESMO!J8+CEO!J8</f>
        <v>2500</v>
      </c>
      <c r="J8" s="107">
        <f>'REITORIA-SETIC'!K8+ESAG!K8+CEART!K8+FAED!K8+CEAD!K8+CEFID!K8+CERES!K8+CESFI!K8+CCT!K8+CEPLAN!K8+CEAVI!K8+CAV!K8+CESMO!K8+CEO!K8</f>
        <v>0</v>
      </c>
      <c r="K8" s="108">
        <f>'REITORIA-SETIC'!L8+ESAG!L8+CEART!L8+FAED!L8+CEAD!L8+CEFID!L8+CERES!L8+CESFI!L8+CCT!L8+CEAVI!L8+CAV!L8+CESMO!L8+CEO!L8</f>
        <v>0</v>
      </c>
      <c r="L8" s="109">
        <f t="shared" si="3"/>
        <v>624.5</v>
      </c>
      <c r="M8" s="110">
        <f>+'REITORIA-SETIC'!O8+'REITORIA-SETIC'!P8+ESAG!O8+ESAG!P8+CEART!O8+CEART!P8+FAED!O8+FAED!P8+CEAD!O8+CEAD!P8+CEFID!O8+CEFID!P8+CERES!O8+CERES!P8+CESFI!O8+CESFI!P8+CCT!O8+CCT!P8+CEPLAN!O8+CEPLAN!P8+CEAVI!O8+CEAVI!P8+CAV!O8+CAV!P8+CESMO!O8+CESMO!P8+CEO!O275+CEO!P275</f>
        <v>0</v>
      </c>
      <c r="N8" s="111">
        <f t="shared" si="0"/>
        <v>2500</v>
      </c>
      <c r="O8" s="112">
        <f t="shared" si="1"/>
        <v>95675.000000000015</v>
      </c>
      <c r="P8" s="112">
        <f t="shared" si="2"/>
        <v>0</v>
      </c>
      <c r="Q8" s="112">
        <f t="shared" si="4"/>
        <v>0</v>
      </c>
    </row>
    <row r="9" spans="1:17" ht="38.2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58" t="s">
        <v>90</v>
      </c>
      <c r="G9" s="59" t="s">
        <v>263</v>
      </c>
      <c r="H9" s="76">
        <v>4.0599999999999996</v>
      </c>
      <c r="I9" s="106">
        <f>'REITORIA-SETIC'!J9+ESAG!J9+CEART!J9+FAED!J9+CEAD!J9+CEFID!J9+CERES!J9+CESFI!J9+CCT!J9+CEPLAN!J9+CEAVI!J9+CAV!J9+CESMO!J9+CEO!J9</f>
        <v>5100</v>
      </c>
      <c r="J9" s="107">
        <f>'REITORIA-SETIC'!K9+ESAG!K9+CEART!K9+FAED!K9+CEAD!K9+CEFID!K9+CERES!K9+CESFI!K9+CCT!K9+CEPLAN!K9+CEAVI!K9+CAV!K9+CESMO!K9+CEO!K9</f>
        <v>0</v>
      </c>
      <c r="K9" s="108">
        <f>'REITORIA-SETIC'!L9+ESAG!L9+CEART!L9+FAED!L9+CEAD!L9+CEFID!L9+CERES!L9+CESFI!L9+CCT!L9+CEAVI!L9+CAV!L9+CESMO!L9+CEO!L9</f>
        <v>0</v>
      </c>
      <c r="L9" s="109">
        <f t="shared" si="3"/>
        <v>1274.5</v>
      </c>
      <c r="M9" s="110">
        <f>+'REITORIA-SETIC'!O9+'REITORIA-SETIC'!P9+ESAG!O9+ESAG!P9+CEART!O9+CEART!P9+FAED!O9+FAED!P9+CEAD!O9+CEAD!P9+CEFID!O9+CEFID!P9+CERES!O9+CERES!P9+CESFI!O9+CESFI!P9+CCT!O9+CCT!P9+CEPLAN!O9+CEPLAN!P9+CEAVI!O9+CEAVI!P9+CAV!O9+CAV!P9+CESMO!O9+CESMO!P9+CEO!O276+CEO!P276</f>
        <v>0</v>
      </c>
      <c r="N9" s="111">
        <f t="shared" si="0"/>
        <v>5100</v>
      </c>
      <c r="O9" s="112">
        <f t="shared" si="1"/>
        <v>20705.999999999996</v>
      </c>
      <c r="P9" s="112">
        <f t="shared" si="2"/>
        <v>0</v>
      </c>
      <c r="Q9" s="112">
        <f t="shared" si="4"/>
        <v>0</v>
      </c>
    </row>
    <row r="10" spans="1:17" ht="38.2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8" t="s">
        <v>91</v>
      </c>
      <c r="G10" s="80" t="s">
        <v>264</v>
      </c>
      <c r="H10" s="76">
        <v>11.06</v>
      </c>
      <c r="I10" s="106">
        <f>'REITORIA-SETIC'!J10+ESAG!J10+CEART!J10+FAED!J10+CEAD!J10+CEFID!J10+CERES!J10+CESFI!J10+CCT!J10+CEPLAN!J10+CEAVI!J10+CAV!J10+CESMO!J10+CEO!J10</f>
        <v>11400</v>
      </c>
      <c r="J10" s="107">
        <f>'REITORIA-SETIC'!K10+ESAG!K10+CEART!K10+FAED!K10+CEAD!K10+CEFID!K10+CERES!K10+CESFI!K10+CCT!K10+CEPLAN!K10+CEAVI!K10+CAV!K10+CESMO!K10+CEO!K10</f>
        <v>0</v>
      </c>
      <c r="K10" s="108">
        <f>'REITORIA-SETIC'!L10+ESAG!L10+CEART!L10+FAED!L10+CEAD!L10+CEFID!L10+CERES!L10+CESFI!L10+CCT!L10+CEAVI!L10+CAV!L10+CESMO!L10+CEO!L10</f>
        <v>0</v>
      </c>
      <c r="L10" s="109">
        <f t="shared" si="3"/>
        <v>2849.5</v>
      </c>
      <c r="M10" s="110">
        <f>+'REITORIA-SETIC'!O10+'REITORIA-SETIC'!P10+ESAG!O10+ESAG!P10+CEART!O10+CEART!P10+FAED!O10+FAED!P10+CEAD!O10+CEAD!P10+CEFID!O10+CEFID!P10+CERES!O10+CERES!P10+CESFI!O10+CESFI!P10+CCT!O10+CCT!P10+CEPLAN!O10+CEPLAN!P10+CEAVI!O10+CEAVI!P10+CAV!O10+CAV!P10+CESMO!O10+CESMO!P10+CEO!O277+CEO!P277</f>
        <v>0</v>
      </c>
      <c r="N10" s="111">
        <f t="shared" si="0"/>
        <v>11400</v>
      </c>
      <c r="O10" s="112">
        <f t="shared" si="1"/>
        <v>126084</v>
      </c>
      <c r="P10" s="112">
        <f t="shared" si="2"/>
        <v>0</v>
      </c>
      <c r="Q10" s="112">
        <f t="shared" si="4"/>
        <v>0</v>
      </c>
    </row>
    <row r="11" spans="1:17" ht="38.2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8" t="s">
        <v>91</v>
      </c>
      <c r="G11" s="80" t="s">
        <v>264</v>
      </c>
      <c r="H11" s="76">
        <v>11.39</v>
      </c>
      <c r="I11" s="106">
        <f>'REITORIA-SETIC'!J11+ESAG!J11+CEART!J11+FAED!J11+CEAD!J11+CEFID!J11+CERES!J11+CESFI!J11+CCT!J11+CEPLAN!J11+CEAVI!J11+CAV!J11+CESMO!J11+CEO!J11</f>
        <v>22900</v>
      </c>
      <c r="J11" s="107">
        <f>'REITORIA-SETIC'!K11+ESAG!K11+CEART!K11+FAED!K11+CEAD!K11+CEFID!K11+CERES!K11+CESFI!K11+CCT!K11+CEPLAN!K11+CEAVI!K11+CAV!K11+CESMO!K11+CEO!K11</f>
        <v>0</v>
      </c>
      <c r="K11" s="108">
        <f>'REITORIA-SETIC'!L11+ESAG!L11+CEART!L11+FAED!L11+CEAD!L11+CEFID!L11+CERES!L11+CESFI!L11+CCT!L11+CEAVI!L11+CAV!L11+CESMO!L11+CEO!L11</f>
        <v>0</v>
      </c>
      <c r="L11" s="109">
        <f t="shared" si="3"/>
        <v>5724.5</v>
      </c>
      <c r="M11" s="110">
        <f>+'REITORIA-SETIC'!O11+'REITORIA-SETIC'!P11+ESAG!O11+ESAG!P11+CEART!O11+CEART!P11+FAED!O11+FAED!P11+CEAD!O11+CEAD!P11+CEFID!O11+CEFID!P11+CERES!O11+CERES!P11+CESFI!O11+CESFI!P11+CCT!O11+CCT!P11+CEPLAN!O11+CEPLAN!P11+CEAVI!O11+CEAVI!P11+CAV!O11+CAV!P11+CESMO!O11+CESMO!P11+CEO!O278+CEO!P278</f>
        <v>0</v>
      </c>
      <c r="N11" s="111">
        <f t="shared" si="0"/>
        <v>22900</v>
      </c>
      <c r="O11" s="112">
        <f t="shared" si="1"/>
        <v>260831</v>
      </c>
      <c r="P11" s="112">
        <f t="shared" si="2"/>
        <v>0</v>
      </c>
      <c r="Q11" s="112">
        <f t="shared" si="4"/>
        <v>0</v>
      </c>
    </row>
    <row r="12" spans="1:17" ht="38.2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8" t="s">
        <v>91</v>
      </c>
      <c r="G12" s="80" t="s">
        <v>264</v>
      </c>
      <c r="H12" s="76">
        <v>16.37</v>
      </c>
      <c r="I12" s="106">
        <f>'REITORIA-SETIC'!J12+ESAG!J12+CEART!J12+FAED!J12+CEAD!J12+CEFID!J12+CERES!J12+CESFI!J12+CCT!J12+CEPLAN!J12+CEAVI!J12+CAV!J12+CESMO!J12+CEO!J12</f>
        <v>1100</v>
      </c>
      <c r="J12" s="107">
        <f>'REITORIA-SETIC'!K12+ESAG!K12+CEART!K12+FAED!K12+CEAD!K12+CEFID!K12+CERES!K12+CESFI!K12+CCT!K12+CEPLAN!K12+CEAVI!K12+CAV!K12+CESMO!K12+CEO!K12</f>
        <v>0</v>
      </c>
      <c r="K12" s="108">
        <f>'REITORIA-SETIC'!L12+ESAG!L12+CEART!L12+FAED!L12+CEAD!L12+CEFID!L12+CERES!L12+CESFI!L12+CCT!L12+CEAVI!L12+CAV!L12+CESMO!L12+CEO!L12</f>
        <v>0</v>
      </c>
      <c r="L12" s="109">
        <f t="shared" si="3"/>
        <v>274.5</v>
      </c>
      <c r="M12" s="110">
        <f>+'REITORIA-SETIC'!O12+'REITORIA-SETIC'!P12+ESAG!O12+ESAG!P12+CEART!O12+CEART!P12+FAED!O12+FAED!P12+CEAD!O12+CEAD!P12+CEFID!O12+CEFID!P12+CERES!O12+CERES!P12+CESFI!O12+CESFI!P12+CCT!O12+CCT!P12+CEPLAN!O12+CEPLAN!P12+CEAVI!O12+CEAVI!P12+CAV!O12+CAV!P12+CESMO!O12+CESMO!P12+CEO!O279+CEO!P279</f>
        <v>0</v>
      </c>
      <c r="N12" s="111">
        <f t="shared" si="0"/>
        <v>1100</v>
      </c>
      <c r="O12" s="112">
        <f t="shared" si="1"/>
        <v>18007</v>
      </c>
      <c r="P12" s="112">
        <f t="shared" si="2"/>
        <v>0</v>
      </c>
      <c r="Q12" s="112">
        <f t="shared" si="4"/>
        <v>0</v>
      </c>
    </row>
    <row r="13" spans="1:17" ht="38.2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58" t="s">
        <v>90</v>
      </c>
      <c r="G13" s="59" t="s">
        <v>263</v>
      </c>
      <c r="H13" s="76">
        <v>47.26</v>
      </c>
      <c r="I13" s="106">
        <f>'REITORIA-SETIC'!J13+ESAG!J13+CEART!J13+FAED!J13+CEAD!J13+CEFID!J13+CERES!J13+CESFI!J13+CCT!J13+CEPLAN!J13+CEAVI!J13+CAV!J13+CESMO!J13+CEO!J13</f>
        <v>510</v>
      </c>
      <c r="J13" s="107">
        <f>'REITORIA-SETIC'!K13+ESAG!K13+CEART!K13+FAED!K13+CEAD!K13+CEFID!K13+CERES!K13+CESFI!K13+CCT!K13+CEPLAN!K13+CEAVI!K13+CAV!K13+CESMO!K13+CEO!K13</f>
        <v>0</v>
      </c>
      <c r="K13" s="108">
        <f>'REITORIA-SETIC'!L13+ESAG!L13+CEART!L13+FAED!L13+CEAD!L13+CEFID!L13+CERES!L13+CESFI!L13+CCT!L13+CEAVI!L13+CAV!L13+CESMO!L13+CEO!L13</f>
        <v>0</v>
      </c>
      <c r="L13" s="109">
        <f t="shared" si="3"/>
        <v>127</v>
      </c>
      <c r="M13" s="110">
        <f>+'REITORIA-SETIC'!O13+'REITORIA-SETIC'!P13+ESAG!O13+ESAG!P13+CEART!O13+CEART!P13+FAED!O13+FAED!P13+CEAD!O13+CEAD!P13+CEFID!O13+CEFID!P13+CERES!O13+CERES!P13+CESFI!O13+CESFI!P13+CCT!O13+CCT!P13+CEPLAN!O13+CEPLAN!P13+CEAVI!O13+CEAVI!P13+CAV!O13+CAV!P13+CESMO!O13+CESMO!P13+CEO!O280+CEO!P280</f>
        <v>0</v>
      </c>
      <c r="N13" s="111">
        <f t="shared" si="0"/>
        <v>510</v>
      </c>
      <c r="O13" s="112">
        <f t="shared" si="1"/>
        <v>24102.6</v>
      </c>
      <c r="P13" s="112">
        <f t="shared" si="2"/>
        <v>0</v>
      </c>
      <c r="Q13" s="112">
        <f t="shared" si="4"/>
        <v>0</v>
      </c>
    </row>
    <row r="14" spans="1:17" ht="38.2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58" t="s">
        <v>92</v>
      </c>
      <c r="G14" s="59" t="s">
        <v>263</v>
      </c>
      <c r="H14" s="76">
        <v>20.260000000000002</v>
      </c>
      <c r="I14" s="106">
        <f>'REITORIA-SETIC'!J14+ESAG!J14+CEART!J14+FAED!J14+CEAD!J14+CEFID!J14+CERES!J14+CESFI!J14+CCT!J14+CEPLAN!J14+CEAVI!J14+CAV!J14+CESMO!J14+CEO!J14</f>
        <v>2470</v>
      </c>
      <c r="J14" s="107">
        <f>'REITORIA-SETIC'!K14+ESAG!K14+CEART!K14+FAED!K14+CEAD!K14+CEFID!K14+CERES!K14+CESFI!K14+CCT!K14+CEPLAN!K14+CEAVI!K14+CAV!K14+CESMO!K14+CEO!K14</f>
        <v>0</v>
      </c>
      <c r="K14" s="108">
        <f>'REITORIA-SETIC'!L14+ESAG!L14+CEART!L14+FAED!L14+CEAD!L14+CEFID!L14+CERES!L14+CESFI!L14+CCT!L14+CEAVI!L14+CAV!L14+CESMO!L14+CEO!L14</f>
        <v>0</v>
      </c>
      <c r="L14" s="109">
        <f t="shared" si="3"/>
        <v>617</v>
      </c>
      <c r="M14" s="110">
        <f>+'REITORIA-SETIC'!O14+'REITORIA-SETIC'!P14+ESAG!O14+ESAG!P14+CEART!O14+CEART!P14+FAED!O14+FAED!P14+CEAD!O14+CEAD!P14+CEFID!O14+CEFID!P14+CERES!O14+CERES!P14+CESFI!O14+CESFI!P14+CCT!O14+CCT!P14+CEPLAN!O14+CEPLAN!P14+CEAVI!O14+CEAVI!P14+CAV!O14+CAV!P14+CESMO!O14+CESMO!P14+CEO!O281+CEO!P281</f>
        <v>0</v>
      </c>
      <c r="N14" s="111">
        <f t="shared" si="0"/>
        <v>2470</v>
      </c>
      <c r="O14" s="112">
        <f t="shared" si="1"/>
        <v>50042.200000000004</v>
      </c>
      <c r="P14" s="112">
        <f t="shared" si="2"/>
        <v>0</v>
      </c>
      <c r="Q14" s="112">
        <f t="shared" si="4"/>
        <v>0</v>
      </c>
    </row>
    <row r="15" spans="1:17" ht="38.2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8" t="s">
        <v>91</v>
      </c>
      <c r="G15" s="80" t="s">
        <v>264</v>
      </c>
      <c r="H15" s="76">
        <v>28.8</v>
      </c>
      <c r="I15" s="106">
        <f>'REITORIA-SETIC'!J15+ESAG!J15+CEART!J15+FAED!J15+CEAD!J15+CEFID!J15+CERES!J15+CESFI!J15+CCT!J15+CEPLAN!J15+CEAVI!J15+CAV!J15+CESMO!J15+CEO!J15</f>
        <v>4500</v>
      </c>
      <c r="J15" s="107">
        <f>'REITORIA-SETIC'!K15+ESAG!K15+CEART!K15+FAED!K15+CEAD!K15+CEFID!K15+CERES!K15+CESFI!K15+CCT!K15+CEPLAN!K15+CEAVI!K15+CAV!K15+CESMO!K15+CEO!K15</f>
        <v>0</v>
      </c>
      <c r="K15" s="108">
        <f>'REITORIA-SETIC'!L15+ESAG!L15+CEART!L15+FAED!L15+CEAD!L15+CEFID!L15+CERES!L15+CESFI!L15+CCT!L15+CEAVI!L15+CAV!L15+CESMO!L15+CEO!L15</f>
        <v>0</v>
      </c>
      <c r="L15" s="109">
        <f t="shared" si="3"/>
        <v>1124.5</v>
      </c>
      <c r="M15" s="110">
        <f>+'REITORIA-SETIC'!O15+'REITORIA-SETIC'!P15+ESAG!O15+ESAG!P15+CEART!O15+CEART!P15+FAED!O15+FAED!P15+CEAD!O15+CEAD!P15+CEFID!O15+CEFID!P15+CERES!O15+CERES!P15+CESFI!O15+CESFI!P15+CCT!O15+CCT!P15+CEPLAN!O15+CEPLAN!P15+CEAVI!O15+CEAVI!P15+CAV!O15+CAV!P15+CESMO!O15+CESMO!P15+CEO!O282+CEO!P282</f>
        <v>0</v>
      </c>
      <c r="N15" s="111">
        <f t="shared" si="0"/>
        <v>4500</v>
      </c>
      <c r="O15" s="112">
        <f t="shared" si="1"/>
        <v>129600</v>
      </c>
      <c r="P15" s="112">
        <f t="shared" si="2"/>
        <v>0</v>
      </c>
      <c r="Q15" s="112">
        <f t="shared" si="4"/>
        <v>0</v>
      </c>
    </row>
    <row r="16" spans="1:17" ht="38.2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8" t="s">
        <v>91</v>
      </c>
      <c r="G16" s="80" t="s">
        <v>264</v>
      </c>
      <c r="H16" s="76">
        <v>21.67</v>
      </c>
      <c r="I16" s="106">
        <f>'REITORIA-SETIC'!J16+ESAG!J16+CEART!J16+FAED!J16+CEAD!J16+CEFID!J16+CERES!J16+CESFI!J16+CCT!J16+CEPLAN!J16+CEAVI!J16+CAV!J16+CESMO!J16+CEO!J16</f>
        <v>4300</v>
      </c>
      <c r="J16" s="107">
        <f>'REITORIA-SETIC'!K16+ESAG!K16+CEART!K16+FAED!K16+CEAD!K16+CEFID!K16+CERES!K16+CESFI!K16+CCT!K16+CEPLAN!K16+CEAVI!K16+CAV!K16+CESMO!K16+CEO!K16</f>
        <v>0</v>
      </c>
      <c r="K16" s="108">
        <f>'REITORIA-SETIC'!L16+ESAG!L16+CEART!L16+FAED!L16+CEAD!L16+CEFID!L16+CERES!L16+CESFI!L16+CCT!L16+CEAVI!L16+CAV!L16+CESMO!L16+CEO!L16</f>
        <v>0</v>
      </c>
      <c r="L16" s="109">
        <f t="shared" si="3"/>
        <v>1074.5</v>
      </c>
      <c r="M16" s="110">
        <f>+'REITORIA-SETIC'!O16+'REITORIA-SETIC'!P16+ESAG!O16+ESAG!P16+CEART!O16+CEART!P16+FAED!O16+FAED!P16+CEAD!O16+CEAD!P16+CEFID!O16+CEFID!P16+CERES!O16+CERES!P16+CESFI!O16+CESFI!P16+CCT!O16+CCT!P16+CEPLAN!O16+CEPLAN!P16+CEAVI!O16+CEAVI!P16+CAV!O16+CAV!P16+CESMO!O16+CESMO!P16+CEO!O283+CEO!P283</f>
        <v>0</v>
      </c>
      <c r="N16" s="111">
        <f t="shared" si="0"/>
        <v>4300</v>
      </c>
      <c r="O16" s="112">
        <f t="shared" si="1"/>
        <v>93181.000000000015</v>
      </c>
      <c r="P16" s="112">
        <f t="shared" si="2"/>
        <v>0</v>
      </c>
      <c r="Q16" s="112">
        <f t="shared" si="4"/>
        <v>0</v>
      </c>
    </row>
    <row r="17" spans="1:17" ht="38.2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8" t="s">
        <v>91</v>
      </c>
      <c r="G17" s="80" t="s">
        <v>264</v>
      </c>
      <c r="H17" s="76">
        <v>9.84</v>
      </c>
      <c r="I17" s="106">
        <f>'REITORIA-SETIC'!J17+ESAG!J17+CEART!J17+FAED!J17+CEAD!J17+CEFID!J17+CERES!J17+CESFI!J17+CCT!J17+CEPLAN!J17+CEAVI!J17+CAV!J17+CESMO!J17+CEO!J17</f>
        <v>1500</v>
      </c>
      <c r="J17" s="107">
        <f>'REITORIA-SETIC'!K17+ESAG!K17+CEART!K17+FAED!K17+CEAD!K17+CEFID!K17+CERES!K17+CESFI!K17+CCT!K17+CEPLAN!K17+CEAVI!K17+CAV!K17+CESMO!K17+CEO!K17</f>
        <v>0</v>
      </c>
      <c r="K17" s="108">
        <f>'REITORIA-SETIC'!L17+ESAG!L17+CEART!L17+FAED!L17+CEAD!L17+CEFID!L17+CERES!L17+CESFI!L17+CCT!L17+CEAVI!L17+CAV!L17+CESMO!L17+CEO!L17</f>
        <v>0</v>
      </c>
      <c r="L17" s="109">
        <f t="shared" si="3"/>
        <v>374.5</v>
      </c>
      <c r="M17" s="110">
        <f>+'REITORIA-SETIC'!O17+'REITORIA-SETIC'!P17+ESAG!O17+ESAG!P17+CEART!O17+CEART!P17+FAED!O17+FAED!P17+CEAD!O17+CEAD!P17+CEFID!O17+CEFID!P17+CERES!O17+CERES!P17+CESFI!O17+CESFI!P17+CCT!O17+CCT!P17+CEPLAN!O17+CEPLAN!P17+CEAVI!O17+CEAVI!P17+CAV!O17+CAV!P17+CESMO!O17+CESMO!P17+CEO!O284+CEO!P284</f>
        <v>0</v>
      </c>
      <c r="N17" s="111">
        <f t="shared" si="0"/>
        <v>1500</v>
      </c>
      <c r="O17" s="112">
        <f t="shared" si="1"/>
        <v>14760</v>
      </c>
      <c r="P17" s="112">
        <f t="shared" si="2"/>
        <v>0</v>
      </c>
      <c r="Q17" s="112">
        <f t="shared" si="4"/>
        <v>0</v>
      </c>
    </row>
    <row r="18" spans="1:17" ht="38.2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8" t="s">
        <v>91</v>
      </c>
      <c r="G18" s="80" t="s">
        <v>264</v>
      </c>
      <c r="H18" s="76">
        <v>212.25</v>
      </c>
      <c r="I18" s="106">
        <f>'REITORIA-SETIC'!J18+ESAG!J18+CEART!J18+FAED!J18+CEAD!J18+CEFID!J18+CERES!J18+CESFI!J18+CCT!J18+CEPLAN!J18+CEAVI!J18+CAV!J18+CESMO!J18+CEO!J18</f>
        <v>1050</v>
      </c>
      <c r="J18" s="107">
        <f>'REITORIA-SETIC'!K18+ESAG!K18+CEART!K18+FAED!K18+CEAD!K18+CEFID!K18+CERES!K18+CESFI!K18+CCT!K18+CEPLAN!K18+CEAVI!K18+CAV!K18+CESMO!K18+CEO!K18</f>
        <v>0</v>
      </c>
      <c r="K18" s="108">
        <f>'REITORIA-SETIC'!L18+ESAG!L18+CEART!L18+FAED!L18+CEAD!L18+CEFID!L18+CERES!L18+CESFI!L18+CCT!L18+CEAVI!L18+CAV!L18+CESMO!L18+CEO!L18</f>
        <v>0</v>
      </c>
      <c r="L18" s="109">
        <f t="shared" si="3"/>
        <v>262</v>
      </c>
      <c r="M18" s="110">
        <f>+'REITORIA-SETIC'!O18+'REITORIA-SETIC'!P18+ESAG!O18+ESAG!P18+CEART!O18+CEART!P18+FAED!O18+FAED!P18+CEAD!O18+CEAD!P18+CEFID!O18+CEFID!P18+CERES!O18+CERES!P18+CESFI!O18+CESFI!P18+CCT!O18+CCT!P18+CEPLAN!O18+CEPLAN!P18+CEAVI!O18+CEAVI!P18+CAV!O18+CAV!P18+CESMO!O18+CESMO!P18+CEO!O285+CEO!P285</f>
        <v>0</v>
      </c>
      <c r="N18" s="111">
        <f t="shared" si="0"/>
        <v>1050</v>
      </c>
      <c r="O18" s="112">
        <f t="shared" si="1"/>
        <v>222862.5</v>
      </c>
      <c r="P18" s="112">
        <f t="shared" si="2"/>
        <v>0</v>
      </c>
      <c r="Q18" s="112">
        <f t="shared" si="4"/>
        <v>0</v>
      </c>
    </row>
    <row r="19" spans="1:17" ht="38.2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8" t="s">
        <v>91</v>
      </c>
      <c r="G19" s="80" t="s">
        <v>264</v>
      </c>
      <c r="H19" s="76">
        <v>207.5</v>
      </c>
      <c r="I19" s="106">
        <f>'REITORIA-SETIC'!J19+ESAG!J19+CEART!J19+FAED!J19+CEAD!J19+CEFID!J19+CERES!J19+CESFI!J19+CCT!J19+CEPLAN!J19+CEAVI!J19+CAV!J19+CESMO!J19+CEO!J19</f>
        <v>1050</v>
      </c>
      <c r="J19" s="107">
        <f>'REITORIA-SETIC'!K19+ESAG!K19+CEART!K19+FAED!K19+CEAD!K19+CEFID!K19+CERES!K19+CESFI!K19+CCT!K19+CEPLAN!K19+CEAVI!K19+CAV!K19+CESMO!K19+CEO!K19</f>
        <v>0</v>
      </c>
      <c r="K19" s="108">
        <f>'REITORIA-SETIC'!L19+ESAG!L19+CEART!L19+FAED!L19+CEAD!L19+CEFID!L19+CERES!L19+CESFI!L19+CCT!L19+CEAVI!L19+CAV!L19+CESMO!L19+CEO!L19</f>
        <v>0</v>
      </c>
      <c r="L19" s="109">
        <f t="shared" si="3"/>
        <v>262</v>
      </c>
      <c r="M19" s="110">
        <f>+'REITORIA-SETIC'!O19+'REITORIA-SETIC'!P19+ESAG!O19+ESAG!P19+CEART!O19+CEART!P19+FAED!O19+FAED!P19+CEAD!O19+CEAD!P19+CEFID!O19+CEFID!P19+CERES!O19+CERES!P19+CESFI!O19+CESFI!P19+CCT!O19+CCT!P19+CEPLAN!O19+CEPLAN!P19+CEAVI!O19+CEAVI!P19+CAV!O19+CAV!P19+CESMO!O19+CESMO!P19+CEO!O286+CEO!P286</f>
        <v>0</v>
      </c>
      <c r="N19" s="111">
        <f t="shared" si="0"/>
        <v>1050</v>
      </c>
      <c r="O19" s="112">
        <f t="shared" si="1"/>
        <v>217875</v>
      </c>
      <c r="P19" s="112">
        <f t="shared" si="2"/>
        <v>0</v>
      </c>
      <c r="Q19" s="112">
        <f t="shared" si="4"/>
        <v>0</v>
      </c>
    </row>
    <row r="20" spans="1:17" ht="38.2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8" t="s">
        <v>91</v>
      </c>
      <c r="G20" s="80" t="s">
        <v>264</v>
      </c>
      <c r="H20" s="76">
        <v>65.959999999999994</v>
      </c>
      <c r="I20" s="106">
        <f>'REITORIA-SETIC'!J20+ESAG!J20+CEART!J20+FAED!J20+CEAD!J20+CEFID!J20+CERES!J20+CESFI!J20+CCT!J20+CEPLAN!J20+CEAVI!J20+CAV!J20+CESMO!J20+CEO!J20</f>
        <v>1700</v>
      </c>
      <c r="J20" s="107">
        <f>'REITORIA-SETIC'!K20+ESAG!K20+CEART!K20+FAED!K20+CEAD!K20+CEFID!K20+CERES!K20+CESFI!K20+CCT!K20+CEPLAN!K20+CEAVI!K20+CAV!K20+CESMO!K20+CEO!K20</f>
        <v>0</v>
      </c>
      <c r="K20" s="108">
        <f>'REITORIA-SETIC'!L20+ESAG!L20+CEART!L20+FAED!L20+CEAD!L20+CEFID!L20+CERES!L20+CESFI!L20+CCT!L20+CEAVI!L20+CAV!L20+CESMO!L20+CEO!L20</f>
        <v>0</v>
      </c>
      <c r="L20" s="109">
        <f t="shared" si="3"/>
        <v>424.5</v>
      </c>
      <c r="M20" s="110">
        <f>+'REITORIA-SETIC'!O20+'REITORIA-SETIC'!P20+ESAG!O20+ESAG!P20+CEART!O20+CEART!P20+FAED!O20+FAED!P20+CEAD!O20+CEAD!P20+CEFID!O20+CEFID!P20+CERES!O20+CERES!P20+CESFI!O20+CESFI!P20+CCT!O20+CCT!P20+CEPLAN!O20+CEPLAN!P20+CEAVI!O20+CEAVI!P20+CAV!O20+CAV!P20+CESMO!O20+CESMO!P20+CEO!O287+CEO!P287</f>
        <v>0</v>
      </c>
      <c r="N20" s="111">
        <f t="shared" si="0"/>
        <v>1700</v>
      </c>
      <c r="O20" s="112">
        <f t="shared" si="1"/>
        <v>112131.99999999999</v>
      </c>
      <c r="P20" s="112">
        <f t="shared" si="2"/>
        <v>0</v>
      </c>
      <c r="Q20" s="112">
        <f t="shared" si="4"/>
        <v>0</v>
      </c>
    </row>
    <row r="21" spans="1:17" ht="38.2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8" t="s">
        <v>91</v>
      </c>
      <c r="G21" s="80" t="s">
        <v>264</v>
      </c>
      <c r="H21" s="76">
        <v>26.46</v>
      </c>
      <c r="I21" s="106">
        <f>'REITORIA-SETIC'!J21+ESAG!J21+CEART!J21+FAED!J21+CEAD!J21+CEFID!J21+CERES!J21+CESFI!J21+CCT!J21+CEPLAN!J21+CEAVI!J21+CAV!J21+CESMO!J21+CEO!J21</f>
        <v>1500</v>
      </c>
      <c r="J21" s="107">
        <f>'REITORIA-SETIC'!K21+ESAG!K21+CEART!K21+FAED!K21+CEAD!K21+CEFID!K21+CERES!K21+CESFI!K21+CCT!K21+CEPLAN!K21+CEAVI!K21+CAV!K21+CESMO!K21+CEO!K21</f>
        <v>0</v>
      </c>
      <c r="K21" s="108">
        <f>'REITORIA-SETIC'!L21+ESAG!L21+CEART!L21+FAED!L21+CEAD!L21+CEFID!L21+CERES!L21+CESFI!L21+CCT!L21+CEAVI!L21+CAV!L21+CESMO!L21+CEO!L21</f>
        <v>0</v>
      </c>
      <c r="L21" s="109">
        <f t="shared" si="3"/>
        <v>374.5</v>
      </c>
      <c r="M21" s="110">
        <f>+'REITORIA-SETIC'!O21+'REITORIA-SETIC'!P21+ESAG!O21+ESAG!P21+CEART!O21+CEART!P21+FAED!O21+FAED!P21+CEAD!O21+CEAD!P21+CEFID!O21+CEFID!P21+CERES!O21+CERES!P21+CESFI!O21+CESFI!P21+CCT!O21+CCT!P21+CEPLAN!O21+CEPLAN!P21+CEAVI!O21+CEAVI!P21+CAV!O21+CAV!P21+CESMO!O21+CESMO!P21+CEO!O288+CEO!P288</f>
        <v>0</v>
      </c>
      <c r="N21" s="111">
        <f t="shared" si="0"/>
        <v>1500</v>
      </c>
      <c r="O21" s="112">
        <f t="shared" si="1"/>
        <v>39690</v>
      </c>
      <c r="P21" s="112">
        <f t="shared" si="2"/>
        <v>0</v>
      </c>
      <c r="Q21" s="112">
        <f t="shared" si="4"/>
        <v>0</v>
      </c>
    </row>
    <row r="22" spans="1:17" ht="38.2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8" t="s">
        <v>91</v>
      </c>
      <c r="G22" s="80" t="s">
        <v>264</v>
      </c>
      <c r="H22" s="76">
        <v>62.22</v>
      </c>
      <c r="I22" s="106">
        <f>'REITORIA-SETIC'!J22+ESAG!J22+CEART!J22+FAED!J22+CEAD!J22+CEFID!J22+CERES!J22+CESFI!J22+CCT!J22+CEPLAN!J22+CEAVI!J22+CAV!J22+CESMO!J22+CEO!J22</f>
        <v>1200</v>
      </c>
      <c r="J22" s="107">
        <f>'REITORIA-SETIC'!K22+ESAG!K22+CEART!K22+FAED!K22+CEAD!K22+CEFID!K22+CERES!K22+CESFI!K22+CCT!K22+CEPLAN!K22+CEAVI!K22+CAV!K22+CESMO!K22+CEO!K22</f>
        <v>0</v>
      </c>
      <c r="K22" s="108">
        <f>'REITORIA-SETIC'!L22+ESAG!L22+CEART!L22+FAED!L22+CEAD!L22+CEFID!L22+CERES!L22+CESFI!L22+CCT!L22+CEAVI!L22+CAV!L22+CESMO!L22+CEO!L22</f>
        <v>0</v>
      </c>
      <c r="L22" s="109">
        <f t="shared" si="3"/>
        <v>299.5</v>
      </c>
      <c r="M22" s="110">
        <f>+'REITORIA-SETIC'!O22+'REITORIA-SETIC'!P22+ESAG!O22+ESAG!P22+CEART!O22+CEART!P22+FAED!O22+FAED!P22+CEAD!O22+CEAD!P22+CEFID!O22+CEFID!P22+CERES!O22+CERES!P22+CESFI!O22+CESFI!P22+CCT!O22+CCT!P22+CEPLAN!O22+CEPLAN!P22+CEAVI!O22+CEAVI!P22+CAV!O22+CAV!P22+CESMO!O22+CESMO!P22+CEO!O289+CEO!P289</f>
        <v>0</v>
      </c>
      <c r="N22" s="111">
        <f t="shared" si="0"/>
        <v>1200</v>
      </c>
      <c r="O22" s="112">
        <f t="shared" si="1"/>
        <v>74664</v>
      </c>
      <c r="P22" s="112">
        <f t="shared" si="2"/>
        <v>0</v>
      </c>
      <c r="Q22" s="112">
        <f t="shared" si="4"/>
        <v>0</v>
      </c>
    </row>
    <row r="23" spans="1:17" ht="38.2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8" t="s">
        <v>91</v>
      </c>
      <c r="G23" s="80" t="s">
        <v>264</v>
      </c>
      <c r="H23" s="76">
        <v>103.69</v>
      </c>
      <c r="I23" s="106">
        <f>'REITORIA-SETIC'!J23+ESAG!J23+CEART!J23+FAED!J23+CEAD!J23+CEFID!J23+CERES!J23+CESFI!J23+CCT!J23+CEPLAN!J23+CEAVI!J23+CAV!J23+CESMO!J23+CEO!J23</f>
        <v>1150</v>
      </c>
      <c r="J23" s="107">
        <f>'REITORIA-SETIC'!K23+ESAG!K23+CEART!K23+FAED!K23+CEAD!K23+CEFID!K23+CERES!K23+CESFI!K23+CCT!K23+CEPLAN!K23+CEAVI!K23+CAV!K23+CESMO!K23+CEO!K23</f>
        <v>0</v>
      </c>
      <c r="K23" s="108">
        <f>'REITORIA-SETIC'!L23+ESAG!L23+CEART!L23+FAED!L23+CEAD!L23+CEFID!L23+CERES!L23+CESFI!L23+CCT!L23+CEAVI!L23+CAV!L23+CESMO!L23+CEO!L23</f>
        <v>0</v>
      </c>
      <c r="L23" s="109">
        <f t="shared" si="3"/>
        <v>287</v>
      </c>
      <c r="M23" s="110">
        <f>+'REITORIA-SETIC'!O23+'REITORIA-SETIC'!P23+ESAG!O23+ESAG!P23+CEART!O23+CEART!P23+FAED!O23+FAED!P23+CEAD!O23+CEAD!P23+CEFID!O23+CEFID!P23+CERES!O23+CERES!P23+CESFI!O23+CESFI!P23+CCT!O23+CCT!P23+CEPLAN!O23+CEPLAN!P23+CEAVI!O23+CEAVI!P23+CAV!O23+CAV!P23+CESMO!O23+CESMO!P23+CEO!O290+CEO!P290</f>
        <v>0</v>
      </c>
      <c r="N23" s="111">
        <f t="shared" si="0"/>
        <v>1150</v>
      </c>
      <c r="O23" s="112">
        <f t="shared" si="1"/>
        <v>119243.5</v>
      </c>
      <c r="P23" s="112">
        <f t="shared" si="2"/>
        <v>0</v>
      </c>
      <c r="Q23" s="112">
        <f t="shared" si="4"/>
        <v>0</v>
      </c>
    </row>
    <row r="24" spans="1:17" ht="38.2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58" t="s">
        <v>90</v>
      </c>
      <c r="G24" s="59" t="s">
        <v>263</v>
      </c>
      <c r="H24" s="76">
        <v>719.09</v>
      </c>
      <c r="I24" s="106">
        <f>'REITORIA-SETIC'!J24+ESAG!J24+CEART!J24+FAED!J24+CEAD!J24+CEFID!J24+CERES!J24+CESFI!J24+CCT!J24+CEPLAN!J24+CEAVI!J24+CAV!J24+CESMO!J24+CEO!J24</f>
        <v>19</v>
      </c>
      <c r="J24" s="107">
        <f>'REITORIA-SETIC'!K24+ESAG!K24+CEART!K24+FAED!K24+CEAD!K24+CEFID!K24+CERES!K24+CESFI!K24+CCT!K24+CEPLAN!K24+CEAVI!K24+CAV!K24+CESMO!K24+CEO!K24</f>
        <v>0</v>
      </c>
      <c r="K24" s="108">
        <f>'REITORIA-SETIC'!L24+ESAG!L24+CEART!L24+FAED!L24+CEAD!L24+CEFID!L24+CERES!L24+CESFI!L24+CCT!L24+CEAVI!L24+CAV!L24+CESMO!L24+CEO!L24</f>
        <v>0</v>
      </c>
      <c r="L24" s="109">
        <f t="shared" si="3"/>
        <v>4.25</v>
      </c>
      <c r="M24" s="110">
        <f>+'REITORIA-SETIC'!O24+'REITORIA-SETIC'!P24+ESAG!O24+ESAG!P24+CEART!O24+CEART!P24+FAED!O24+FAED!P24+CEAD!O24+CEAD!P24+CEFID!O24+CEFID!P24+CERES!O24+CERES!P24+CESFI!O24+CESFI!P24+CCT!O24+CCT!P24+CEPLAN!O24+CEPLAN!P24+CEAVI!O24+CEAVI!P24+CAV!O24+CAV!P24+CESMO!O24+CESMO!P24+CEO!O291+CEO!P291</f>
        <v>0</v>
      </c>
      <c r="N24" s="111">
        <f t="shared" si="0"/>
        <v>19</v>
      </c>
      <c r="O24" s="112">
        <f t="shared" si="1"/>
        <v>13662.710000000001</v>
      </c>
      <c r="P24" s="112">
        <f t="shared" si="2"/>
        <v>0</v>
      </c>
      <c r="Q24" s="112">
        <f t="shared" si="4"/>
        <v>0</v>
      </c>
    </row>
    <row r="25" spans="1:17" ht="38.2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58" t="s">
        <v>90</v>
      </c>
      <c r="G25" s="59" t="s">
        <v>263</v>
      </c>
      <c r="H25" s="76">
        <v>649.80999999999995</v>
      </c>
      <c r="I25" s="106">
        <f>'REITORIA-SETIC'!J25+ESAG!J25+CEART!J25+FAED!J25+CEAD!J25+CEFID!J25+CERES!J25+CESFI!J25+CCT!J25+CEPLAN!J25+CEAVI!J25+CAV!J25+CESMO!J25+CEO!J25</f>
        <v>23</v>
      </c>
      <c r="J25" s="107">
        <f>'REITORIA-SETIC'!K25+ESAG!K25+CEART!K25+FAED!K25+CEAD!K25+CEFID!K25+CERES!K25+CESFI!K25+CCT!K25+CEPLAN!K25+CEAVI!K25+CAV!K25+CESMO!K25+CEO!K25</f>
        <v>0</v>
      </c>
      <c r="K25" s="108">
        <f>'REITORIA-SETIC'!L25+ESAG!L25+CEART!L25+FAED!L25+CEAD!L25+CEFID!L25+CERES!L25+CESFI!L25+CCT!L25+CEAVI!L25+CAV!L25+CESMO!L25+CEO!L25</f>
        <v>0</v>
      </c>
      <c r="L25" s="109">
        <f t="shared" si="3"/>
        <v>5.25</v>
      </c>
      <c r="M25" s="110">
        <f>+'REITORIA-SETIC'!O25+'REITORIA-SETIC'!P25+ESAG!O25+ESAG!P25+CEART!O25+CEART!P25+FAED!O25+FAED!P25+CEAD!O25+CEAD!P25+CEFID!O25+CEFID!P25+CERES!O25+CERES!P25+CESFI!O25+CESFI!P25+CCT!O25+CCT!P25+CEPLAN!O25+CEPLAN!P25+CEAVI!O25+CEAVI!P25+CAV!O25+CAV!P25+CESMO!O25+CESMO!P25+CEO!O292+CEO!P292</f>
        <v>0</v>
      </c>
      <c r="N25" s="111">
        <f t="shared" si="0"/>
        <v>23</v>
      </c>
      <c r="O25" s="112">
        <f t="shared" si="1"/>
        <v>14945.63</v>
      </c>
      <c r="P25" s="112">
        <f t="shared" si="2"/>
        <v>0</v>
      </c>
      <c r="Q25" s="112">
        <f t="shared" si="4"/>
        <v>0</v>
      </c>
    </row>
    <row r="26" spans="1:17" ht="38.2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58" t="s">
        <v>90</v>
      </c>
      <c r="G26" s="59" t="s">
        <v>263</v>
      </c>
      <c r="H26" s="76">
        <v>74.03</v>
      </c>
      <c r="I26" s="106">
        <f>'REITORIA-SETIC'!J26+ESAG!J26+CEART!J26+FAED!J26+CEAD!J26+CEFID!J26+CERES!J26+CESFI!J26+CCT!J26+CEPLAN!J26+CEAVI!J26+CAV!J26+CESMO!J26+CEO!J26</f>
        <v>99</v>
      </c>
      <c r="J26" s="107">
        <f>'REITORIA-SETIC'!K26+ESAG!K26+CEART!K26+FAED!K26+CEAD!K26+CEFID!K26+CERES!K26+CESFI!K26+CCT!K26+CEPLAN!K26+CEAVI!K26+CAV!K26+CESMO!K26+CEO!K26</f>
        <v>0</v>
      </c>
      <c r="K26" s="108">
        <f>'REITORIA-SETIC'!L26+ESAG!L26+CEART!L26+FAED!L26+CEAD!L26+CEFID!L26+CERES!L26+CESFI!L26+CCT!L26+CEAVI!L26+CAV!L26+CESMO!L26+CEO!L26</f>
        <v>0</v>
      </c>
      <c r="L26" s="109">
        <f t="shared" si="3"/>
        <v>24.25</v>
      </c>
      <c r="M26" s="110">
        <f>+'REITORIA-SETIC'!O26+'REITORIA-SETIC'!P26+ESAG!O26+ESAG!P26+CEART!O26+CEART!P26+FAED!O26+FAED!P26+CEAD!O26+CEAD!P26+CEFID!O26+CEFID!P26+CERES!O26+CERES!P26+CESFI!O26+CESFI!P26+CCT!O26+CCT!P26+CEPLAN!O26+CEPLAN!P26+CEAVI!O26+CEAVI!P26+CAV!O26+CAV!P26+CESMO!O26+CESMO!P26+CEO!O293+CEO!P293</f>
        <v>0</v>
      </c>
      <c r="N26" s="111">
        <f t="shared" si="0"/>
        <v>99</v>
      </c>
      <c r="O26" s="112">
        <f t="shared" si="1"/>
        <v>7328.97</v>
      </c>
      <c r="P26" s="112">
        <f t="shared" si="2"/>
        <v>0</v>
      </c>
      <c r="Q26" s="112">
        <f t="shared" si="4"/>
        <v>0</v>
      </c>
    </row>
    <row r="27" spans="1:17" ht="38.2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58" t="s">
        <v>90</v>
      </c>
      <c r="G27" s="59" t="s">
        <v>263</v>
      </c>
      <c r="H27" s="76">
        <v>421.43</v>
      </c>
      <c r="I27" s="106">
        <f>'REITORIA-SETIC'!J27+ESAG!J27+CEART!J27+FAED!J27+CEAD!J27+CEFID!J27+CERES!J27+CESFI!J27+CCT!J27+CEPLAN!J27+CEAVI!J27+CAV!J27+CESMO!J27+CEO!J27</f>
        <v>17</v>
      </c>
      <c r="J27" s="107">
        <f>'REITORIA-SETIC'!K27+ESAG!K27+CEART!K27+FAED!K27+CEAD!K27+CEFID!K27+CERES!K27+CESFI!K27+CCT!K27+CEPLAN!K27+CEAVI!K27+CAV!K27+CESMO!K27+CEO!K27</f>
        <v>0</v>
      </c>
      <c r="K27" s="108">
        <f>'REITORIA-SETIC'!L27+ESAG!L27+CEART!L27+FAED!L27+CEAD!L27+CEFID!L27+CERES!L27+CESFI!L27+CCT!L27+CEAVI!L27+CAV!L27+CESMO!L27+CEO!L27</f>
        <v>0</v>
      </c>
      <c r="L27" s="109">
        <f t="shared" si="3"/>
        <v>3.75</v>
      </c>
      <c r="M27" s="110">
        <f>+'REITORIA-SETIC'!O27+'REITORIA-SETIC'!P27+ESAG!O27+ESAG!P27+CEART!O27+CEART!P27+FAED!O27+FAED!P27+CEAD!O27+CEAD!P27+CEFID!O27+CEFID!P27+CERES!O27+CERES!P27+CESFI!O27+CESFI!P27+CCT!O27+CCT!P27+CEPLAN!O27+CEPLAN!P27+CEAVI!O27+CEAVI!P27+CAV!O27+CAV!P27+CESMO!O27+CESMO!P27+CEO!O294+CEO!P294</f>
        <v>0</v>
      </c>
      <c r="N27" s="111">
        <f t="shared" si="0"/>
        <v>17</v>
      </c>
      <c r="O27" s="112">
        <f t="shared" si="1"/>
        <v>7164.31</v>
      </c>
      <c r="P27" s="112">
        <f t="shared" si="2"/>
        <v>0</v>
      </c>
      <c r="Q27" s="112">
        <f t="shared" si="4"/>
        <v>0</v>
      </c>
    </row>
    <row r="28" spans="1:17" ht="38.2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58" t="s">
        <v>90</v>
      </c>
      <c r="G28" s="59" t="s">
        <v>263</v>
      </c>
      <c r="H28" s="76">
        <v>243.01</v>
      </c>
      <c r="I28" s="106">
        <f>'REITORIA-SETIC'!J28+ESAG!J28+CEART!J28+FAED!J28+CEAD!J28+CEFID!J28+CERES!J28+CESFI!J28+CCT!J28+CEPLAN!J28+CEAVI!J28+CAV!J28+CESMO!J28+CEO!J28</f>
        <v>50</v>
      </c>
      <c r="J28" s="107">
        <f>'REITORIA-SETIC'!K28+ESAG!K28+CEART!K28+FAED!K28+CEAD!K28+CEFID!K28+CERES!K28+CESFI!K28+CCT!K28+CEPLAN!K28+CEAVI!K28+CAV!K28+CESMO!K28+CEO!K28</f>
        <v>0</v>
      </c>
      <c r="K28" s="108">
        <f>'REITORIA-SETIC'!L28+ESAG!L28+CEART!L28+FAED!L28+CEAD!L28+CEFID!L28+CERES!L28+CESFI!L28+CCT!L28+CEAVI!L28+CAV!L28+CESMO!L28+CEO!L28</f>
        <v>0</v>
      </c>
      <c r="L28" s="109">
        <f t="shared" si="3"/>
        <v>12</v>
      </c>
      <c r="M28" s="110">
        <f>+'REITORIA-SETIC'!O28+'REITORIA-SETIC'!P28+ESAG!O28+ESAG!P28+CEART!O28+CEART!P28+FAED!O28+FAED!P28+CEAD!O28+CEAD!P28+CEFID!O28+CEFID!P28+CERES!O28+CERES!P28+CESFI!O28+CESFI!P28+CCT!O28+CCT!P28+CEPLAN!O28+CEPLAN!P28+CEAVI!O28+CEAVI!P28+CAV!O28+CAV!P28+CESMO!O28+CESMO!P28+CEO!O295+CEO!P295</f>
        <v>0</v>
      </c>
      <c r="N28" s="111">
        <f t="shared" si="0"/>
        <v>50</v>
      </c>
      <c r="O28" s="112">
        <f t="shared" si="1"/>
        <v>12150.5</v>
      </c>
      <c r="P28" s="112">
        <f t="shared" si="2"/>
        <v>0</v>
      </c>
      <c r="Q28" s="112">
        <f t="shared" si="4"/>
        <v>0</v>
      </c>
    </row>
    <row r="29" spans="1:17" ht="38.2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58" t="s">
        <v>90</v>
      </c>
      <c r="G29" s="59" t="s">
        <v>263</v>
      </c>
      <c r="H29" s="76">
        <v>42.6</v>
      </c>
      <c r="I29" s="106">
        <f>'REITORIA-SETIC'!J29+ESAG!J29+CEART!J29+FAED!J29+CEAD!J29+CEFID!J29+CERES!J29+CESFI!J29+CCT!J29+CEPLAN!J29+CEAVI!J29+CAV!J29+CESMO!J29+CEO!J29</f>
        <v>85</v>
      </c>
      <c r="J29" s="107">
        <f>'REITORIA-SETIC'!K29+ESAG!K29+CEART!K29+FAED!K29+CEAD!K29+CEFID!K29+CERES!K29+CESFI!K29+CCT!K29+CEPLAN!K29+CEAVI!K29+CAV!K29+CESMO!K29+CEO!K29</f>
        <v>0</v>
      </c>
      <c r="K29" s="108">
        <f>'REITORIA-SETIC'!L29+ESAG!L29+CEART!L29+FAED!L29+CEAD!L29+CEFID!L29+CERES!L29+CESFI!L29+CCT!L29+CEAVI!L29+CAV!L29+CESMO!L29+CEO!L29</f>
        <v>0</v>
      </c>
      <c r="L29" s="109">
        <f t="shared" si="3"/>
        <v>20.75</v>
      </c>
      <c r="M29" s="110">
        <f>+'REITORIA-SETIC'!O29+'REITORIA-SETIC'!P29+ESAG!O29+ESAG!P29+CEART!O29+CEART!P29+FAED!O29+FAED!P29+CEAD!O29+CEAD!P29+CEFID!O29+CEFID!P29+CERES!O29+CERES!P29+CESFI!O29+CESFI!P29+CCT!O29+CCT!P29+CEPLAN!O29+CEPLAN!P29+CEAVI!O29+CEAVI!P29+CAV!O29+CAV!P29+CESMO!O29+CESMO!P29+CEO!O296+CEO!P296</f>
        <v>0</v>
      </c>
      <c r="N29" s="111">
        <f t="shared" si="0"/>
        <v>85</v>
      </c>
      <c r="O29" s="112">
        <f t="shared" si="1"/>
        <v>3621</v>
      </c>
      <c r="P29" s="112">
        <f t="shared" si="2"/>
        <v>0</v>
      </c>
      <c r="Q29" s="112">
        <f t="shared" si="4"/>
        <v>0</v>
      </c>
    </row>
    <row r="30" spans="1:17" ht="38.2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58" t="s">
        <v>90</v>
      </c>
      <c r="G30" s="59" t="s">
        <v>263</v>
      </c>
      <c r="H30" s="76">
        <v>561.35</v>
      </c>
      <c r="I30" s="106">
        <f>'REITORIA-SETIC'!J30+ESAG!J30+CEART!J30+FAED!J30+CEAD!J30+CEFID!J30+CERES!J30+CESFI!J30+CCT!J30+CEPLAN!J30+CEAVI!J30+CAV!J30+CESMO!J30+CEO!J30</f>
        <v>124</v>
      </c>
      <c r="J30" s="107">
        <f>'REITORIA-SETIC'!K30+ESAG!K30+CEART!K30+FAED!K30+CEAD!K30+CEFID!K30+CERES!K30+CESFI!K30+CCT!K30+CEPLAN!K30+CEAVI!K30+CAV!K30+CESMO!K30+CEO!K30</f>
        <v>0</v>
      </c>
      <c r="K30" s="108">
        <f>'REITORIA-SETIC'!L30+ESAG!L30+CEART!L30+FAED!L30+CEAD!L30+CEFID!L30+CERES!L30+CESFI!L30+CCT!L30+CEAVI!L30+CAV!L30+CESMO!L30+CEO!L30</f>
        <v>0</v>
      </c>
      <c r="L30" s="109">
        <f t="shared" si="3"/>
        <v>30.5</v>
      </c>
      <c r="M30" s="110">
        <f>+'REITORIA-SETIC'!O30+'REITORIA-SETIC'!P30+ESAG!O30+ESAG!P30+CEART!O30+CEART!P30+FAED!O30+FAED!P30+CEAD!O30+CEAD!P30+CEFID!O30+CEFID!P30+CERES!O30+CERES!P30+CESFI!O30+CESFI!P30+CCT!O30+CCT!P30+CEPLAN!O30+CEPLAN!P30+CEAVI!O30+CEAVI!P30+CAV!O30+CAV!P30+CESMO!O30+CESMO!P30+CEO!O297+CEO!P297</f>
        <v>0</v>
      </c>
      <c r="N30" s="111">
        <f t="shared" si="0"/>
        <v>124</v>
      </c>
      <c r="O30" s="112">
        <f t="shared" si="1"/>
        <v>69607.400000000009</v>
      </c>
      <c r="P30" s="112">
        <f t="shared" si="2"/>
        <v>0</v>
      </c>
      <c r="Q30" s="112">
        <f t="shared" si="4"/>
        <v>0</v>
      </c>
    </row>
    <row r="31" spans="1:17" ht="38.2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58" t="s">
        <v>90</v>
      </c>
      <c r="G31" s="59" t="s">
        <v>263</v>
      </c>
      <c r="H31" s="76">
        <v>998.42</v>
      </c>
      <c r="I31" s="106">
        <f>'REITORIA-SETIC'!J31+ESAG!J31+CEART!J31+FAED!J31+CEAD!J31+CEFID!J31+CERES!J31+CESFI!J31+CCT!J31+CEPLAN!J31+CEAVI!J31+CAV!J31+CESMO!J31+CEO!J31</f>
        <v>130</v>
      </c>
      <c r="J31" s="107">
        <f>'REITORIA-SETIC'!K31+ESAG!K31+CEART!K31+FAED!K31+CEAD!K31+CEFID!K31+CERES!K31+CESFI!K31+CCT!K31+CEPLAN!K31+CEAVI!K31+CAV!K31+CESMO!K31+CEO!K31</f>
        <v>0</v>
      </c>
      <c r="K31" s="108">
        <f>'REITORIA-SETIC'!L31+ESAG!L31+CEART!L31+FAED!L31+CEAD!L31+CEFID!L31+CERES!L31+CESFI!L31+CCT!L31+CEAVI!L31+CAV!L31+CESMO!L31+CEO!L31</f>
        <v>0</v>
      </c>
      <c r="L31" s="109">
        <f t="shared" si="3"/>
        <v>32</v>
      </c>
      <c r="M31" s="110">
        <f>+'REITORIA-SETIC'!O31+'REITORIA-SETIC'!P31+ESAG!O31+ESAG!P31+CEART!O31+CEART!P31+FAED!O31+FAED!P31+CEAD!O31+CEAD!P31+CEFID!O31+CEFID!P31+CERES!O31+CERES!P31+CESFI!O31+CESFI!P31+CCT!O31+CCT!P31+CEPLAN!O31+CEPLAN!P31+CEAVI!O31+CEAVI!P31+CAV!O31+CAV!P31+CESMO!O31+CESMO!P31+CEO!O298+CEO!P298</f>
        <v>0</v>
      </c>
      <c r="N31" s="111">
        <f t="shared" si="0"/>
        <v>130</v>
      </c>
      <c r="O31" s="112">
        <f t="shared" si="1"/>
        <v>129794.59999999999</v>
      </c>
      <c r="P31" s="112">
        <f t="shared" si="2"/>
        <v>0</v>
      </c>
      <c r="Q31" s="112">
        <f t="shared" si="4"/>
        <v>0</v>
      </c>
    </row>
    <row r="32" spans="1:17" ht="38.2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58" t="s">
        <v>90</v>
      </c>
      <c r="G32" s="59" t="s">
        <v>263</v>
      </c>
      <c r="H32" s="76">
        <v>405.01</v>
      </c>
      <c r="I32" s="106">
        <f>'REITORIA-SETIC'!J32+ESAG!J32+CEART!J32+FAED!J32+CEAD!J32+CEFID!J32+CERES!J32+CESFI!J32+CCT!J32+CEPLAN!J32+CEAVI!J32+CAV!J32+CESMO!J32+CEO!J32</f>
        <v>107</v>
      </c>
      <c r="J32" s="107">
        <f>'REITORIA-SETIC'!K32+ESAG!K32+CEART!K32+FAED!K32+CEAD!K32+CEFID!K32+CERES!K32+CESFI!K32+CCT!K32+CEPLAN!K32+CEAVI!K32+CAV!K32+CESMO!K32+CEO!K32</f>
        <v>0</v>
      </c>
      <c r="K32" s="108">
        <f>'REITORIA-SETIC'!L32+ESAG!L32+CEART!L32+FAED!L32+CEAD!L32+CEFID!L32+CERES!L32+CESFI!L32+CCT!L32+CEAVI!L32+CAV!L32+CESMO!L32+CEO!L32</f>
        <v>0</v>
      </c>
      <c r="L32" s="109">
        <f t="shared" si="3"/>
        <v>26.25</v>
      </c>
      <c r="M32" s="110">
        <f>+'REITORIA-SETIC'!O32+'REITORIA-SETIC'!P32+ESAG!O32+ESAG!P32+CEART!O32+CEART!P32+FAED!O32+FAED!P32+CEAD!O32+CEAD!P32+CEFID!O32+CEFID!P32+CERES!O32+CERES!P32+CESFI!O32+CESFI!P32+CCT!O32+CCT!P32+CEPLAN!O32+CEPLAN!P32+CEAVI!O32+CEAVI!P32+CAV!O32+CAV!P32+CESMO!O32+CESMO!P32+CEO!O299+CEO!P299</f>
        <v>0</v>
      </c>
      <c r="N32" s="111">
        <f t="shared" si="0"/>
        <v>107</v>
      </c>
      <c r="O32" s="112">
        <f t="shared" si="1"/>
        <v>43336.07</v>
      </c>
      <c r="P32" s="112">
        <f t="shared" si="2"/>
        <v>0</v>
      </c>
      <c r="Q32" s="112">
        <f t="shared" si="4"/>
        <v>0</v>
      </c>
    </row>
    <row r="33" spans="1:17" ht="38.2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58" t="s">
        <v>90</v>
      </c>
      <c r="G33" s="59" t="s">
        <v>263</v>
      </c>
      <c r="H33" s="76">
        <v>405.01</v>
      </c>
      <c r="I33" s="106">
        <f>'REITORIA-SETIC'!J33+ESAG!J33+CEART!J33+FAED!J33+CEAD!J33+CEFID!J33+CERES!J33+CESFI!J33+CCT!J33+CEPLAN!J33+CEAVI!J33+CAV!J33+CESMO!J33+CEO!J33</f>
        <v>85</v>
      </c>
      <c r="J33" s="107">
        <f>'REITORIA-SETIC'!K33+ESAG!K33+CEART!K33+FAED!K33+CEAD!K33+CEFID!K33+CERES!K33+CESFI!K33+CCT!K33+CEPLAN!K33+CEAVI!K33+CAV!K33+CESMO!K33+CEO!K33</f>
        <v>0</v>
      </c>
      <c r="K33" s="108">
        <f>'REITORIA-SETIC'!L33+ESAG!L33+CEART!L33+FAED!L33+CEAD!L33+CEFID!L33+CERES!L33+CESFI!L33+CCT!L33+CEAVI!L33+CAV!L33+CESMO!L33+CEO!L33</f>
        <v>0</v>
      </c>
      <c r="L33" s="109">
        <f t="shared" si="3"/>
        <v>20.75</v>
      </c>
      <c r="M33" s="110">
        <f>+'REITORIA-SETIC'!O33+'REITORIA-SETIC'!P33+ESAG!O33+ESAG!P33+CEART!O33+CEART!P33+FAED!O33+FAED!P33+CEAD!O33+CEAD!P33+CEFID!O33+CEFID!P33+CERES!O33+CERES!P33+CESFI!O33+CESFI!P33+CCT!O33+CCT!P33+CEPLAN!O33+CEPLAN!P33+CEAVI!O33+CEAVI!P33+CAV!O33+CAV!P33+CESMO!O33+CESMO!P33+CEO!O300+CEO!P300</f>
        <v>0</v>
      </c>
      <c r="N33" s="111">
        <f t="shared" si="0"/>
        <v>85</v>
      </c>
      <c r="O33" s="112">
        <f t="shared" si="1"/>
        <v>34425.85</v>
      </c>
      <c r="P33" s="112">
        <f t="shared" si="2"/>
        <v>0</v>
      </c>
      <c r="Q33" s="112">
        <f t="shared" si="4"/>
        <v>0</v>
      </c>
    </row>
    <row r="34" spans="1:17" ht="38.2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58" t="s">
        <v>90</v>
      </c>
      <c r="G34" s="59" t="s">
        <v>263</v>
      </c>
      <c r="H34" s="76">
        <v>71.63</v>
      </c>
      <c r="I34" s="106">
        <f>'REITORIA-SETIC'!J34+ESAG!J34+CEART!J34+FAED!J34+CEAD!J34+CEFID!J34+CERES!J34+CESFI!J34+CCT!J34+CEPLAN!J34+CEAVI!J34+CAV!J34+CESMO!J34+CEO!J34</f>
        <v>120</v>
      </c>
      <c r="J34" s="107">
        <f>'REITORIA-SETIC'!K34+ESAG!K34+CEART!K34+FAED!K34+CEAD!K34+CEFID!K34+CERES!K34+CESFI!K34+CCT!K34+CEPLAN!K34+CEAVI!K34+CAV!K34+CESMO!K34+CEO!K34</f>
        <v>0</v>
      </c>
      <c r="K34" s="108">
        <f>'REITORIA-SETIC'!L34+ESAG!L34+CEART!L34+FAED!L34+CEAD!L34+CEFID!L34+CERES!L34+CESFI!L34+CCT!L34+CEAVI!L34+CAV!L34+CESMO!L34+CEO!L34</f>
        <v>0</v>
      </c>
      <c r="L34" s="109">
        <f t="shared" si="3"/>
        <v>29.5</v>
      </c>
      <c r="M34" s="110">
        <f>+'REITORIA-SETIC'!O34+'REITORIA-SETIC'!P34+ESAG!O34+ESAG!P34+CEART!O34+CEART!P34+FAED!O34+FAED!P34+CEAD!O34+CEAD!P34+CEFID!O34+CEFID!P34+CERES!O34+CERES!P34+CESFI!O34+CESFI!P34+CCT!O34+CCT!P34+CEPLAN!O34+CEPLAN!P34+CEAVI!O34+CEAVI!P34+CAV!O34+CAV!P34+CESMO!O34+CESMO!P34+CEO!O301+CEO!P301</f>
        <v>0</v>
      </c>
      <c r="N34" s="111">
        <f t="shared" si="0"/>
        <v>120</v>
      </c>
      <c r="O34" s="112">
        <f t="shared" si="1"/>
        <v>8595.5999999999985</v>
      </c>
      <c r="P34" s="112">
        <f t="shared" si="2"/>
        <v>0</v>
      </c>
      <c r="Q34" s="112">
        <f t="shared" si="4"/>
        <v>0</v>
      </c>
    </row>
    <row r="35" spans="1:17" ht="38.2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58" t="s">
        <v>90</v>
      </c>
      <c r="G35" s="59" t="s">
        <v>263</v>
      </c>
      <c r="H35" s="76">
        <v>40.51</v>
      </c>
      <c r="I35" s="106">
        <f>'REITORIA-SETIC'!J35+ESAG!J35+CEART!J35+FAED!J35+CEAD!J35+CEFID!J35+CERES!J35+CESFI!J35+CCT!J35+CEPLAN!J35+CEAVI!J35+CAV!J35+CESMO!J35+CEO!J35</f>
        <v>255</v>
      </c>
      <c r="J35" s="107">
        <f>'REITORIA-SETIC'!K35+ESAG!K35+CEART!K35+FAED!K35+CEAD!K35+CEFID!K35+CERES!K35+CESFI!K35+CCT!K35+CEPLAN!K35+CEAVI!K35+CAV!K35+CESMO!K35+CEO!K35</f>
        <v>0</v>
      </c>
      <c r="K35" s="108">
        <f>'REITORIA-SETIC'!L35+ESAG!L35+CEART!L35+FAED!L35+CEAD!L35+CEFID!L35+CERES!L35+CESFI!L35+CCT!L35+CEAVI!L35+CAV!L35+CESMO!L35+CEO!L35</f>
        <v>0</v>
      </c>
      <c r="L35" s="109">
        <f t="shared" si="3"/>
        <v>63.25</v>
      </c>
      <c r="M35" s="110">
        <f>+'REITORIA-SETIC'!O35+'REITORIA-SETIC'!P35+ESAG!O35+ESAG!P35+CEART!O35+CEART!P35+FAED!O35+FAED!P35+CEAD!O35+CEAD!P35+CEFID!O35+CEFID!P35+CERES!O35+CERES!P35+CESFI!O35+CESFI!P35+CCT!O35+CCT!P35+CEPLAN!O35+CEPLAN!P35+CEAVI!O35+CEAVI!P35+CAV!O35+CAV!P35+CESMO!O35+CESMO!P35+CEO!O302+CEO!P302</f>
        <v>0</v>
      </c>
      <c r="N35" s="111">
        <f t="shared" si="0"/>
        <v>255</v>
      </c>
      <c r="O35" s="112">
        <f t="shared" si="1"/>
        <v>10330.049999999999</v>
      </c>
      <c r="P35" s="112">
        <f t="shared" si="2"/>
        <v>0</v>
      </c>
      <c r="Q35" s="112">
        <f t="shared" si="4"/>
        <v>0</v>
      </c>
    </row>
    <row r="36" spans="1:17" ht="38.25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8" t="s">
        <v>91</v>
      </c>
      <c r="G36" s="80" t="s">
        <v>264</v>
      </c>
      <c r="H36" s="76">
        <v>15.22</v>
      </c>
      <c r="I36" s="106">
        <f>'REITORIA-SETIC'!J36+ESAG!J36+CEART!J36+FAED!J36+CEAD!J36+CEFID!J36+CERES!J36+CESFI!J36+CCT!J36+CEPLAN!J36+CEAVI!J36+CAV!J36+CESMO!J36+CEO!J36</f>
        <v>2000</v>
      </c>
      <c r="J36" s="107">
        <f>'REITORIA-SETIC'!K36+ESAG!K36+CEART!K36+FAED!K36+CEAD!K36+CEFID!K36+CERES!K36+CESFI!K36+CCT!K36+CEPLAN!K36+CEAVI!K36+CAV!K36+CESMO!K36+CEO!K36</f>
        <v>0</v>
      </c>
      <c r="K36" s="108">
        <f>'REITORIA-SETIC'!L36+ESAG!L36+CEART!L36+FAED!L36+CEAD!L36+CEFID!L36+CERES!L36+CESFI!L36+CCT!L36+CEAVI!L36+CAV!L36+CESMO!L36+CEO!L36</f>
        <v>0</v>
      </c>
      <c r="L36" s="109">
        <f t="shared" ref="L36:L58" si="5">I36*0.25-0.5-M36</f>
        <v>499.5</v>
      </c>
      <c r="M36" s="110">
        <f>+'REITORIA-SETIC'!O36+'REITORIA-SETIC'!P36+ESAG!O36+ESAG!P36+CEART!O36+CEART!P36+FAED!O36+FAED!P36+CEAD!O36+CEAD!P36+CEFID!O36+CEFID!P36+CERES!O36+CERES!P36+CESFI!O36+CESFI!P36+CCT!O36+CCT!P36+CEPLAN!O36+CEPLAN!P36+CEAVI!O36+CEAVI!P36+CAV!O36+CAV!P36+CESMO!O36+CESMO!P36+CEO!O303+CEO!P303</f>
        <v>0</v>
      </c>
      <c r="N36" s="111">
        <f t="shared" ref="N36:N58" si="6">I36-J36+M36</f>
        <v>2000</v>
      </c>
      <c r="O36" s="112">
        <f t="shared" ref="O36:O327" si="7">H36*I36</f>
        <v>30440</v>
      </c>
      <c r="P36" s="112">
        <f t="shared" ref="P36:P327" si="8">H36*M36</f>
        <v>0</v>
      </c>
      <c r="Q36" s="112">
        <f t="shared" si="4"/>
        <v>0</v>
      </c>
    </row>
    <row r="37" spans="1:17" ht="38.25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8" t="s">
        <v>91</v>
      </c>
      <c r="G37" s="80" t="s">
        <v>264</v>
      </c>
      <c r="H37" s="76">
        <v>11.84</v>
      </c>
      <c r="I37" s="106">
        <f>'REITORIA-SETIC'!J37+ESAG!J37+CEART!J37+FAED!J37+CEAD!J37+CEFID!J37+CERES!J37+CESFI!J37+CCT!J37+CEPLAN!J37+CEAVI!J37+CAV!J37+CESMO!J37+CEO!J37</f>
        <v>4000</v>
      </c>
      <c r="J37" s="107">
        <f>'REITORIA-SETIC'!K37+ESAG!K37+CEART!K37+FAED!K37+CEAD!K37+CEFID!K37+CERES!K37+CESFI!K37+CCT!K37+CEPLAN!K37+CEAVI!K37+CAV!K37+CESMO!K37+CEO!K37</f>
        <v>0</v>
      </c>
      <c r="K37" s="108">
        <f>'REITORIA-SETIC'!L37+ESAG!L37+CEART!L37+FAED!L37+CEAD!L37+CEFID!L37+CERES!L37+CESFI!L37+CCT!L37+CEAVI!L37+CAV!L37+CESMO!L37+CEO!L37</f>
        <v>0</v>
      </c>
      <c r="L37" s="109">
        <f t="shared" si="5"/>
        <v>999.5</v>
      </c>
      <c r="M37" s="110">
        <f>+'REITORIA-SETIC'!O37+'REITORIA-SETIC'!P37+ESAG!O37+ESAG!P37+CEART!O37+CEART!P37+FAED!O37+FAED!P37+CEAD!O37+CEAD!P37+CEFID!O37+CEFID!P37+CERES!O37+CERES!P37+CESFI!O37+CESFI!P37+CCT!O37+CCT!P37+CEPLAN!O37+CEPLAN!P37+CEAVI!O37+CEAVI!P37+CAV!O37+CAV!P37+CESMO!O37+CESMO!P37+CEO!O304+CEO!P304</f>
        <v>0</v>
      </c>
      <c r="N37" s="111">
        <f t="shared" si="6"/>
        <v>4000</v>
      </c>
      <c r="O37" s="112">
        <f t="shared" si="7"/>
        <v>47360</v>
      </c>
      <c r="P37" s="112">
        <f t="shared" si="8"/>
        <v>0</v>
      </c>
      <c r="Q37" s="112">
        <f t="shared" si="4"/>
        <v>0</v>
      </c>
    </row>
    <row r="38" spans="1:17" ht="38.25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8" t="s">
        <v>91</v>
      </c>
      <c r="G38" s="80" t="s">
        <v>264</v>
      </c>
      <c r="H38" s="76">
        <v>19.91</v>
      </c>
      <c r="I38" s="106">
        <f>'REITORIA-SETIC'!J38+ESAG!J38+CEART!J38+FAED!J38+CEAD!J38+CEFID!J38+CERES!J38+CESFI!J38+CCT!J38+CEPLAN!J38+CEAVI!J38+CAV!J38+CESMO!J38+CEO!J38</f>
        <v>4500</v>
      </c>
      <c r="J38" s="107">
        <f>'REITORIA-SETIC'!K38+ESAG!K38+CEART!K38+FAED!K38+CEAD!K38+CEFID!K38+CERES!K38+CESFI!K38+CCT!K38+CEPLAN!K38+CEAVI!K38+CAV!K38+CESMO!K38+CEO!K38</f>
        <v>0</v>
      </c>
      <c r="K38" s="108">
        <f>'REITORIA-SETIC'!L38+ESAG!L38+CEART!L38+FAED!L38+CEAD!L38+CEFID!L38+CERES!L38+CESFI!L38+CCT!L38+CEAVI!L38+CAV!L38+CESMO!L38+CEO!L38</f>
        <v>0</v>
      </c>
      <c r="L38" s="109">
        <f t="shared" si="5"/>
        <v>1124.5</v>
      </c>
      <c r="M38" s="110">
        <f>+'REITORIA-SETIC'!O38+'REITORIA-SETIC'!P38+ESAG!O38+ESAG!P38+CEART!O38+CEART!P38+FAED!O38+FAED!P38+CEAD!O38+CEAD!P38+CEFID!O38+CEFID!P38+CERES!O38+CERES!P38+CESFI!O38+CESFI!P38+CCT!O38+CCT!P38+CEPLAN!O38+CEPLAN!P38+CEAVI!O38+CEAVI!P38+CAV!O38+CAV!P38+CESMO!O38+CESMO!P38+CEO!O305+CEO!P305</f>
        <v>0</v>
      </c>
      <c r="N38" s="111">
        <f t="shared" si="6"/>
        <v>4500</v>
      </c>
      <c r="O38" s="112">
        <f t="shared" si="7"/>
        <v>89595</v>
      </c>
      <c r="P38" s="112">
        <f t="shared" si="8"/>
        <v>0</v>
      </c>
      <c r="Q38" s="112">
        <f t="shared" si="4"/>
        <v>0</v>
      </c>
    </row>
    <row r="39" spans="1:17" ht="38.2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8" t="s">
        <v>91</v>
      </c>
      <c r="G39" s="80" t="s">
        <v>264</v>
      </c>
      <c r="H39" s="76">
        <v>50.09</v>
      </c>
      <c r="I39" s="106">
        <f>'REITORIA-SETIC'!J39+ESAG!J39+CEART!J39+FAED!J39+CEAD!J39+CEFID!J39+CERES!J39+CESFI!J39+CCT!J39+CEPLAN!J39+CEAVI!J39+CAV!J39+CESMO!J39+CEO!J39</f>
        <v>850</v>
      </c>
      <c r="J39" s="107">
        <f>'REITORIA-SETIC'!K39+ESAG!K39+CEART!K39+FAED!K39+CEAD!K39+CEFID!K39+CERES!K39+CESFI!K39+CCT!K39+CEPLAN!K39+CEAVI!K39+CAV!K39+CESMO!K39+CEO!K39</f>
        <v>0</v>
      </c>
      <c r="K39" s="108">
        <f>'REITORIA-SETIC'!L39+ESAG!L39+CEART!L39+FAED!L39+CEAD!L39+CEFID!L39+CERES!L39+CESFI!L39+CCT!L39+CEAVI!L39+CAV!L39+CESMO!L39+CEO!L39</f>
        <v>0</v>
      </c>
      <c r="L39" s="109">
        <f t="shared" si="5"/>
        <v>212</v>
      </c>
      <c r="M39" s="110">
        <f>+'REITORIA-SETIC'!O39+'REITORIA-SETIC'!P39+ESAG!O39+ESAG!P39+CEART!O39+CEART!P39+FAED!O39+FAED!P39+CEAD!O39+CEAD!P39+CEFID!O39+CEFID!P39+CERES!O39+CERES!P39+CESFI!O39+CESFI!P39+CCT!O39+CCT!P39+CEPLAN!O39+CEPLAN!P39+CEAVI!O39+CEAVI!P39+CAV!O39+CAV!P39+CESMO!O39+CESMO!P39+CEO!O306+CEO!P306</f>
        <v>0</v>
      </c>
      <c r="N39" s="111">
        <f t="shared" si="6"/>
        <v>850</v>
      </c>
      <c r="O39" s="112">
        <f t="shared" si="7"/>
        <v>42576.5</v>
      </c>
      <c r="P39" s="112">
        <f t="shared" si="8"/>
        <v>0</v>
      </c>
      <c r="Q39" s="112">
        <f t="shared" si="4"/>
        <v>0</v>
      </c>
    </row>
    <row r="40" spans="1:17" ht="38.25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8" t="s">
        <v>91</v>
      </c>
      <c r="G40" s="80" t="s">
        <v>264</v>
      </c>
      <c r="H40" s="76">
        <v>19.91</v>
      </c>
      <c r="I40" s="106">
        <f>'REITORIA-SETIC'!J40+ESAG!J40+CEART!J40+FAED!J40+CEAD!J40+CEFID!J40+CERES!J40+CESFI!J40+CCT!J40+CEPLAN!J40+CEAVI!J40+CAV!J40+CESMO!J40+CEO!J40</f>
        <v>850</v>
      </c>
      <c r="J40" s="107">
        <f>'REITORIA-SETIC'!K40+ESAG!K40+CEART!K40+FAED!K40+CEAD!K40+CEFID!K40+CERES!K40+CESFI!K40+CCT!K40+CEPLAN!K40+CEAVI!K40+CAV!K40+CESMO!K40+CEO!K40</f>
        <v>0</v>
      </c>
      <c r="K40" s="108">
        <f>'REITORIA-SETIC'!L40+ESAG!L40+CEART!L40+FAED!L40+CEAD!L40+CEFID!L40+CERES!L40+CESFI!L40+CCT!L40+CEAVI!L40+CAV!L40+CESMO!L40+CEO!L40</f>
        <v>0</v>
      </c>
      <c r="L40" s="109">
        <f t="shared" si="5"/>
        <v>212</v>
      </c>
      <c r="M40" s="110">
        <f>+'REITORIA-SETIC'!O40+'REITORIA-SETIC'!P40+ESAG!O40+ESAG!P40+CEART!O40+CEART!P40+FAED!O40+FAED!P40+CEAD!O40+CEAD!P40+CEFID!O40+CEFID!P40+CERES!O40+CERES!P40+CESFI!O40+CESFI!P40+CCT!O40+CCT!P40+CEPLAN!O40+CEPLAN!P40+CEAVI!O40+CEAVI!P40+CAV!O40+CAV!P40+CESMO!O40+CESMO!P40+CEO!O307+CEO!P307</f>
        <v>0</v>
      </c>
      <c r="N40" s="111">
        <f t="shared" si="6"/>
        <v>850</v>
      </c>
      <c r="O40" s="112">
        <f t="shared" si="7"/>
        <v>16923.5</v>
      </c>
      <c r="P40" s="112">
        <f t="shared" si="8"/>
        <v>0</v>
      </c>
      <c r="Q40" s="112">
        <f t="shared" si="4"/>
        <v>0</v>
      </c>
    </row>
    <row r="41" spans="1:17" ht="38.25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58" t="s">
        <v>90</v>
      </c>
      <c r="G41" s="59" t="s">
        <v>263</v>
      </c>
      <c r="H41" s="76">
        <v>276</v>
      </c>
      <c r="I41" s="106">
        <f>'REITORIA-SETIC'!J41+ESAG!J41+CEART!J41+FAED!J41+CEAD!J41+CEFID!J41+CERES!J41+CESFI!J41+CCT!J41+CEPLAN!J41+CEAVI!J41+CAV!J41+CESMO!J41+CEO!J41</f>
        <v>13</v>
      </c>
      <c r="J41" s="107">
        <f>'REITORIA-SETIC'!K41+ESAG!K41+CEART!K41+FAED!K41+CEAD!K41+CEFID!K41+CERES!K41+CESFI!K41+CCT!K41+CEPLAN!K41+CEAVI!K41+CAV!K41+CESMO!K41+CEO!K41</f>
        <v>0</v>
      </c>
      <c r="K41" s="108">
        <f>'REITORIA-SETIC'!L41+ESAG!L41+CEART!L41+FAED!L41+CEAD!L41+CEFID!L41+CERES!L41+CESFI!L41+CCT!L41+CEAVI!L41+CAV!L41+CESMO!L41+CEO!L41</f>
        <v>0</v>
      </c>
      <c r="L41" s="109">
        <f t="shared" si="5"/>
        <v>2.75</v>
      </c>
      <c r="M41" s="110">
        <f>+'REITORIA-SETIC'!O41+'REITORIA-SETIC'!P41+ESAG!O41+ESAG!P41+CEART!O41+CEART!P41+FAED!O41+FAED!P41+CEAD!O41+CEAD!P41+CEFID!O41+CEFID!P41+CERES!O41+CERES!P41+CESFI!O41+CESFI!P41+CCT!O41+CCT!P41+CEPLAN!O41+CEPLAN!P41+CEAVI!O41+CEAVI!P41+CAV!O41+CAV!P41+CESMO!O41+CESMO!P41+CEO!O308+CEO!P308</f>
        <v>0</v>
      </c>
      <c r="N41" s="111">
        <f t="shared" si="6"/>
        <v>13</v>
      </c>
      <c r="O41" s="112">
        <f t="shared" si="7"/>
        <v>3588</v>
      </c>
      <c r="P41" s="112">
        <f t="shared" si="8"/>
        <v>0</v>
      </c>
      <c r="Q41" s="112">
        <f t="shared" si="4"/>
        <v>0</v>
      </c>
    </row>
    <row r="42" spans="1:17" ht="38.25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58" t="s">
        <v>90</v>
      </c>
      <c r="G42" s="59" t="s">
        <v>263</v>
      </c>
      <c r="H42" s="76">
        <v>276</v>
      </c>
      <c r="I42" s="106">
        <f>'REITORIA-SETIC'!J42+ESAG!J42+CEART!J42+FAED!J42+CEAD!J42+CEFID!J42+CERES!J42+CESFI!J42+CCT!J42+CEPLAN!J42+CEAVI!J42+CAV!J42+CESMO!J42+CEO!J42</f>
        <v>22</v>
      </c>
      <c r="J42" s="107">
        <f>'REITORIA-SETIC'!K42+ESAG!K42+CEART!K42+FAED!K42+CEAD!K42+CEFID!K42+CERES!K42+CESFI!K42+CCT!K42+CEPLAN!K42+CEAVI!K42+CAV!K42+CESMO!K42+CEO!K42</f>
        <v>0</v>
      </c>
      <c r="K42" s="108">
        <f>'REITORIA-SETIC'!L42+ESAG!L42+CEART!L42+FAED!L42+CEAD!L42+CEFID!L42+CERES!L42+CESFI!L42+CCT!L42+CEAVI!L42+CAV!L42+CESMO!L42+CEO!L42</f>
        <v>0</v>
      </c>
      <c r="L42" s="109">
        <f t="shared" si="5"/>
        <v>5</v>
      </c>
      <c r="M42" s="110">
        <f>+'REITORIA-SETIC'!O42+'REITORIA-SETIC'!P42+ESAG!O42+ESAG!P42+CEART!O42+CEART!P42+FAED!O42+FAED!P42+CEAD!O42+CEAD!P42+CEFID!O42+CEFID!P42+CERES!O42+CERES!P42+CESFI!O42+CESFI!P42+CCT!O42+CCT!P42+CEPLAN!O42+CEPLAN!P42+CEAVI!O42+CEAVI!P42+CAV!O42+CAV!P42+CESMO!O42+CESMO!P42+CEO!O309+CEO!P309</f>
        <v>0</v>
      </c>
      <c r="N42" s="111">
        <f t="shared" si="6"/>
        <v>22</v>
      </c>
      <c r="O42" s="112">
        <f t="shared" si="7"/>
        <v>6072</v>
      </c>
      <c r="P42" s="112">
        <f t="shared" si="8"/>
        <v>0</v>
      </c>
      <c r="Q42" s="112">
        <f t="shared" si="4"/>
        <v>0</v>
      </c>
    </row>
    <row r="43" spans="1:17" ht="38.25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58" t="s">
        <v>90</v>
      </c>
      <c r="G43" s="59" t="s">
        <v>263</v>
      </c>
      <c r="H43" s="76">
        <v>405.01</v>
      </c>
      <c r="I43" s="106">
        <f>'REITORIA-SETIC'!J43+ESAG!J43+CEART!J43+FAED!J43+CEAD!J43+CEFID!J43+CERES!J43+CESFI!J43+CCT!J43+CEPLAN!J43+CEAVI!J43+CAV!J43+CESMO!J43+CEO!J43</f>
        <v>10</v>
      </c>
      <c r="J43" s="107">
        <f>'REITORIA-SETIC'!K43+ESAG!K43+CEART!K43+FAED!K43+CEAD!K43+CEFID!K43+CERES!K43+CESFI!K43+CCT!K43+CEPLAN!K43+CEAVI!K43+CAV!K43+CESMO!K43+CEO!K43</f>
        <v>0</v>
      </c>
      <c r="K43" s="108">
        <f>'REITORIA-SETIC'!L43+ESAG!L43+CEART!L43+FAED!L43+CEAD!L43+CEFID!L43+CERES!L43+CESFI!L43+CCT!L43+CEAVI!L43+CAV!L43+CESMO!L43+CEO!L43</f>
        <v>0</v>
      </c>
      <c r="L43" s="109">
        <f t="shared" si="5"/>
        <v>2</v>
      </c>
      <c r="M43" s="110">
        <f>+'REITORIA-SETIC'!O43+'REITORIA-SETIC'!P43+ESAG!O43+ESAG!P43+CEART!O43+CEART!P43+FAED!O43+FAED!P43+CEAD!O43+CEAD!P43+CEFID!O43+CEFID!P43+CERES!O43+CERES!P43+CESFI!O43+CESFI!P43+CCT!O43+CCT!P43+CEPLAN!O43+CEPLAN!P43+CEAVI!O43+CEAVI!P43+CAV!O43+CAV!P43+CESMO!O43+CESMO!P43+CEO!O310+CEO!P310</f>
        <v>0</v>
      </c>
      <c r="N43" s="111">
        <f t="shared" si="6"/>
        <v>10</v>
      </c>
      <c r="O43" s="112">
        <f t="shared" si="7"/>
        <v>4050.1</v>
      </c>
      <c r="P43" s="112">
        <f t="shared" si="8"/>
        <v>0</v>
      </c>
      <c r="Q43" s="112">
        <f t="shared" si="4"/>
        <v>0</v>
      </c>
    </row>
    <row r="44" spans="1:17" ht="38.2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8" t="s">
        <v>91</v>
      </c>
      <c r="G44" s="80" t="s">
        <v>264</v>
      </c>
      <c r="H44" s="76">
        <v>135.01</v>
      </c>
      <c r="I44" s="106">
        <f>'REITORIA-SETIC'!J44+ESAG!J44+CEART!J44+FAED!J44+CEAD!J44+CEFID!J44+CERES!J44+CESFI!J44+CCT!J44+CEPLAN!J44+CEAVI!J44+CAV!J44+CESMO!J44+CEO!J44</f>
        <v>220</v>
      </c>
      <c r="J44" s="107">
        <f>'REITORIA-SETIC'!K44+ESAG!K44+CEART!K44+FAED!K44+CEAD!K44+CEFID!K44+CERES!K44+CESFI!K44+CCT!K44+CEPLAN!K44+CEAVI!K44+CAV!K44+CESMO!K44+CEO!K44</f>
        <v>0</v>
      </c>
      <c r="K44" s="108">
        <f>'REITORIA-SETIC'!L44+ESAG!L44+CEART!L44+FAED!L44+CEAD!L44+CEFID!L44+CERES!L44+CESFI!L44+CCT!L44+CEAVI!L44+CAV!L44+CESMO!L44+CEO!L44</f>
        <v>0</v>
      </c>
      <c r="L44" s="109">
        <f t="shared" si="5"/>
        <v>54.5</v>
      </c>
      <c r="M44" s="110">
        <f>+'REITORIA-SETIC'!O44+'REITORIA-SETIC'!P44+ESAG!O44+ESAG!P44+CEART!O44+CEART!P44+FAED!O44+FAED!P44+CEAD!O44+CEAD!P44+CEFID!O44+CEFID!P44+CERES!O44+CERES!P44+CESFI!O44+CESFI!P44+CCT!O44+CCT!P44+CEPLAN!O44+CEPLAN!P44+CEAVI!O44+CEAVI!P44+CAV!O44+CAV!P44+CESMO!O44+CESMO!P44+CEO!O311+CEO!P311</f>
        <v>0</v>
      </c>
      <c r="N44" s="111">
        <f t="shared" si="6"/>
        <v>220</v>
      </c>
      <c r="O44" s="112">
        <f t="shared" si="7"/>
        <v>29702.199999999997</v>
      </c>
      <c r="P44" s="112">
        <f t="shared" si="8"/>
        <v>0</v>
      </c>
      <c r="Q44" s="112">
        <f t="shared" si="4"/>
        <v>0</v>
      </c>
    </row>
    <row r="45" spans="1:17" ht="38.2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8" t="s">
        <v>91</v>
      </c>
      <c r="G45" s="80" t="s">
        <v>264</v>
      </c>
      <c r="H45" s="76">
        <v>67.510000000000005</v>
      </c>
      <c r="I45" s="106">
        <f>'REITORIA-SETIC'!J45+ESAG!J45+CEART!J45+FAED!J45+CEAD!J45+CEFID!J45+CERES!J45+CESFI!J45+CCT!J45+CEPLAN!J45+CEAVI!J45+CAV!J45+CESMO!J45+CEO!J45</f>
        <v>1300</v>
      </c>
      <c r="J45" s="107">
        <f>'REITORIA-SETIC'!K45+ESAG!K45+CEART!K45+FAED!K45+CEAD!K45+CEFID!K45+CERES!K45+CESFI!K45+CCT!K45+CEPLAN!K45+CEAVI!K45+CAV!K45+CESMO!K45+CEO!K45</f>
        <v>0</v>
      </c>
      <c r="K45" s="108">
        <f>'REITORIA-SETIC'!L45+ESAG!L45+CEART!L45+FAED!L45+CEAD!L45+CEFID!L45+CERES!L45+CESFI!L45+CCT!L45+CEAVI!L45+CAV!L45+CESMO!L45+CEO!L45</f>
        <v>0</v>
      </c>
      <c r="L45" s="109">
        <f t="shared" si="5"/>
        <v>324.5</v>
      </c>
      <c r="M45" s="110">
        <f>+'REITORIA-SETIC'!O45+'REITORIA-SETIC'!P45+ESAG!O45+ESAG!P45+CEART!O45+CEART!P45+FAED!O45+FAED!P45+CEAD!O45+CEAD!P45+CEFID!O45+CEFID!P45+CERES!O45+CERES!P45+CESFI!O45+CESFI!P45+CCT!O45+CCT!P45+CEPLAN!O45+CEPLAN!P45+CEAVI!O45+CEAVI!P45+CAV!O45+CAV!P45+CESMO!O45+CESMO!P45+CEO!O312+CEO!P312</f>
        <v>0</v>
      </c>
      <c r="N45" s="111">
        <f t="shared" si="6"/>
        <v>1300</v>
      </c>
      <c r="O45" s="112">
        <f t="shared" si="7"/>
        <v>87763</v>
      </c>
      <c r="P45" s="112">
        <f t="shared" si="8"/>
        <v>0</v>
      </c>
      <c r="Q45" s="112">
        <f t="shared" si="4"/>
        <v>0</v>
      </c>
    </row>
    <row r="46" spans="1:17" ht="38.2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8" t="s">
        <v>91</v>
      </c>
      <c r="G46" s="80" t="s">
        <v>264</v>
      </c>
      <c r="H46" s="76">
        <v>20.59</v>
      </c>
      <c r="I46" s="106">
        <f>'REITORIA-SETIC'!J46+ESAG!J46+CEART!J46+FAED!J46+CEAD!J46+CEFID!J46+CERES!J46+CESFI!J46+CCT!J46+CEPLAN!J46+CEAVI!J46+CAV!J46+CESMO!J46+CEO!J46</f>
        <v>2100</v>
      </c>
      <c r="J46" s="107">
        <f>'REITORIA-SETIC'!K46+ESAG!K46+CEART!K46+FAED!K46+CEAD!K46+CEFID!K46+CERES!K46+CESFI!K46+CCT!K46+CEPLAN!K46+CEAVI!K46+CAV!K46+CESMO!K46+CEO!K46</f>
        <v>0</v>
      </c>
      <c r="K46" s="108">
        <f>'REITORIA-SETIC'!L46+ESAG!L46+CEART!L46+FAED!L46+CEAD!L46+CEFID!L46+CERES!L46+CESFI!L46+CCT!L46+CEAVI!L46+CAV!L46+CESMO!L46+CEO!L46</f>
        <v>0</v>
      </c>
      <c r="L46" s="109">
        <f t="shared" si="5"/>
        <v>524.5</v>
      </c>
      <c r="M46" s="110">
        <f>+'REITORIA-SETIC'!O46+'REITORIA-SETIC'!P46+ESAG!O46+ESAG!P46+CEART!O46+CEART!P46+FAED!O46+FAED!P46+CEAD!O46+CEAD!P46+CEFID!O46+CEFID!P46+CERES!O46+CERES!P46+CESFI!O46+CESFI!P46+CCT!O46+CCT!P46+CEPLAN!O46+CEPLAN!P46+CEAVI!O46+CEAVI!P46+CAV!O46+CAV!P46+CESMO!O46+CESMO!P46+CEO!O313+CEO!P313</f>
        <v>0</v>
      </c>
      <c r="N46" s="111">
        <f t="shared" si="6"/>
        <v>2100</v>
      </c>
      <c r="O46" s="112">
        <f t="shared" si="7"/>
        <v>43239</v>
      </c>
      <c r="P46" s="112">
        <f t="shared" si="8"/>
        <v>0</v>
      </c>
      <c r="Q46" s="112">
        <f t="shared" si="4"/>
        <v>0</v>
      </c>
    </row>
    <row r="47" spans="1:17" ht="38.2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58" t="s">
        <v>90</v>
      </c>
      <c r="G47" s="59" t="s">
        <v>263</v>
      </c>
      <c r="H47" s="76">
        <v>67.510000000000005</v>
      </c>
      <c r="I47" s="106">
        <f>'REITORIA-SETIC'!J47+ESAG!J47+CEART!J47+FAED!J47+CEAD!J47+CEFID!J47+CERES!J47+CESFI!J47+CCT!J47+CEPLAN!J47+CEAVI!J47+CAV!J47+CESMO!J47+CEO!J47</f>
        <v>390</v>
      </c>
      <c r="J47" s="107">
        <f>'REITORIA-SETIC'!K47+ESAG!K47+CEART!K47+FAED!K47+CEAD!K47+CEFID!K47+CERES!K47+CESFI!K47+CCT!K47+CEPLAN!K47+CEAVI!K47+CAV!K47+CESMO!K47+CEO!K47</f>
        <v>0</v>
      </c>
      <c r="K47" s="108">
        <f>'REITORIA-SETIC'!L47+ESAG!L47+CEART!L47+FAED!L47+CEAD!L47+CEFID!L47+CERES!L47+CESFI!L47+CCT!L47+CEAVI!L47+CAV!L47+CESMO!L47+CEO!L47</f>
        <v>0</v>
      </c>
      <c r="L47" s="109">
        <f t="shared" si="5"/>
        <v>97</v>
      </c>
      <c r="M47" s="110">
        <f>+'REITORIA-SETIC'!O47+'REITORIA-SETIC'!P47+ESAG!O47+ESAG!P47+CEART!O47+CEART!P47+FAED!O47+FAED!P47+CEAD!O47+CEAD!P47+CEFID!O47+CEFID!P47+CERES!O47+CERES!P47+CESFI!O47+CESFI!P47+CCT!O47+CCT!P47+CEPLAN!O47+CEPLAN!P47+CEAVI!O47+CEAVI!P47+CAV!O47+CAV!P47+CESMO!O47+CESMO!P47+CEO!O314+CEO!P314</f>
        <v>0</v>
      </c>
      <c r="N47" s="111">
        <f t="shared" si="6"/>
        <v>390</v>
      </c>
      <c r="O47" s="112">
        <f t="shared" si="7"/>
        <v>26328.9</v>
      </c>
      <c r="P47" s="112">
        <f t="shared" si="8"/>
        <v>0</v>
      </c>
      <c r="Q47" s="112">
        <f t="shared" si="4"/>
        <v>0</v>
      </c>
    </row>
    <row r="48" spans="1:17" ht="38.2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58" t="s">
        <v>90</v>
      </c>
      <c r="G48" s="59" t="s">
        <v>263</v>
      </c>
      <c r="H48" s="76">
        <v>202.51</v>
      </c>
      <c r="I48" s="106">
        <f>'REITORIA-SETIC'!J48+ESAG!J48+CEART!J48+FAED!J48+CEAD!J48+CEFID!J48+CERES!J48+CESFI!J48+CCT!J48+CEPLAN!J48+CEAVI!J48+CAV!J48+CESMO!J48+CEO!J48</f>
        <v>195</v>
      </c>
      <c r="J48" s="107">
        <f>'REITORIA-SETIC'!K48+ESAG!K48+CEART!K48+FAED!K48+CEAD!K48+CEFID!K48+CERES!K48+CESFI!K48+CCT!K48+CEPLAN!K48+CEAVI!K48+CAV!K48+CESMO!K48+CEO!K48</f>
        <v>0</v>
      </c>
      <c r="K48" s="108">
        <f>'REITORIA-SETIC'!L48+ESAG!L48+CEART!L48+FAED!L48+CEAD!L48+CEFID!L48+CERES!L48+CESFI!L48+CCT!L48+CEAVI!L48+CAV!L48+CESMO!L48+CEO!L48</f>
        <v>0</v>
      </c>
      <c r="L48" s="109">
        <f t="shared" si="5"/>
        <v>48.25</v>
      </c>
      <c r="M48" s="110">
        <f>+'REITORIA-SETIC'!O48+'REITORIA-SETIC'!P48+ESAG!O48+ESAG!P48+CEART!O48+CEART!P48+FAED!O48+FAED!P48+CEAD!O48+CEAD!P48+CEFID!O48+CEFID!P48+CERES!O48+CERES!P48+CESFI!O48+CESFI!P48+CCT!O48+CCT!P48+CEPLAN!O48+CEPLAN!P48+CEAVI!O48+CEAVI!P48+CAV!O48+CAV!P48+CESMO!O48+CESMO!P48+CEO!O315+CEO!P315</f>
        <v>0</v>
      </c>
      <c r="N48" s="111">
        <f t="shared" si="6"/>
        <v>195</v>
      </c>
      <c r="O48" s="112">
        <f t="shared" si="7"/>
        <v>39489.449999999997</v>
      </c>
      <c r="P48" s="112">
        <f t="shared" si="8"/>
        <v>0</v>
      </c>
      <c r="Q48" s="112">
        <f t="shared" si="4"/>
        <v>0</v>
      </c>
    </row>
    <row r="49" spans="1:17" ht="38.2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58" t="s">
        <v>90</v>
      </c>
      <c r="G49" s="59" t="s">
        <v>263</v>
      </c>
      <c r="H49" s="76">
        <v>147.07</v>
      </c>
      <c r="I49" s="106">
        <f>'REITORIA-SETIC'!J49+ESAG!J49+CEART!J49+FAED!J49+CEAD!J49+CEFID!J49+CERES!J49+CESFI!J49+CCT!J49+CEPLAN!J49+CEAVI!J49+CAV!J49+CESMO!J49+CEO!J49</f>
        <v>20</v>
      </c>
      <c r="J49" s="107">
        <f>'REITORIA-SETIC'!K49+ESAG!K49+CEART!K49+FAED!K49+CEAD!K49+CEFID!K49+CERES!K49+CESFI!K49+CCT!K49+CEPLAN!K49+CEAVI!K49+CAV!K49+CESMO!K49+CEO!K49</f>
        <v>0</v>
      </c>
      <c r="K49" s="108">
        <f>'REITORIA-SETIC'!L49+ESAG!L49+CEART!L49+FAED!L49+CEAD!L49+CEFID!L49+CERES!L49+CESFI!L49+CCT!L49+CEAVI!L49+CAV!L49+CESMO!L49+CEO!L49</f>
        <v>0</v>
      </c>
      <c r="L49" s="109">
        <f t="shared" si="5"/>
        <v>4.5</v>
      </c>
      <c r="M49" s="110">
        <f>+'REITORIA-SETIC'!O49+'REITORIA-SETIC'!P49+ESAG!O49+ESAG!P49+CEART!O49+CEART!P49+FAED!O49+FAED!P49+CEAD!O49+CEAD!P49+CEFID!O49+CEFID!P49+CERES!O49+CERES!P49+CESFI!O49+CESFI!P49+CCT!O49+CCT!P49+CEPLAN!O49+CEPLAN!P49+CEAVI!O49+CEAVI!P49+CAV!O49+CAV!P49+CESMO!O49+CESMO!P49+CEO!O316+CEO!P316</f>
        <v>0</v>
      </c>
      <c r="N49" s="111">
        <f t="shared" si="6"/>
        <v>20</v>
      </c>
      <c r="O49" s="112">
        <f t="shared" si="7"/>
        <v>2941.3999999999996</v>
      </c>
      <c r="P49" s="112">
        <f t="shared" si="8"/>
        <v>0</v>
      </c>
      <c r="Q49" s="112">
        <f t="shared" si="4"/>
        <v>0</v>
      </c>
    </row>
    <row r="50" spans="1:17" ht="38.25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8" t="s">
        <v>91</v>
      </c>
      <c r="G50" s="80" t="s">
        <v>264</v>
      </c>
      <c r="H50" s="76">
        <v>11.99</v>
      </c>
      <c r="I50" s="106">
        <f>'REITORIA-SETIC'!J50+ESAG!J50+CEART!J50+FAED!J50+CEAD!J50+CEFID!J50+CERES!J50+CESFI!J50+CCT!J50+CEPLAN!J50+CEAVI!J50+CAV!J50+CESMO!J50+CEO!J50</f>
        <v>1000</v>
      </c>
      <c r="J50" s="107">
        <f>'REITORIA-SETIC'!K50+ESAG!K50+CEART!K50+FAED!K50+CEAD!K50+CEFID!K50+CERES!K50+CESFI!K50+CCT!K50+CEPLAN!K50+CEAVI!K50+CAV!K50+CESMO!K50+CEO!K50</f>
        <v>0</v>
      </c>
      <c r="K50" s="108">
        <f>'REITORIA-SETIC'!L50+ESAG!L50+CEART!L50+FAED!L50+CEAD!L50+CEFID!L50+CERES!L50+CESFI!L50+CCT!L50+CEAVI!L50+CAV!L50+CESMO!L50+CEO!L50</f>
        <v>0</v>
      </c>
      <c r="L50" s="109">
        <f t="shared" si="5"/>
        <v>249.5</v>
      </c>
      <c r="M50" s="110">
        <f>+'REITORIA-SETIC'!O50+'REITORIA-SETIC'!P50+ESAG!O50+ESAG!P50+CEART!O50+CEART!P50+FAED!O50+FAED!P50+CEAD!O50+CEAD!P50+CEFID!O50+CEFID!P50+CERES!O50+CERES!P50+CESFI!O50+CESFI!P50+CCT!O50+CCT!P50+CEPLAN!O50+CEPLAN!P50+CEAVI!O50+CEAVI!P50+CAV!O50+CAV!P50+CESMO!O50+CESMO!P50+CEO!O317+CEO!P317</f>
        <v>0</v>
      </c>
      <c r="N50" s="111">
        <f t="shared" si="6"/>
        <v>1000</v>
      </c>
      <c r="O50" s="112">
        <f t="shared" si="7"/>
        <v>11990</v>
      </c>
      <c r="P50" s="112">
        <f t="shared" si="8"/>
        <v>0</v>
      </c>
      <c r="Q50" s="112">
        <f t="shared" si="4"/>
        <v>0</v>
      </c>
    </row>
    <row r="51" spans="1:17" ht="38.25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58" t="s">
        <v>90</v>
      </c>
      <c r="G51" s="59" t="s">
        <v>263</v>
      </c>
      <c r="H51" s="76">
        <v>18.940000000000001</v>
      </c>
      <c r="I51" s="106">
        <f>'REITORIA-SETIC'!J51+ESAG!J51+CEART!J51+FAED!J51+CEAD!J51+CEFID!J51+CERES!J51+CESFI!J51+CCT!J51+CEPLAN!J51+CEAVI!J51+CAV!J51+CESMO!J51+CEO!J51</f>
        <v>250</v>
      </c>
      <c r="J51" s="107">
        <f>'REITORIA-SETIC'!K51+ESAG!K51+CEART!K51+FAED!K51+CEAD!K51+CEFID!K51+CERES!K51+CESFI!K51+CCT!K51+CEPLAN!K51+CEAVI!K51+CAV!K51+CESMO!K51+CEO!K51</f>
        <v>0</v>
      </c>
      <c r="K51" s="108">
        <f>'REITORIA-SETIC'!L51+ESAG!L51+CEART!L51+FAED!L51+CEAD!L51+CEFID!L51+CERES!L51+CESFI!L51+CCT!L51+CEAVI!L51+CAV!L51+CESMO!L51+CEO!L51</f>
        <v>0</v>
      </c>
      <c r="L51" s="109">
        <f t="shared" si="5"/>
        <v>62</v>
      </c>
      <c r="M51" s="110">
        <f>+'REITORIA-SETIC'!O51+'REITORIA-SETIC'!P51+ESAG!O51+ESAG!P51+CEART!O51+CEART!P51+FAED!O51+FAED!P51+CEAD!O51+CEAD!P51+CEFID!O51+CEFID!P51+CERES!O51+CERES!P51+CESFI!O51+CESFI!P51+CCT!O51+CCT!P51+CEPLAN!O51+CEPLAN!P51+CEAVI!O51+CEAVI!P51+CAV!O51+CAV!P51+CESMO!O51+CESMO!P51+CEO!O318+CEO!P318</f>
        <v>0</v>
      </c>
      <c r="N51" s="111">
        <f t="shared" si="6"/>
        <v>250</v>
      </c>
      <c r="O51" s="112">
        <f t="shared" si="7"/>
        <v>4735</v>
      </c>
      <c r="P51" s="112">
        <f t="shared" si="8"/>
        <v>0</v>
      </c>
      <c r="Q51" s="112">
        <f t="shared" si="4"/>
        <v>0</v>
      </c>
    </row>
    <row r="52" spans="1:17" ht="38.2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58" t="s">
        <v>90</v>
      </c>
      <c r="G52" s="59" t="s">
        <v>263</v>
      </c>
      <c r="H52" s="76">
        <v>30.1</v>
      </c>
      <c r="I52" s="106">
        <f>'REITORIA-SETIC'!J52+ESAG!J52+CEART!J52+FAED!J52+CEAD!J52+CEFID!J52+CERES!J52+CESFI!J52+CCT!J52+CEPLAN!J52+CEAVI!J52+CAV!J52+CESMO!J52+CEO!J52</f>
        <v>50</v>
      </c>
      <c r="J52" s="107">
        <f>'REITORIA-SETIC'!K52+ESAG!K52+CEART!K52+FAED!K52+CEAD!K52+CEFID!K52+CERES!K52+CESFI!K52+CCT!K52+CEPLAN!K52+CEAVI!K52+CAV!K52+CESMO!K52+CEO!K52</f>
        <v>0</v>
      </c>
      <c r="K52" s="108">
        <f>'REITORIA-SETIC'!L52+ESAG!L52+CEART!L52+FAED!L52+CEAD!L52+CEFID!L52+CERES!L52+CESFI!L52+CCT!L52+CEAVI!L52+CAV!L52+CESMO!L52+CEO!L52</f>
        <v>0</v>
      </c>
      <c r="L52" s="109">
        <f t="shared" si="5"/>
        <v>12</v>
      </c>
      <c r="M52" s="110">
        <f>+'REITORIA-SETIC'!O52+'REITORIA-SETIC'!P52+ESAG!O52+ESAG!P52+CEART!O52+CEART!P52+FAED!O52+FAED!P52+CEAD!O52+CEAD!P52+CEFID!O52+CEFID!P52+CERES!O52+CERES!P52+CESFI!O52+CESFI!P52+CCT!O52+CCT!P52+CEPLAN!O52+CEPLAN!P52+CEAVI!O52+CEAVI!P52+CAV!O52+CAV!P52+CESMO!O52+CESMO!P52+CEO!O319+CEO!P319</f>
        <v>0</v>
      </c>
      <c r="N52" s="111">
        <f t="shared" si="6"/>
        <v>50</v>
      </c>
      <c r="O52" s="112">
        <f t="shared" si="7"/>
        <v>1505</v>
      </c>
      <c r="P52" s="112">
        <f t="shared" si="8"/>
        <v>0</v>
      </c>
      <c r="Q52" s="112">
        <f t="shared" si="4"/>
        <v>0</v>
      </c>
    </row>
    <row r="53" spans="1:17" ht="38.2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58" t="s">
        <v>90</v>
      </c>
      <c r="G53" s="59" t="s">
        <v>263</v>
      </c>
      <c r="H53" s="76">
        <v>46.61</v>
      </c>
      <c r="I53" s="106">
        <f>'REITORIA-SETIC'!J53+ESAG!J53+CEART!J53+FAED!J53+CEAD!J53+CEFID!J53+CERES!J53+CESFI!J53+CCT!J53+CEPLAN!J53+CEAVI!J53+CAV!J53+CESMO!J53+CEO!J53</f>
        <v>200</v>
      </c>
      <c r="J53" s="107">
        <f>'REITORIA-SETIC'!K53+ESAG!K53+CEART!K53+FAED!K53+CEAD!K53+CEFID!K53+CERES!K53+CESFI!K53+CCT!K53+CEPLAN!K53+CEAVI!K53+CAV!K53+CESMO!K53+CEO!K53</f>
        <v>0</v>
      </c>
      <c r="K53" s="108">
        <f>'REITORIA-SETIC'!L53+ESAG!L53+CEART!L53+FAED!L53+CEAD!L53+CEFID!L53+CERES!L53+CESFI!L53+CCT!L53+CEAVI!L53+CAV!L53+CESMO!L53+CEO!L53</f>
        <v>0</v>
      </c>
      <c r="L53" s="109">
        <f t="shared" si="5"/>
        <v>49.5</v>
      </c>
      <c r="M53" s="110">
        <f>+'REITORIA-SETIC'!O53+'REITORIA-SETIC'!P53+ESAG!O53+ESAG!P53+CEART!O53+CEART!P53+FAED!O53+FAED!P53+CEAD!O53+CEAD!P53+CEFID!O53+CEFID!P53+CERES!O53+CERES!P53+CESFI!O53+CESFI!P53+CCT!O53+CCT!P53+CEPLAN!O53+CEPLAN!P53+CEAVI!O53+CEAVI!P53+CAV!O53+CAV!P53+CESMO!O53+CESMO!P53+CEO!O320+CEO!P320</f>
        <v>0</v>
      </c>
      <c r="N53" s="111">
        <f t="shared" si="6"/>
        <v>200</v>
      </c>
      <c r="O53" s="112">
        <f t="shared" si="7"/>
        <v>9322</v>
      </c>
      <c r="P53" s="112">
        <f t="shared" si="8"/>
        <v>0</v>
      </c>
      <c r="Q53" s="112">
        <f t="shared" si="4"/>
        <v>0</v>
      </c>
    </row>
    <row r="54" spans="1:17" ht="38.2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58" t="s">
        <v>90</v>
      </c>
      <c r="G54" s="59" t="s">
        <v>263</v>
      </c>
      <c r="H54" s="76">
        <v>3.88</v>
      </c>
      <c r="I54" s="106">
        <f>'REITORIA-SETIC'!J54+ESAG!J54+CEART!J54+FAED!J54+CEAD!J54+CEFID!J54+CERES!J54+CESFI!J54+CCT!J54+CEPLAN!J54+CEAVI!J54+CAV!J54+CESMO!J54+CEO!J54</f>
        <v>100</v>
      </c>
      <c r="J54" s="107">
        <f>'REITORIA-SETIC'!K54+ESAG!K54+CEART!K54+FAED!K54+CEAD!K54+CEFID!K54+CERES!K54+CESFI!K54+CCT!K54+CEPLAN!K54+CEAVI!K54+CAV!K54+CESMO!K54+CEO!K54</f>
        <v>0</v>
      </c>
      <c r="K54" s="108">
        <f>'REITORIA-SETIC'!L54+ESAG!L54+CEART!L54+FAED!L54+CEAD!L54+CEFID!L54+CERES!L54+CESFI!L54+CCT!L54+CEAVI!L54+CAV!L54+CESMO!L54+CEO!L54</f>
        <v>0</v>
      </c>
      <c r="L54" s="109">
        <f t="shared" si="5"/>
        <v>24.5</v>
      </c>
      <c r="M54" s="110">
        <f>+'REITORIA-SETIC'!O54+'REITORIA-SETIC'!P54+ESAG!O54+ESAG!P54+CEART!O54+CEART!P54+FAED!O54+FAED!P54+CEAD!O54+CEAD!P54+CEFID!O54+CEFID!P54+CERES!O54+CERES!P54+CESFI!O54+CESFI!P54+CCT!O54+CCT!P54+CEPLAN!O54+CEPLAN!P54+CEAVI!O54+CEAVI!P54+CAV!O54+CAV!P54+CESMO!O54+CESMO!P54+CEO!O321+CEO!P321</f>
        <v>0</v>
      </c>
      <c r="N54" s="111">
        <f t="shared" si="6"/>
        <v>100</v>
      </c>
      <c r="O54" s="112">
        <f t="shared" si="7"/>
        <v>388</v>
      </c>
      <c r="P54" s="112">
        <f t="shared" si="8"/>
        <v>0</v>
      </c>
      <c r="Q54" s="112">
        <f t="shared" si="4"/>
        <v>0</v>
      </c>
    </row>
    <row r="55" spans="1:17" ht="38.2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8" t="s">
        <v>91</v>
      </c>
      <c r="G55" s="80" t="s">
        <v>264</v>
      </c>
      <c r="H55" s="76">
        <v>7.99</v>
      </c>
      <c r="I55" s="106">
        <f>'REITORIA-SETIC'!J55+ESAG!J55+CEART!J55+FAED!J55+CEAD!J55+CEFID!J55+CERES!J55+CESFI!J55+CCT!J55+CEPLAN!J55+CEAVI!J55+CAV!J55+CESMO!J55+CEO!J55</f>
        <v>1000</v>
      </c>
      <c r="J55" s="107">
        <f>'REITORIA-SETIC'!K55+ESAG!K55+CEART!K55+FAED!K55+CEAD!K55+CEFID!K55+CERES!K55+CESFI!K55+CCT!K55+CEPLAN!K55+CEAVI!K55+CAV!K55+CESMO!K55+CEO!K55</f>
        <v>0</v>
      </c>
      <c r="K55" s="108">
        <f>'REITORIA-SETIC'!L55+ESAG!L55+CEART!L55+FAED!L55+CEAD!L55+CEFID!L55+CERES!L55+CESFI!L55+CCT!L55+CEAVI!L55+CAV!L55+CESMO!L55+CEO!L55</f>
        <v>0</v>
      </c>
      <c r="L55" s="109">
        <f t="shared" si="5"/>
        <v>249.5</v>
      </c>
      <c r="M55" s="110">
        <f>+'REITORIA-SETIC'!O55+'REITORIA-SETIC'!P55+ESAG!O55+ESAG!P55+CEART!O55+CEART!P55+FAED!O55+FAED!P55+CEAD!O55+CEAD!P55+CEFID!O55+CEFID!P55+CERES!O55+CERES!P55+CESFI!O55+CESFI!P55+CCT!O55+CCT!P55+CEPLAN!O55+CEPLAN!P55+CEAVI!O55+CEAVI!P55+CAV!O55+CAV!P55+CESMO!O55+CESMO!P55+CEO!O322+CEO!P322</f>
        <v>0</v>
      </c>
      <c r="N55" s="111">
        <f t="shared" si="6"/>
        <v>1000</v>
      </c>
      <c r="O55" s="112">
        <f t="shared" si="7"/>
        <v>7990</v>
      </c>
      <c r="P55" s="112">
        <f t="shared" si="8"/>
        <v>0</v>
      </c>
      <c r="Q55" s="112">
        <f t="shared" si="4"/>
        <v>0</v>
      </c>
    </row>
    <row r="56" spans="1:17" ht="38.2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8" t="s">
        <v>91</v>
      </c>
      <c r="G56" s="80" t="s">
        <v>264</v>
      </c>
      <c r="H56" s="76">
        <v>11.34</v>
      </c>
      <c r="I56" s="106">
        <f>'REITORIA-SETIC'!J56+ESAG!J56+CEART!J56+FAED!J56+CEAD!J56+CEFID!J56+CERES!J56+CESFI!J56+CCT!J56+CEPLAN!J56+CEAVI!J56+CAV!J56+CESMO!J56+CEO!J56</f>
        <v>10000</v>
      </c>
      <c r="J56" s="107">
        <f>'REITORIA-SETIC'!K56+ESAG!K56+CEART!K56+FAED!K56+CEAD!K56+CEFID!K56+CERES!K56+CESFI!K56+CCT!K56+CEPLAN!K56+CEAVI!K56+CAV!K56+CESMO!K56+CEO!K56</f>
        <v>0</v>
      </c>
      <c r="K56" s="108">
        <f>'REITORIA-SETIC'!L56+ESAG!L56+CEART!L56+FAED!L56+CEAD!L56+CEFID!L56+CERES!L56+CESFI!L56+CCT!L56+CEAVI!L56+CAV!L56+CESMO!L56+CEO!L56</f>
        <v>0</v>
      </c>
      <c r="L56" s="109">
        <f t="shared" si="5"/>
        <v>2499.5</v>
      </c>
      <c r="M56" s="110">
        <f>+'REITORIA-SETIC'!O56+'REITORIA-SETIC'!P56+ESAG!O56+ESAG!P56+CEART!O56+CEART!P56+FAED!O56+FAED!P56+CEAD!O56+CEAD!P56+CEFID!O56+CEFID!P56+CERES!O56+CERES!P56+CESFI!O56+CESFI!P56+CCT!O56+CCT!P56+CEPLAN!O56+CEPLAN!P56+CEAVI!O56+CEAVI!P56+CAV!O56+CAV!P56+CESMO!O56+CESMO!P56+CEO!O323+CEO!P323</f>
        <v>0</v>
      </c>
      <c r="N56" s="111">
        <f t="shared" si="6"/>
        <v>10000</v>
      </c>
      <c r="O56" s="112">
        <f t="shared" si="7"/>
        <v>113400</v>
      </c>
      <c r="P56" s="112">
        <f t="shared" si="8"/>
        <v>0</v>
      </c>
      <c r="Q56" s="112">
        <f t="shared" si="4"/>
        <v>0</v>
      </c>
    </row>
    <row r="57" spans="1:17" ht="38.2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8" t="s">
        <v>91</v>
      </c>
      <c r="G57" s="80" t="s">
        <v>264</v>
      </c>
      <c r="H57" s="76">
        <v>12.26</v>
      </c>
      <c r="I57" s="106">
        <f>'REITORIA-SETIC'!J57+ESAG!J57+CEART!J57+FAED!J57+CEAD!J57+CEFID!J57+CERES!J57+CESFI!J57+CCT!J57+CEPLAN!J57+CEAVI!J57+CAV!J57+CESMO!J57+CEO!J57</f>
        <v>500</v>
      </c>
      <c r="J57" s="107">
        <f>'REITORIA-SETIC'!K57+ESAG!K57+CEART!K57+FAED!K57+CEAD!K57+CEFID!K57+CERES!K57+CESFI!K57+CCT!K57+CEPLAN!K57+CEAVI!K57+CAV!K57+CESMO!K57+CEO!K57</f>
        <v>0</v>
      </c>
      <c r="K57" s="108">
        <f>'REITORIA-SETIC'!L57+ESAG!L57+CEART!L57+FAED!L57+CEAD!L57+CEFID!L57+CERES!L57+CESFI!L57+CCT!L57+CEAVI!L57+CAV!L57+CESMO!L57+CEO!L57</f>
        <v>0</v>
      </c>
      <c r="L57" s="109">
        <f t="shared" si="5"/>
        <v>124.5</v>
      </c>
      <c r="M57" s="110">
        <f>+'REITORIA-SETIC'!O57+'REITORIA-SETIC'!P57+ESAG!O57+ESAG!P57+CEART!O57+CEART!P57+FAED!O57+FAED!P57+CEAD!O57+CEAD!P57+CEFID!O57+CEFID!P57+CERES!O57+CERES!P57+CESFI!O57+CESFI!P57+CCT!O57+CCT!P57+CEPLAN!O57+CEPLAN!P57+CEAVI!O57+CEAVI!P57+CAV!O57+CAV!P57+CESMO!O57+CESMO!P57+CEO!O324+CEO!P324</f>
        <v>0</v>
      </c>
      <c r="N57" s="111">
        <f t="shared" si="6"/>
        <v>500</v>
      </c>
      <c r="O57" s="112">
        <f t="shared" si="7"/>
        <v>6130</v>
      </c>
      <c r="P57" s="112">
        <f t="shared" si="8"/>
        <v>0</v>
      </c>
      <c r="Q57" s="112">
        <f t="shared" si="4"/>
        <v>0</v>
      </c>
    </row>
    <row r="58" spans="1:17" ht="38.2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58" t="s">
        <v>90</v>
      </c>
      <c r="G58" s="59" t="s">
        <v>263</v>
      </c>
      <c r="H58" s="76">
        <v>37.369999999999997</v>
      </c>
      <c r="I58" s="106">
        <f>'REITORIA-SETIC'!J58+ESAG!J58+CEART!J58+FAED!J58+CEAD!J58+CEFID!J58+CERES!J58+CESFI!J58+CCT!J58+CEPLAN!J58+CEAVI!J58+CAV!J58+CESMO!J58+CEO!J58</f>
        <v>50</v>
      </c>
      <c r="J58" s="107">
        <f>'REITORIA-SETIC'!K58+ESAG!K58+CEART!K58+FAED!K58+CEAD!K58+CEFID!K58+CERES!K58+CESFI!K58+CCT!K58+CEPLAN!K58+CEAVI!K58+CAV!K58+CESMO!K58+CEO!K58</f>
        <v>0</v>
      </c>
      <c r="K58" s="108">
        <f>'REITORIA-SETIC'!L58+ESAG!L58+CEART!L58+FAED!L58+CEAD!L58+CEFID!L58+CERES!L58+CESFI!L58+CCT!L58+CEAVI!L58+CAV!L58+CESMO!L58+CEO!L58</f>
        <v>0</v>
      </c>
      <c r="L58" s="109">
        <f t="shared" si="5"/>
        <v>12</v>
      </c>
      <c r="M58" s="110">
        <f>+'REITORIA-SETIC'!O58+'REITORIA-SETIC'!P58+ESAG!O58+ESAG!P58+CEART!O58+CEART!P58+FAED!O58+FAED!P58+CEAD!O58+CEAD!P58+CEFID!O58+CEFID!P58+CERES!O58+CERES!P58+CESFI!O58+CESFI!P58+CCT!O58+CCT!P58+CEPLAN!O58+CEPLAN!P58+CEAVI!O58+CEAVI!P58+CAV!O58+CAV!P58+CESMO!O58+CESMO!P58+CEO!O325+CEO!P325</f>
        <v>0</v>
      </c>
      <c r="N58" s="111">
        <f t="shared" si="6"/>
        <v>50</v>
      </c>
      <c r="O58" s="112">
        <f t="shared" si="7"/>
        <v>1868.4999999999998</v>
      </c>
      <c r="P58" s="112">
        <f t="shared" si="8"/>
        <v>0</v>
      </c>
      <c r="Q58" s="112">
        <f t="shared" si="4"/>
        <v>0</v>
      </c>
    </row>
    <row r="59" spans="1:17" ht="38.2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58" t="s">
        <v>92</v>
      </c>
      <c r="G59" s="59" t="s">
        <v>263</v>
      </c>
      <c r="H59" s="76">
        <v>16.95</v>
      </c>
      <c r="I59" s="106">
        <f>'REITORIA-SETIC'!J59+ESAG!J59+CEART!J59+FAED!J59+CEAD!J59+CEFID!J59+CERES!J59+CESFI!J59+CCT!J59+CEPLAN!J59+CEAVI!J59+CAV!J59+CESMO!J59+CEO!J59</f>
        <v>200</v>
      </c>
      <c r="J59" s="107">
        <f>'REITORIA-SETIC'!K59+ESAG!K59+CEART!K59+FAED!K59+CEAD!K59+CEFID!K59+CERES!K59+CESFI!K59+CCT!K59+CEPLAN!K59+CEAVI!K59+CAV!K59+CESMO!K59+CEO!K59</f>
        <v>0</v>
      </c>
      <c r="K59" s="108">
        <f>'REITORIA-SETIC'!L59+ESAG!L59+CEART!L59+FAED!L59+CEAD!L59+CEFID!L59+CERES!L59+CESFI!L59+CCT!L59+CEAVI!L59+CAV!L59+CESMO!L59+CEO!L59</f>
        <v>0</v>
      </c>
      <c r="L59" s="109">
        <f t="shared" ref="L59:L122" si="9">I59*0.25-0.5-M59</f>
        <v>49.5</v>
      </c>
      <c r="M59" s="110">
        <f>+'REITORIA-SETIC'!O59+'REITORIA-SETIC'!P59+ESAG!O59+ESAG!P59+CEART!O59+CEART!P59+FAED!O59+FAED!P59+CEAD!O59+CEAD!P59+CEFID!O59+CEFID!P59+CERES!O59+CERES!P59+CESFI!O59+CESFI!P59+CCT!O59+CCT!P59+CEPLAN!O59+CEPLAN!P59+CEAVI!O59+CEAVI!P59+CAV!O59+CAV!P59+CESMO!O59+CESMO!P59+CEO!O326+CEO!P326</f>
        <v>0</v>
      </c>
      <c r="N59" s="111">
        <f t="shared" ref="N59:N122" si="10">I59-J59+M59</f>
        <v>200</v>
      </c>
      <c r="O59" s="112">
        <f t="shared" ref="O59:O122" si="11">H59*I59</f>
        <v>3390</v>
      </c>
      <c r="P59" s="112">
        <f t="shared" ref="P59:P122" si="12">H59*M59</f>
        <v>0</v>
      </c>
      <c r="Q59" s="112">
        <f t="shared" ref="Q59:Q122" si="13">H59*J59+P59</f>
        <v>0</v>
      </c>
    </row>
    <row r="60" spans="1:17" ht="38.2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8" t="s">
        <v>91</v>
      </c>
      <c r="G60" s="80" t="s">
        <v>264</v>
      </c>
      <c r="H60" s="76">
        <v>21.94</v>
      </c>
      <c r="I60" s="106">
        <f>'REITORIA-SETIC'!J60+ESAG!J60+CEART!J60+FAED!J60+CEAD!J60+CEFID!J60+CERES!J60+CESFI!J60+CCT!J60+CEPLAN!J60+CEAVI!J60+CAV!J60+CESMO!J60+CEO!J60</f>
        <v>500</v>
      </c>
      <c r="J60" s="107">
        <f>'REITORIA-SETIC'!K60+ESAG!K60+CEART!K60+FAED!K60+CEAD!K60+CEFID!K60+CERES!K60+CESFI!K60+CCT!K60+CEPLAN!K60+CEAVI!K60+CAV!K60+CESMO!K60+CEO!K60</f>
        <v>0</v>
      </c>
      <c r="K60" s="108">
        <f>'REITORIA-SETIC'!L60+ESAG!L60+CEART!L60+FAED!L60+CEAD!L60+CEFID!L60+CERES!L60+CESFI!L60+CCT!L60+CEAVI!L60+CAV!L60+CESMO!L60+CEO!L60</f>
        <v>0</v>
      </c>
      <c r="L60" s="109">
        <f t="shared" si="9"/>
        <v>124.5</v>
      </c>
      <c r="M60" s="110">
        <f>+'REITORIA-SETIC'!O60+'REITORIA-SETIC'!P60+ESAG!O60+ESAG!P60+CEART!O60+CEART!P60+FAED!O60+FAED!P60+CEAD!O60+CEAD!P60+CEFID!O60+CEFID!P60+CERES!O60+CERES!P60+CESFI!O60+CESFI!P60+CCT!O60+CCT!P60+CEPLAN!O60+CEPLAN!P60+CEAVI!O60+CEAVI!P60+CAV!O60+CAV!P60+CESMO!O60+CESMO!P60+CEO!O327+CEO!P327</f>
        <v>0</v>
      </c>
      <c r="N60" s="111">
        <f t="shared" si="10"/>
        <v>500</v>
      </c>
      <c r="O60" s="112">
        <f t="shared" si="11"/>
        <v>10970</v>
      </c>
      <c r="P60" s="112">
        <f t="shared" si="12"/>
        <v>0</v>
      </c>
      <c r="Q60" s="112">
        <f t="shared" si="13"/>
        <v>0</v>
      </c>
    </row>
    <row r="61" spans="1:17" ht="38.2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8" t="s">
        <v>91</v>
      </c>
      <c r="G61" s="80" t="s">
        <v>264</v>
      </c>
      <c r="H61" s="76">
        <v>15.66</v>
      </c>
      <c r="I61" s="106">
        <f>'REITORIA-SETIC'!J61+ESAG!J61+CEART!J61+FAED!J61+CEAD!J61+CEFID!J61+CERES!J61+CESFI!J61+CCT!J61+CEPLAN!J61+CEAVI!J61+CAV!J61+CESMO!J61+CEO!J61</f>
        <v>500</v>
      </c>
      <c r="J61" s="107">
        <f>'REITORIA-SETIC'!K61+ESAG!K61+CEART!K61+FAED!K61+CEAD!K61+CEFID!K61+CERES!K61+CESFI!K61+CCT!K61+CEPLAN!K61+CEAVI!K61+CAV!K61+CESMO!K61+CEO!K61</f>
        <v>0</v>
      </c>
      <c r="K61" s="108">
        <f>'REITORIA-SETIC'!L61+ESAG!L61+CEART!L61+FAED!L61+CEAD!L61+CEFID!L61+CERES!L61+CESFI!L61+CCT!L61+CEAVI!L61+CAV!L61+CESMO!L61+CEO!L61</f>
        <v>0</v>
      </c>
      <c r="L61" s="109">
        <f t="shared" si="9"/>
        <v>124.5</v>
      </c>
      <c r="M61" s="110">
        <f>+'REITORIA-SETIC'!O61+'REITORIA-SETIC'!P61+ESAG!O61+ESAG!P61+CEART!O61+CEART!P61+FAED!O61+FAED!P61+CEAD!O61+CEAD!P61+CEFID!O61+CEFID!P61+CERES!O61+CERES!P61+CESFI!O61+CESFI!P61+CCT!O61+CCT!P61+CEPLAN!O61+CEPLAN!P61+CEAVI!O61+CEAVI!P61+CAV!O61+CAV!P61+CESMO!O61+CESMO!P61+CEO!O328+CEO!P328</f>
        <v>0</v>
      </c>
      <c r="N61" s="111">
        <f t="shared" si="10"/>
        <v>500</v>
      </c>
      <c r="O61" s="112">
        <f t="shared" si="11"/>
        <v>7830</v>
      </c>
      <c r="P61" s="112">
        <f t="shared" si="12"/>
        <v>0</v>
      </c>
      <c r="Q61" s="112">
        <f t="shared" si="13"/>
        <v>0</v>
      </c>
    </row>
    <row r="62" spans="1:17" ht="38.2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8" t="s">
        <v>91</v>
      </c>
      <c r="G62" s="80" t="s">
        <v>264</v>
      </c>
      <c r="H62" s="76">
        <v>11</v>
      </c>
      <c r="I62" s="106">
        <f>'REITORIA-SETIC'!J62+ESAG!J62+CEART!J62+FAED!J62+CEAD!J62+CEFID!J62+CERES!J62+CESFI!J62+CCT!J62+CEPLAN!J62+CEAVI!J62+CAV!J62+CESMO!J62+CEO!J62</f>
        <v>100</v>
      </c>
      <c r="J62" s="107">
        <f>'REITORIA-SETIC'!K62+ESAG!K62+CEART!K62+FAED!K62+CEAD!K62+CEFID!K62+CERES!K62+CESFI!K62+CCT!K62+CEPLAN!K62+CEAVI!K62+CAV!K62+CESMO!K62+CEO!K62</f>
        <v>0</v>
      </c>
      <c r="K62" s="108">
        <f>'REITORIA-SETIC'!L62+ESAG!L62+CEART!L62+FAED!L62+CEAD!L62+CEFID!L62+CERES!L62+CESFI!L62+CCT!L62+CEAVI!L62+CAV!L62+CESMO!L62+CEO!L62</f>
        <v>0</v>
      </c>
      <c r="L62" s="109">
        <f t="shared" si="9"/>
        <v>24.5</v>
      </c>
      <c r="M62" s="110">
        <f>+'REITORIA-SETIC'!O62+'REITORIA-SETIC'!P62+ESAG!O62+ESAG!P62+CEART!O62+CEART!P62+FAED!O62+FAED!P62+CEAD!O62+CEAD!P62+CEFID!O62+CEFID!P62+CERES!O62+CERES!P62+CESFI!O62+CESFI!P62+CCT!O62+CCT!P62+CEPLAN!O62+CEPLAN!P62+CEAVI!O62+CEAVI!P62+CAV!O62+CAV!P62+CESMO!O62+CESMO!P62+CEO!O329+CEO!P329</f>
        <v>0</v>
      </c>
      <c r="N62" s="111">
        <f t="shared" si="10"/>
        <v>100</v>
      </c>
      <c r="O62" s="112">
        <f t="shared" si="11"/>
        <v>1100</v>
      </c>
      <c r="P62" s="112">
        <f t="shared" si="12"/>
        <v>0</v>
      </c>
      <c r="Q62" s="112">
        <f t="shared" si="13"/>
        <v>0</v>
      </c>
    </row>
    <row r="63" spans="1:17" ht="38.2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8" t="s">
        <v>91</v>
      </c>
      <c r="G63" s="80" t="s">
        <v>264</v>
      </c>
      <c r="H63" s="76">
        <v>153.36000000000001</v>
      </c>
      <c r="I63" s="106">
        <f>'REITORIA-SETIC'!J63+ESAG!J63+CEART!J63+FAED!J63+CEAD!J63+CEFID!J63+CERES!J63+CESFI!J63+CCT!J63+CEPLAN!J63+CEAVI!J63+CAV!J63+CESMO!J63+CEO!J63</f>
        <v>200</v>
      </c>
      <c r="J63" s="107">
        <f>'REITORIA-SETIC'!K63+ESAG!K63+CEART!K63+FAED!K63+CEAD!K63+CEFID!K63+CERES!K63+CESFI!K63+CCT!K63+CEPLAN!K63+CEAVI!K63+CAV!K63+CESMO!K63+CEO!K63</f>
        <v>0</v>
      </c>
      <c r="K63" s="108">
        <f>'REITORIA-SETIC'!L63+ESAG!L63+CEART!L63+FAED!L63+CEAD!L63+CEFID!L63+CERES!L63+CESFI!L63+CCT!L63+CEAVI!L63+CAV!L63+CESMO!L63+CEO!L63</f>
        <v>0</v>
      </c>
      <c r="L63" s="109">
        <f t="shared" si="9"/>
        <v>49.5</v>
      </c>
      <c r="M63" s="110">
        <f>+'REITORIA-SETIC'!O63+'REITORIA-SETIC'!P63+ESAG!O63+ESAG!P63+CEART!O63+CEART!P63+FAED!O63+FAED!P63+CEAD!O63+CEAD!P63+CEFID!O63+CEFID!P63+CERES!O63+CERES!P63+CESFI!O63+CESFI!P63+CCT!O63+CCT!P63+CEPLAN!O63+CEPLAN!P63+CEAVI!O63+CEAVI!P63+CAV!O63+CAV!P63+CESMO!O63+CESMO!P63+CEO!O330+CEO!P330</f>
        <v>0</v>
      </c>
      <c r="N63" s="111">
        <f t="shared" si="10"/>
        <v>200</v>
      </c>
      <c r="O63" s="112">
        <f t="shared" si="11"/>
        <v>30672.000000000004</v>
      </c>
      <c r="P63" s="112">
        <f t="shared" si="12"/>
        <v>0</v>
      </c>
      <c r="Q63" s="112">
        <f t="shared" si="13"/>
        <v>0</v>
      </c>
    </row>
    <row r="64" spans="1:17" ht="38.2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8" t="s">
        <v>91</v>
      </c>
      <c r="G64" s="80" t="s">
        <v>264</v>
      </c>
      <c r="H64" s="76">
        <v>150</v>
      </c>
      <c r="I64" s="106">
        <f>'REITORIA-SETIC'!J64+ESAG!J64+CEART!J64+FAED!J64+CEAD!J64+CEFID!J64+CERES!J64+CESFI!J64+CCT!J64+CEPLAN!J64+CEAVI!J64+CAV!J64+CESMO!J64+CEO!J64</f>
        <v>200</v>
      </c>
      <c r="J64" s="107">
        <f>'REITORIA-SETIC'!K64+ESAG!K64+CEART!K64+FAED!K64+CEAD!K64+CEFID!K64+CERES!K64+CESFI!K64+CCT!K64+CEPLAN!K64+CEAVI!K64+CAV!K64+CESMO!K64+CEO!K64</f>
        <v>0</v>
      </c>
      <c r="K64" s="108">
        <f>'REITORIA-SETIC'!L64+ESAG!L64+CEART!L64+FAED!L64+CEAD!L64+CEFID!L64+CERES!L64+CESFI!L64+CCT!L64+CEAVI!L64+CAV!L64+CESMO!L64+CEO!L64</f>
        <v>0</v>
      </c>
      <c r="L64" s="109">
        <f t="shared" si="9"/>
        <v>49.5</v>
      </c>
      <c r="M64" s="110">
        <f>+'REITORIA-SETIC'!O64+'REITORIA-SETIC'!P64+ESAG!O64+ESAG!P64+CEART!O64+CEART!P64+FAED!O64+FAED!P64+CEAD!O64+CEAD!P64+CEFID!O64+CEFID!P64+CERES!O64+CERES!P64+CESFI!O64+CESFI!P64+CCT!O64+CCT!P64+CEPLAN!O64+CEPLAN!P64+CEAVI!O64+CEAVI!P64+CAV!O64+CAV!P64+CESMO!O64+CESMO!P64+CEO!O331+CEO!P331</f>
        <v>0</v>
      </c>
      <c r="N64" s="111">
        <f t="shared" si="10"/>
        <v>200</v>
      </c>
      <c r="O64" s="112">
        <f t="shared" si="11"/>
        <v>30000</v>
      </c>
      <c r="P64" s="112">
        <f t="shared" si="12"/>
        <v>0</v>
      </c>
      <c r="Q64" s="112">
        <f t="shared" si="13"/>
        <v>0</v>
      </c>
    </row>
    <row r="65" spans="1:17" ht="38.2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8" t="s">
        <v>91</v>
      </c>
      <c r="G65" s="80" t="s">
        <v>264</v>
      </c>
      <c r="H65" s="76">
        <v>49.48</v>
      </c>
      <c r="I65" s="106">
        <f>'REITORIA-SETIC'!J65+ESAG!J65+CEART!J65+FAED!J65+CEAD!J65+CEFID!J65+CERES!J65+CESFI!J65+CCT!J65+CEPLAN!J65+CEAVI!J65+CAV!J65+CESMO!J65+CEO!J65</f>
        <v>100</v>
      </c>
      <c r="J65" s="107">
        <f>'REITORIA-SETIC'!K65+ESAG!K65+CEART!K65+FAED!K65+CEAD!K65+CEFID!K65+CERES!K65+CESFI!K65+CCT!K65+CEPLAN!K65+CEAVI!K65+CAV!K65+CESMO!K65+CEO!K65</f>
        <v>0</v>
      </c>
      <c r="K65" s="108">
        <f>'REITORIA-SETIC'!L65+ESAG!L65+CEART!L65+FAED!L65+CEAD!L65+CEFID!L65+CERES!L65+CESFI!L65+CCT!L65+CEAVI!L65+CAV!L65+CESMO!L65+CEO!L65</f>
        <v>0</v>
      </c>
      <c r="L65" s="109">
        <f t="shared" si="9"/>
        <v>24.5</v>
      </c>
      <c r="M65" s="110">
        <f>+'REITORIA-SETIC'!O65+'REITORIA-SETIC'!P65+ESAG!O65+ESAG!P65+CEART!O65+CEART!P65+FAED!O65+FAED!P65+CEAD!O65+CEAD!P65+CEFID!O65+CEFID!P65+CERES!O65+CERES!P65+CESFI!O65+CESFI!P65+CCT!O65+CCT!P65+CEPLAN!O65+CEPLAN!P65+CEAVI!O65+CEAVI!P65+CAV!O65+CAV!P65+CESMO!O65+CESMO!P65+CEO!O332+CEO!P332</f>
        <v>0</v>
      </c>
      <c r="N65" s="111">
        <f t="shared" si="10"/>
        <v>100</v>
      </c>
      <c r="O65" s="112">
        <f t="shared" si="11"/>
        <v>4948</v>
      </c>
      <c r="P65" s="112">
        <f t="shared" si="12"/>
        <v>0</v>
      </c>
      <c r="Q65" s="112">
        <f t="shared" si="13"/>
        <v>0</v>
      </c>
    </row>
    <row r="66" spans="1:17" ht="38.2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8" t="s">
        <v>91</v>
      </c>
      <c r="G66" s="80" t="s">
        <v>264</v>
      </c>
      <c r="H66" s="76">
        <v>19.12</v>
      </c>
      <c r="I66" s="106">
        <f>'REITORIA-SETIC'!J66+ESAG!J66+CEART!J66+FAED!J66+CEAD!J66+CEFID!J66+CERES!J66+CESFI!J66+CCT!J66+CEPLAN!J66+CEAVI!J66+CAV!J66+CESMO!J66+CEO!J66</f>
        <v>100</v>
      </c>
      <c r="J66" s="107">
        <f>'REITORIA-SETIC'!K66+ESAG!K66+CEART!K66+FAED!K66+CEAD!K66+CEFID!K66+CERES!K66+CESFI!K66+CCT!K66+CEPLAN!K66+CEAVI!K66+CAV!K66+CESMO!K66+CEO!K66</f>
        <v>0</v>
      </c>
      <c r="K66" s="108">
        <f>'REITORIA-SETIC'!L66+ESAG!L66+CEART!L66+FAED!L66+CEAD!L66+CEFID!L66+CERES!L66+CESFI!L66+CCT!L66+CEAVI!L66+CAV!L66+CESMO!L66+CEO!L66</f>
        <v>0</v>
      </c>
      <c r="L66" s="109">
        <f t="shared" si="9"/>
        <v>24.5</v>
      </c>
      <c r="M66" s="110">
        <f>+'REITORIA-SETIC'!O66+'REITORIA-SETIC'!P66+ESAG!O66+ESAG!P66+CEART!O66+CEART!P66+FAED!O66+FAED!P66+CEAD!O66+CEAD!P66+CEFID!O66+CEFID!P66+CERES!O66+CERES!P66+CESFI!O66+CESFI!P66+CCT!O66+CCT!P66+CEPLAN!O66+CEPLAN!P66+CEAVI!O66+CEAVI!P66+CAV!O66+CAV!P66+CESMO!O66+CESMO!P66+CEO!O333+CEO!P333</f>
        <v>0</v>
      </c>
      <c r="N66" s="111">
        <f t="shared" si="10"/>
        <v>100</v>
      </c>
      <c r="O66" s="112">
        <f t="shared" si="11"/>
        <v>1912</v>
      </c>
      <c r="P66" s="112">
        <f t="shared" si="12"/>
        <v>0</v>
      </c>
      <c r="Q66" s="112">
        <f t="shared" si="13"/>
        <v>0</v>
      </c>
    </row>
    <row r="67" spans="1:17" ht="38.2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8" t="s">
        <v>91</v>
      </c>
      <c r="G67" s="80" t="s">
        <v>264</v>
      </c>
      <c r="H67" s="76">
        <v>44.98</v>
      </c>
      <c r="I67" s="106">
        <f>'REITORIA-SETIC'!J67+ESAG!J67+CEART!J67+FAED!J67+CEAD!J67+CEFID!J67+CERES!J67+CESFI!J67+CCT!J67+CEPLAN!J67+CEAVI!J67+CAV!J67+CESMO!J67+CEO!J67</f>
        <v>200</v>
      </c>
      <c r="J67" s="107">
        <f>'REITORIA-SETIC'!K67+ESAG!K67+CEART!K67+FAED!K67+CEAD!K67+CEFID!K67+CERES!K67+CESFI!K67+CCT!K67+CEPLAN!K67+CEAVI!K67+CAV!K67+CESMO!K67+CEO!K67</f>
        <v>0</v>
      </c>
      <c r="K67" s="108">
        <f>'REITORIA-SETIC'!L67+ESAG!L67+CEART!L67+FAED!L67+CEAD!L67+CEFID!L67+CERES!L67+CESFI!L67+CCT!L67+CEAVI!L67+CAV!L67+CESMO!L67+CEO!L67</f>
        <v>0</v>
      </c>
      <c r="L67" s="109">
        <f t="shared" si="9"/>
        <v>49.5</v>
      </c>
      <c r="M67" s="110">
        <f>+'REITORIA-SETIC'!O67+'REITORIA-SETIC'!P67+ESAG!O67+ESAG!P67+CEART!O67+CEART!P67+FAED!O67+FAED!P67+CEAD!O67+CEAD!P67+CEFID!O67+CEFID!P67+CERES!O67+CERES!P67+CESFI!O67+CESFI!P67+CCT!O67+CCT!P67+CEPLAN!O67+CEPLAN!P67+CEAVI!O67+CEAVI!P67+CAV!O67+CAV!P67+CESMO!O67+CESMO!P67+CEO!O334+CEO!P334</f>
        <v>0</v>
      </c>
      <c r="N67" s="111">
        <f t="shared" si="10"/>
        <v>200</v>
      </c>
      <c r="O67" s="112">
        <f t="shared" si="11"/>
        <v>8996</v>
      </c>
      <c r="P67" s="112">
        <f t="shared" si="12"/>
        <v>0</v>
      </c>
      <c r="Q67" s="112">
        <f t="shared" si="13"/>
        <v>0</v>
      </c>
    </row>
    <row r="68" spans="1:17" ht="38.2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8" t="s">
        <v>91</v>
      </c>
      <c r="G68" s="80" t="s">
        <v>264</v>
      </c>
      <c r="H68" s="76">
        <v>74.95</v>
      </c>
      <c r="I68" s="106">
        <f>'REITORIA-SETIC'!J68+ESAG!J68+CEART!J68+FAED!J68+CEAD!J68+CEFID!J68+CERES!J68+CESFI!J68+CCT!J68+CEPLAN!J68+CEAVI!J68+CAV!J68+CESMO!J68+CEO!J68</f>
        <v>200</v>
      </c>
      <c r="J68" s="107">
        <f>'REITORIA-SETIC'!K68+ESAG!K68+CEART!K68+FAED!K68+CEAD!K68+CEFID!K68+CERES!K68+CESFI!K68+CCT!K68+CEPLAN!K68+CEAVI!K68+CAV!K68+CESMO!K68+CEO!K68</f>
        <v>0</v>
      </c>
      <c r="K68" s="108">
        <f>'REITORIA-SETIC'!L68+ESAG!L68+CEART!L68+FAED!L68+CEAD!L68+CEFID!L68+CERES!L68+CESFI!L68+CCT!L68+CEAVI!L68+CAV!L68+CESMO!L68+CEO!L68</f>
        <v>0</v>
      </c>
      <c r="L68" s="109">
        <f t="shared" si="9"/>
        <v>49.5</v>
      </c>
      <c r="M68" s="110">
        <f>+'REITORIA-SETIC'!O68+'REITORIA-SETIC'!P68+ESAG!O68+ESAG!P68+CEART!O68+CEART!P68+FAED!O68+FAED!P68+CEAD!O68+CEAD!P68+CEFID!O68+CEFID!P68+CERES!O68+CERES!P68+CESFI!O68+CESFI!P68+CCT!O68+CCT!P68+CEPLAN!O68+CEPLAN!P68+CEAVI!O68+CEAVI!P68+CAV!O68+CAV!P68+CESMO!O68+CESMO!P68+CEO!O335+CEO!P335</f>
        <v>0</v>
      </c>
      <c r="N68" s="111">
        <f t="shared" si="10"/>
        <v>200</v>
      </c>
      <c r="O68" s="112">
        <f t="shared" si="11"/>
        <v>14990</v>
      </c>
      <c r="P68" s="112">
        <f t="shared" si="12"/>
        <v>0</v>
      </c>
      <c r="Q68" s="112">
        <f t="shared" si="13"/>
        <v>0</v>
      </c>
    </row>
    <row r="69" spans="1:17" ht="38.2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58" t="s">
        <v>90</v>
      </c>
      <c r="G69" s="59" t="s">
        <v>263</v>
      </c>
      <c r="H69" s="76">
        <v>830.2</v>
      </c>
      <c r="I69" s="106">
        <f>'REITORIA-SETIC'!J69+ESAG!J69+CEART!J69+FAED!J69+CEAD!J69+CEFID!J69+CERES!J69+CESFI!J69+CCT!J69+CEPLAN!J69+CEAVI!J69+CAV!J69+CESMO!J69+CEO!J69</f>
        <v>5</v>
      </c>
      <c r="J69" s="107">
        <f>'REITORIA-SETIC'!K69+ESAG!K69+CEART!K69+FAED!K69+CEAD!K69+CEFID!K69+CERES!K69+CESFI!K69+CCT!K69+CEPLAN!K69+CEAVI!K69+CAV!K69+CESMO!K69+CEO!K69</f>
        <v>0</v>
      </c>
      <c r="K69" s="108">
        <f>'REITORIA-SETIC'!L69+ESAG!L69+CEART!L69+FAED!L69+CEAD!L69+CEFID!L69+CERES!L69+CESFI!L69+CCT!L69+CEAVI!L69+CAV!L69+CESMO!L69+CEO!L69</f>
        <v>0</v>
      </c>
      <c r="L69" s="109">
        <f t="shared" si="9"/>
        <v>0.75</v>
      </c>
      <c r="M69" s="110">
        <f>+'REITORIA-SETIC'!O69+'REITORIA-SETIC'!P69+ESAG!O69+ESAG!P69+CEART!O69+CEART!P69+FAED!O69+FAED!P69+CEAD!O69+CEAD!P69+CEFID!O69+CEFID!P69+CERES!O69+CERES!P69+CESFI!O69+CESFI!P69+CCT!O69+CCT!P69+CEPLAN!O69+CEPLAN!P69+CEAVI!O69+CEAVI!P69+CAV!O69+CAV!P69+CESMO!O69+CESMO!P69+CEO!O336+CEO!P336</f>
        <v>0</v>
      </c>
      <c r="N69" s="111">
        <f t="shared" si="10"/>
        <v>5</v>
      </c>
      <c r="O69" s="112">
        <f t="shared" si="11"/>
        <v>4151</v>
      </c>
      <c r="P69" s="112">
        <f t="shared" si="12"/>
        <v>0</v>
      </c>
      <c r="Q69" s="112">
        <f t="shared" si="13"/>
        <v>0</v>
      </c>
    </row>
    <row r="70" spans="1:17" ht="38.2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58" t="s">
        <v>90</v>
      </c>
      <c r="G70" s="59" t="s">
        <v>263</v>
      </c>
      <c r="H70" s="76">
        <v>469.76</v>
      </c>
      <c r="I70" s="106">
        <f>'REITORIA-SETIC'!J70+ESAG!J70+CEART!J70+FAED!J70+CEAD!J70+CEFID!J70+CERES!J70+CESFI!J70+CCT!J70+CEPLAN!J70+CEAVI!J70+CAV!J70+CESMO!J70+CEO!J70</f>
        <v>5</v>
      </c>
      <c r="J70" s="107">
        <f>'REITORIA-SETIC'!K70+ESAG!K70+CEART!K70+FAED!K70+CEAD!K70+CEFID!K70+CERES!K70+CESFI!K70+CCT!K70+CEPLAN!K70+CEAVI!K70+CAV!K70+CESMO!K70+CEO!K70</f>
        <v>0</v>
      </c>
      <c r="K70" s="108">
        <f>'REITORIA-SETIC'!L70+ESAG!L70+CEART!L70+FAED!L70+CEAD!L70+CEFID!L70+CERES!L70+CESFI!L70+CCT!L70+CEAVI!L70+CAV!L70+CESMO!L70+CEO!L70</f>
        <v>0</v>
      </c>
      <c r="L70" s="109">
        <f t="shared" si="9"/>
        <v>0.75</v>
      </c>
      <c r="M70" s="110">
        <f>+'REITORIA-SETIC'!O70+'REITORIA-SETIC'!P70+ESAG!O70+ESAG!P70+CEART!O70+CEART!P70+FAED!O70+FAED!P70+CEAD!O70+CEAD!P70+CEFID!O70+CEFID!P70+CERES!O70+CERES!P70+CESFI!O70+CESFI!P70+CCT!O70+CCT!P70+CEPLAN!O70+CEPLAN!P70+CEAVI!O70+CEAVI!P70+CAV!O70+CAV!P70+CESMO!O70+CESMO!P70+CEO!O337+CEO!P337</f>
        <v>0</v>
      </c>
      <c r="N70" s="111">
        <f t="shared" si="10"/>
        <v>5</v>
      </c>
      <c r="O70" s="112">
        <f t="shared" si="11"/>
        <v>2348.8000000000002</v>
      </c>
      <c r="P70" s="112">
        <f t="shared" si="12"/>
        <v>0</v>
      </c>
      <c r="Q70" s="112">
        <f t="shared" si="13"/>
        <v>0</v>
      </c>
    </row>
    <row r="71" spans="1:17" ht="38.2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58" t="s">
        <v>90</v>
      </c>
      <c r="G71" s="59" t="s">
        <v>263</v>
      </c>
      <c r="H71" s="76">
        <v>124.5</v>
      </c>
      <c r="I71" s="106">
        <f>'REITORIA-SETIC'!J71+ESAG!J71+CEART!J71+FAED!J71+CEAD!J71+CEFID!J71+CERES!J71+CESFI!J71+CCT!J71+CEPLAN!J71+CEAVI!J71+CAV!J71+CESMO!J71+CEO!J71</f>
        <v>20</v>
      </c>
      <c r="J71" s="107">
        <f>'REITORIA-SETIC'!K71+ESAG!K71+CEART!K71+FAED!K71+CEAD!K71+CEFID!K71+CERES!K71+CESFI!K71+CCT!K71+CEPLAN!K71+CEAVI!K71+CAV!K71+CESMO!K71+CEO!K71</f>
        <v>0</v>
      </c>
      <c r="K71" s="108">
        <f>'REITORIA-SETIC'!L71+ESAG!L71+CEART!L71+FAED!L71+CEAD!L71+CEFID!L71+CERES!L71+CESFI!L71+CCT!L71+CEAVI!L71+CAV!L71+CESMO!L71+CEO!L71</f>
        <v>0</v>
      </c>
      <c r="L71" s="109">
        <f t="shared" si="9"/>
        <v>4.5</v>
      </c>
      <c r="M71" s="110">
        <f>+'REITORIA-SETIC'!O71+'REITORIA-SETIC'!P71+ESAG!O71+ESAG!P71+CEART!O71+CEART!P71+FAED!O71+FAED!P71+CEAD!O71+CEAD!P71+CEFID!O71+CEFID!P71+CERES!O71+CERES!P71+CESFI!O71+CESFI!P71+CCT!O71+CCT!P71+CEPLAN!O71+CEPLAN!P71+CEAVI!O71+CEAVI!P71+CAV!O71+CAV!P71+CESMO!O71+CESMO!P71+CEO!O338+CEO!P338</f>
        <v>0</v>
      </c>
      <c r="N71" s="111">
        <f t="shared" si="10"/>
        <v>20</v>
      </c>
      <c r="O71" s="112">
        <f t="shared" si="11"/>
        <v>2490</v>
      </c>
      <c r="P71" s="112">
        <f t="shared" si="12"/>
        <v>0</v>
      </c>
      <c r="Q71" s="112">
        <f t="shared" si="13"/>
        <v>0</v>
      </c>
    </row>
    <row r="72" spans="1:17" ht="38.2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58" t="s">
        <v>90</v>
      </c>
      <c r="G72" s="59" t="s">
        <v>263</v>
      </c>
      <c r="H72" s="76">
        <v>537.14</v>
      </c>
      <c r="I72" s="106">
        <f>'REITORIA-SETIC'!J72+ESAG!J72+CEART!J72+FAED!J72+CEAD!J72+CEFID!J72+CERES!J72+CESFI!J72+CCT!J72+CEPLAN!J72+CEAVI!J72+CAV!J72+CESMO!J72+CEO!J72</f>
        <v>20</v>
      </c>
      <c r="J72" s="107">
        <f>'REITORIA-SETIC'!K72+ESAG!K72+CEART!K72+FAED!K72+CEAD!K72+CEFID!K72+CERES!K72+CESFI!K72+CCT!K72+CEPLAN!K72+CEAVI!K72+CAV!K72+CESMO!K72+CEO!K72</f>
        <v>0</v>
      </c>
      <c r="K72" s="108">
        <f>'REITORIA-SETIC'!L72+ESAG!L72+CEART!L72+FAED!L72+CEAD!L72+CEFID!L72+CERES!L72+CESFI!L72+CCT!L72+CEAVI!L72+CAV!L72+CESMO!L72+CEO!L72</f>
        <v>0</v>
      </c>
      <c r="L72" s="109">
        <f t="shared" si="9"/>
        <v>4.5</v>
      </c>
      <c r="M72" s="110">
        <f>+'REITORIA-SETIC'!O72+'REITORIA-SETIC'!P72+ESAG!O72+ESAG!P72+CEART!O72+CEART!P72+FAED!O72+FAED!P72+CEAD!O72+CEAD!P72+CEFID!O72+CEFID!P72+CERES!O72+CERES!P72+CESFI!O72+CESFI!P72+CCT!O72+CCT!P72+CEPLAN!O72+CEPLAN!P72+CEAVI!O72+CEAVI!P72+CAV!O72+CAV!P72+CESMO!O72+CESMO!P72+CEO!O339+CEO!P339</f>
        <v>0</v>
      </c>
      <c r="N72" s="111">
        <f t="shared" si="10"/>
        <v>20</v>
      </c>
      <c r="O72" s="112">
        <f t="shared" si="11"/>
        <v>10742.8</v>
      </c>
      <c r="P72" s="112">
        <f t="shared" si="12"/>
        <v>0</v>
      </c>
      <c r="Q72" s="112">
        <f t="shared" si="13"/>
        <v>0</v>
      </c>
    </row>
    <row r="73" spans="1:17" ht="38.2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58" t="s">
        <v>90</v>
      </c>
      <c r="G73" s="59" t="s">
        <v>263</v>
      </c>
      <c r="H73" s="76">
        <v>268.20999999999998</v>
      </c>
      <c r="I73" s="106">
        <f>'REITORIA-SETIC'!J73+ESAG!J73+CEART!J73+FAED!J73+CEAD!J73+CEFID!J73+CERES!J73+CESFI!J73+CCT!J73+CEPLAN!J73+CEAVI!J73+CAV!J73+CESMO!J73+CEO!J73</f>
        <v>10</v>
      </c>
      <c r="J73" s="107">
        <f>'REITORIA-SETIC'!K73+ESAG!K73+CEART!K73+FAED!K73+CEAD!K73+CEFID!K73+CERES!K73+CESFI!K73+CCT!K73+CEPLAN!K73+CEAVI!K73+CAV!K73+CESMO!K73+CEO!K73</f>
        <v>0</v>
      </c>
      <c r="K73" s="108">
        <f>'REITORIA-SETIC'!L73+ESAG!L73+CEART!L73+FAED!L73+CEAD!L73+CEFID!L73+CERES!L73+CESFI!L73+CCT!L73+CEAVI!L73+CAV!L73+CESMO!L73+CEO!L73</f>
        <v>0</v>
      </c>
      <c r="L73" s="109">
        <f t="shared" si="9"/>
        <v>2</v>
      </c>
      <c r="M73" s="110">
        <f>+'REITORIA-SETIC'!O73+'REITORIA-SETIC'!P73+ESAG!O73+ESAG!P73+CEART!O73+CEART!P73+FAED!O73+FAED!P73+CEAD!O73+CEAD!P73+CEFID!O73+CEFID!P73+CERES!O73+CERES!P73+CESFI!O73+CESFI!P73+CCT!O73+CCT!P73+CEPLAN!O73+CEPLAN!P73+CEAVI!O73+CEAVI!P73+CAV!O73+CAV!P73+CESMO!O73+CESMO!P73+CEO!O340+CEO!P340</f>
        <v>0</v>
      </c>
      <c r="N73" s="111">
        <f t="shared" si="10"/>
        <v>10</v>
      </c>
      <c r="O73" s="112">
        <f t="shared" si="11"/>
        <v>2682.1</v>
      </c>
      <c r="P73" s="112">
        <f t="shared" si="12"/>
        <v>0</v>
      </c>
      <c r="Q73" s="112">
        <f t="shared" si="13"/>
        <v>0</v>
      </c>
    </row>
    <row r="74" spans="1:17" ht="38.2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58" t="s">
        <v>90</v>
      </c>
      <c r="G74" s="59" t="s">
        <v>263</v>
      </c>
      <c r="H74" s="76">
        <v>72.8</v>
      </c>
      <c r="I74" s="106">
        <f>'REITORIA-SETIC'!J74+ESAG!J74+CEART!J74+FAED!J74+CEAD!J74+CEFID!J74+CERES!J74+CESFI!J74+CCT!J74+CEPLAN!J74+CEAVI!J74+CAV!J74+CESMO!J74+CEO!J74</f>
        <v>50</v>
      </c>
      <c r="J74" s="107">
        <f>'REITORIA-SETIC'!K74+ESAG!K74+CEART!K74+FAED!K74+CEAD!K74+CEFID!K74+CERES!K74+CESFI!K74+CCT!K74+CEPLAN!K74+CEAVI!K74+CAV!K74+CESMO!K74+CEO!K74</f>
        <v>0</v>
      </c>
      <c r="K74" s="108">
        <f>'REITORIA-SETIC'!L74+ESAG!L74+CEART!L74+FAED!L74+CEAD!L74+CEFID!L74+CERES!L74+CESFI!L74+CCT!L74+CEAVI!L74+CAV!L74+CESMO!L74+CEO!L74</f>
        <v>0</v>
      </c>
      <c r="L74" s="109">
        <f t="shared" si="9"/>
        <v>12</v>
      </c>
      <c r="M74" s="110">
        <f>+'REITORIA-SETIC'!O74+'REITORIA-SETIC'!P74+ESAG!O74+ESAG!P74+CEART!O74+CEART!P74+FAED!O74+FAED!P74+CEAD!O74+CEAD!P74+CEFID!O74+CEFID!P74+CERES!O74+CERES!P74+CESFI!O74+CESFI!P74+CCT!O74+CCT!P74+CEPLAN!O74+CEPLAN!P74+CEAVI!O74+CEAVI!P74+CAV!O74+CAV!P74+CESMO!O74+CESMO!P74+CEO!O341+CEO!P341</f>
        <v>0</v>
      </c>
      <c r="N74" s="111">
        <f t="shared" si="10"/>
        <v>50</v>
      </c>
      <c r="O74" s="112">
        <f t="shared" si="11"/>
        <v>3640</v>
      </c>
      <c r="P74" s="112">
        <f t="shared" si="12"/>
        <v>0</v>
      </c>
      <c r="Q74" s="112">
        <f t="shared" si="13"/>
        <v>0</v>
      </c>
    </row>
    <row r="75" spans="1:17" ht="38.2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58" t="s">
        <v>90</v>
      </c>
      <c r="G75" s="59" t="s">
        <v>263</v>
      </c>
      <c r="H75" s="76">
        <v>561.17999999999995</v>
      </c>
      <c r="I75" s="106">
        <f>'REITORIA-SETIC'!J75+ESAG!J75+CEART!J75+FAED!J75+CEAD!J75+CEFID!J75+CERES!J75+CESFI!J75+CCT!J75+CEPLAN!J75+CEAVI!J75+CAV!J75+CESMO!J75+CEO!J75</f>
        <v>10</v>
      </c>
      <c r="J75" s="107">
        <f>'REITORIA-SETIC'!K75+ESAG!K75+CEART!K75+FAED!K75+CEAD!K75+CEFID!K75+CERES!K75+CESFI!K75+CCT!K75+CEPLAN!K75+CEAVI!K75+CAV!K75+CESMO!K75+CEO!K75</f>
        <v>0</v>
      </c>
      <c r="K75" s="108">
        <f>'REITORIA-SETIC'!L75+ESAG!L75+CEART!L75+FAED!L75+CEAD!L75+CEFID!L75+CERES!L75+CESFI!L75+CCT!L75+CEAVI!L75+CAV!L75+CESMO!L75+CEO!L75</f>
        <v>0</v>
      </c>
      <c r="L75" s="109">
        <f t="shared" si="9"/>
        <v>2</v>
      </c>
      <c r="M75" s="110">
        <f>+'REITORIA-SETIC'!O75+'REITORIA-SETIC'!P75+ESAG!O75+ESAG!P75+CEART!O75+CEART!P75+FAED!O75+FAED!P75+CEAD!O75+CEAD!P75+CEFID!O75+CEFID!P75+CERES!O75+CERES!P75+CESFI!O75+CESFI!P75+CCT!O75+CCT!P75+CEPLAN!O75+CEPLAN!P75+CEAVI!O75+CEAVI!P75+CAV!O75+CAV!P75+CESMO!O75+CESMO!P75+CEO!O342+CEO!P342</f>
        <v>0</v>
      </c>
      <c r="N75" s="111">
        <f t="shared" si="10"/>
        <v>10</v>
      </c>
      <c r="O75" s="112">
        <f t="shared" si="11"/>
        <v>5611.7999999999993</v>
      </c>
      <c r="P75" s="112">
        <f t="shared" si="12"/>
        <v>0</v>
      </c>
      <c r="Q75" s="112">
        <f t="shared" si="13"/>
        <v>0</v>
      </c>
    </row>
    <row r="76" spans="1:17" ht="38.2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58" t="s">
        <v>90</v>
      </c>
      <c r="G76" s="59" t="s">
        <v>263</v>
      </c>
      <c r="H76" s="76">
        <v>792.58</v>
      </c>
      <c r="I76" s="106">
        <f>'REITORIA-SETIC'!J76+ESAG!J76+CEART!J76+FAED!J76+CEAD!J76+CEFID!J76+CERES!J76+CESFI!J76+CCT!J76+CEPLAN!J76+CEAVI!J76+CAV!J76+CESMO!J76+CEO!J76</f>
        <v>40</v>
      </c>
      <c r="J76" s="107">
        <f>'REITORIA-SETIC'!K76+ESAG!K76+CEART!K76+FAED!K76+CEAD!K76+CEFID!K76+CERES!K76+CESFI!K76+CCT!K76+CEPLAN!K76+CEAVI!K76+CAV!K76+CESMO!K76+CEO!K76</f>
        <v>0</v>
      </c>
      <c r="K76" s="108">
        <f>'REITORIA-SETIC'!L76+ESAG!L76+CEART!L76+FAED!L76+CEAD!L76+CEFID!L76+CERES!L76+CESFI!L76+CCT!L76+CEAVI!L76+CAV!L76+CESMO!L76+CEO!L76</f>
        <v>0</v>
      </c>
      <c r="L76" s="109">
        <f t="shared" si="9"/>
        <v>9.5</v>
      </c>
      <c r="M76" s="110">
        <f>+'REITORIA-SETIC'!O76+'REITORIA-SETIC'!P76+ESAG!O76+ESAG!P76+CEART!O76+CEART!P76+FAED!O76+FAED!P76+CEAD!O76+CEAD!P76+CEFID!O76+CEFID!P76+CERES!O76+CERES!P76+CESFI!O76+CESFI!P76+CCT!O76+CCT!P76+CEPLAN!O76+CEPLAN!P76+CEAVI!O76+CEAVI!P76+CAV!O76+CAV!P76+CESMO!O76+CESMO!P76+CEO!O343+CEO!P343</f>
        <v>0</v>
      </c>
      <c r="N76" s="111">
        <f t="shared" si="10"/>
        <v>40</v>
      </c>
      <c r="O76" s="112">
        <f t="shared" si="11"/>
        <v>31703.200000000001</v>
      </c>
      <c r="P76" s="112">
        <f t="shared" si="12"/>
        <v>0</v>
      </c>
      <c r="Q76" s="112">
        <f t="shared" si="13"/>
        <v>0</v>
      </c>
    </row>
    <row r="77" spans="1:17" ht="38.2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58" t="s">
        <v>90</v>
      </c>
      <c r="G77" s="59" t="s">
        <v>263</v>
      </c>
      <c r="H77" s="76">
        <v>358.54</v>
      </c>
      <c r="I77" s="106">
        <f>'REITORIA-SETIC'!J77+ESAG!J77+CEART!J77+FAED!J77+CEAD!J77+CEFID!J77+CERES!J77+CESFI!J77+CCT!J77+CEPLAN!J77+CEAVI!J77+CAV!J77+CESMO!J77+CEO!J77</f>
        <v>5</v>
      </c>
      <c r="J77" s="107">
        <f>'REITORIA-SETIC'!K77+ESAG!K77+CEART!K77+FAED!K77+CEAD!K77+CEFID!K77+CERES!K77+CESFI!K77+CCT!K77+CEPLAN!K77+CEAVI!K77+CAV!K77+CESMO!K77+CEO!K77</f>
        <v>0</v>
      </c>
      <c r="K77" s="108">
        <f>'REITORIA-SETIC'!L77+ESAG!L77+CEART!L77+FAED!L77+CEAD!L77+CEFID!L77+CERES!L77+CESFI!L77+CCT!L77+CEAVI!L77+CAV!L77+CESMO!L77+CEO!L77</f>
        <v>0</v>
      </c>
      <c r="L77" s="109">
        <f t="shared" si="9"/>
        <v>0.75</v>
      </c>
      <c r="M77" s="110">
        <f>+'REITORIA-SETIC'!O77+'REITORIA-SETIC'!P77+ESAG!O77+ESAG!P77+CEART!O77+CEART!P77+FAED!O77+FAED!P77+CEAD!O77+CEAD!P77+CEFID!O77+CEFID!P77+CERES!O77+CERES!P77+CESFI!O77+CESFI!P77+CCT!O77+CCT!P77+CEPLAN!O77+CEPLAN!P77+CEAVI!O77+CEAVI!P77+CAV!O77+CAV!P77+CESMO!O77+CESMO!P77+CEO!O344+CEO!P344</f>
        <v>0</v>
      </c>
      <c r="N77" s="111">
        <f t="shared" si="10"/>
        <v>5</v>
      </c>
      <c r="O77" s="112">
        <f t="shared" si="11"/>
        <v>1792.7</v>
      </c>
      <c r="P77" s="112">
        <f t="shared" si="12"/>
        <v>0</v>
      </c>
      <c r="Q77" s="112">
        <f t="shared" si="13"/>
        <v>0</v>
      </c>
    </row>
    <row r="78" spans="1:17" ht="38.2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58" t="s">
        <v>90</v>
      </c>
      <c r="G78" s="59" t="s">
        <v>263</v>
      </c>
      <c r="H78" s="76">
        <v>783.49</v>
      </c>
      <c r="I78" s="106">
        <f>'REITORIA-SETIC'!J78+ESAG!J78+CEART!J78+FAED!J78+CEAD!J78+CEFID!J78+CERES!J78+CESFI!J78+CCT!J78+CEPLAN!J78+CEAVI!J78+CAV!J78+CESMO!J78+CEO!J78</f>
        <v>10</v>
      </c>
      <c r="J78" s="107">
        <f>'REITORIA-SETIC'!K78+ESAG!K78+CEART!K78+FAED!K78+CEAD!K78+CEFID!K78+CERES!K78+CESFI!K78+CCT!K78+CEPLAN!K78+CEAVI!K78+CAV!K78+CESMO!K78+CEO!K78</f>
        <v>0</v>
      </c>
      <c r="K78" s="108">
        <f>'REITORIA-SETIC'!L78+ESAG!L78+CEART!L78+FAED!L78+CEAD!L78+CEFID!L78+CERES!L78+CESFI!L78+CCT!L78+CEAVI!L78+CAV!L78+CESMO!L78+CEO!L78</f>
        <v>0</v>
      </c>
      <c r="L78" s="109">
        <f t="shared" si="9"/>
        <v>2</v>
      </c>
      <c r="M78" s="110">
        <f>+'REITORIA-SETIC'!O78+'REITORIA-SETIC'!P78+ESAG!O78+ESAG!P78+CEART!O78+CEART!P78+FAED!O78+FAED!P78+CEAD!O78+CEAD!P78+CEFID!O78+CEFID!P78+CERES!O78+CERES!P78+CESFI!O78+CESFI!P78+CCT!O78+CCT!P78+CEPLAN!O78+CEPLAN!P78+CEAVI!O78+CEAVI!P78+CAV!O78+CAV!P78+CESMO!O78+CESMO!P78+CEO!O345+CEO!P345</f>
        <v>0</v>
      </c>
      <c r="N78" s="111">
        <f t="shared" si="10"/>
        <v>10</v>
      </c>
      <c r="O78" s="112">
        <f t="shared" si="11"/>
        <v>7834.9</v>
      </c>
      <c r="P78" s="112">
        <f t="shared" si="12"/>
        <v>0</v>
      </c>
      <c r="Q78" s="112">
        <f t="shared" si="13"/>
        <v>0</v>
      </c>
    </row>
    <row r="79" spans="1:17" ht="38.2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58" t="s">
        <v>90</v>
      </c>
      <c r="G79" s="59" t="s">
        <v>263</v>
      </c>
      <c r="H79" s="76">
        <v>51.78</v>
      </c>
      <c r="I79" s="106">
        <f>'REITORIA-SETIC'!J79+ESAG!J79+CEART!J79+FAED!J79+CEAD!J79+CEFID!J79+CERES!J79+CESFI!J79+CCT!J79+CEPLAN!J79+CEAVI!J79+CAV!J79+CESMO!J79+CEO!J79</f>
        <v>40</v>
      </c>
      <c r="J79" s="107">
        <f>'REITORIA-SETIC'!K79+ESAG!K79+CEART!K79+FAED!K79+CEAD!K79+CEFID!K79+CERES!K79+CESFI!K79+CCT!K79+CEPLAN!K79+CEAVI!K79+CAV!K79+CESMO!K79+CEO!K79</f>
        <v>0</v>
      </c>
      <c r="K79" s="108">
        <f>'REITORIA-SETIC'!L79+ESAG!L79+CEART!L79+FAED!L79+CEAD!L79+CEFID!L79+CERES!L79+CESFI!L79+CCT!L79+CEAVI!L79+CAV!L79+CESMO!L79+CEO!L79</f>
        <v>0</v>
      </c>
      <c r="L79" s="109">
        <f t="shared" si="9"/>
        <v>9.5</v>
      </c>
      <c r="M79" s="110">
        <f>+'REITORIA-SETIC'!O79+'REITORIA-SETIC'!P79+ESAG!O79+ESAG!P79+CEART!O79+CEART!P79+FAED!O79+FAED!P79+CEAD!O79+CEAD!P79+CEFID!O79+CEFID!P79+CERES!O79+CERES!P79+CESFI!O79+CESFI!P79+CCT!O79+CCT!P79+CEPLAN!O79+CEPLAN!P79+CEAVI!O79+CEAVI!P79+CAV!O79+CAV!P79+CESMO!O79+CESMO!P79+CEO!O346+CEO!P346</f>
        <v>0</v>
      </c>
      <c r="N79" s="111">
        <f t="shared" si="10"/>
        <v>40</v>
      </c>
      <c r="O79" s="112">
        <f t="shared" si="11"/>
        <v>2071.1999999999998</v>
      </c>
      <c r="P79" s="112">
        <f t="shared" si="12"/>
        <v>0</v>
      </c>
      <c r="Q79" s="112">
        <f t="shared" si="13"/>
        <v>0</v>
      </c>
    </row>
    <row r="80" spans="1:17" ht="38.2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58" t="s">
        <v>90</v>
      </c>
      <c r="G80" s="59" t="s">
        <v>263</v>
      </c>
      <c r="H80" s="76">
        <v>55.45</v>
      </c>
      <c r="I80" s="106">
        <f>'REITORIA-SETIC'!J80+ESAG!J80+CEART!J80+FAED!J80+CEAD!J80+CEFID!J80+CERES!J80+CESFI!J80+CCT!J80+CEPLAN!J80+CEAVI!J80+CAV!J80+CESMO!J80+CEO!J80</f>
        <v>100</v>
      </c>
      <c r="J80" s="107">
        <f>'REITORIA-SETIC'!K80+ESAG!K80+CEART!K80+FAED!K80+CEAD!K80+CEFID!K80+CERES!K80+CESFI!K80+CCT!K80+CEPLAN!K80+CEAVI!K80+CAV!K80+CESMO!K80+CEO!K80</f>
        <v>0</v>
      </c>
      <c r="K80" s="108">
        <f>'REITORIA-SETIC'!L80+ESAG!L80+CEART!L80+FAED!L80+CEAD!L80+CEFID!L80+CERES!L80+CESFI!L80+CCT!L80+CEAVI!L80+CAV!L80+CESMO!L80+CEO!L80</f>
        <v>0</v>
      </c>
      <c r="L80" s="109">
        <f t="shared" si="9"/>
        <v>24.5</v>
      </c>
      <c r="M80" s="110">
        <f>+'REITORIA-SETIC'!O80+'REITORIA-SETIC'!P80+ESAG!O80+ESAG!P80+CEART!O80+CEART!P80+FAED!O80+FAED!P80+CEAD!O80+CEAD!P80+CEFID!O80+CEFID!P80+CERES!O80+CERES!P80+CESFI!O80+CESFI!P80+CCT!O80+CCT!P80+CEPLAN!O80+CEPLAN!P80+CEAVI!O80+CEAVI!P80+CAV!O80+CAV!P80+CESMO!O80+CESMO!P80+CEO!O347+CEO!P347</f>
        <v>0</v>
      </c>
      <c r="N80" s="111">
        <f t="shared" si="10"/>
        <v>100</v>
      </c>
      <c r="O80" s="112">
        <f t="shared" si="11"/>
        <v>5545</v>
      </c>
      <c r="P80" s="112">
        <f t="shared" si="12"/>
        <v>0</v>
      </c>
      <c r="Q80" s="112">
        <f t="shared" si="13"/>
        <v>0</v>
      </c>
    </row>
    <row r="81" spans="1:17" ht="38.2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8" t="s">
        <v>91</v>
      </c>
      <c r="G81" s="80" t="s">
        <v>264</v>
      </c>
      <c r="H81" s="76">
        <v>11</v>
      </c>
      <c r="I81" s="106">
        <f>'REITORIA-SETIC'!J81+ESAG!J81+CEART!J81+FAED!J81+CEAD!J81+CEFID!J81+CERES!J81+CESFI!J81+CCT!J81+CEPLAN!J81+CEAVI!J81+CAV!J81+CESMO!J81+CEO!J81</f>
        <v>1000</v>
      </c>
      <c r="J81" s="107">
        <f>'REITORIA-SETIC'!K81+ESAG!K81+CEART!K81+FAED!K81+CEAD!K81+CEFID!K81+CERES!K81+CESFI!K81+CCT!K81+CEPLAN!K81+CEAVI!K81+CAV!K81+CESMO!K81+CEO!K81</f>
        <v>0</v>
      </c>
      <c r="K81" s="108">
        <f>'REITORIA-SETIC'!L81+ESAG!L81+CEART!L81+FAED!L81+CEAD!L81+CEFID!L81+CERES!L81+CESFI!L81+CCT!L81+CEAVI!L81+CAV!L81+CESMO!L81+CEO!L81</f>
        <v>0</v>
      </c>
      <c r="L81" s="109">
        <f t="shared" si="9"/>
        <v>249.5</v>
      </c>
      <c r="M81" s="110">
        <f>+'REITORIA-SETIC'!O81+'REITORIA-SETIC'!P81+ESAG!O81+ESAG!P81+CEART!O81+CEART!P81+FAED!O81+FAED!P81+CEAD!O81+CEAD!P81+CEFID!O81+CEFID!P81+CERES!O81+CERES!P81+CESFI!O81+CESFI!P81+CCT!O81+CCT!P81+CEPLAN!O81+CEPLAN!P81+CEAVI!O81+CEAVI!P81+CAV!O81+CAV!P81+CESMO!O81+CESMO!P81+CEO!O348+CEO!P348</f>
        <v>0</v>
      </c>
      <c r="N81" s="111">
        <f t="shared" si="10"/>
        <v>1000</v>
      </c>
      <c r="O81" s="112">
        <f t="shared" si="11"/>
        <v>11000</v>
      </c>
      <c r="P81" s="112">
        <f t="shared" si="12"/>
        <v>0</v>
      </c>
      <c r="Q81" s="112">
        <f t="shared" si="13"/>
        <v>0</v>
      </c>
    </row>
    <row r="82" spans="1:17" ht="38.2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8" t="s">
        <v>91</v>
      </c>
      <c r="G82" s="80" t="s">
        <v>264</v>
      </c>
      <c r="H82" s="76">
        <v>14.58</v>
      </c>
      <c r="I82" s="106">
        <f>'REITORIA-SETIC'!J82+ESAG!J82+CEART!J82+FAED!J82+CEAD!J82+CEFID!J82+CERES!J82+CESFI!J82+CCT!J82+CEPLAN!J82+CEAVI!J82+CAV!J82+CESMO!J82+CEO!J82</f>
        <v>200</v>
      </c>
      <c r="J82" s="107">
        <f>'REITORIA-SETIC'!K82+ESAG!K82+CEART!K82+FAED!K82+CEAD!K82+CEFID!K82+CERES!K82+CESFI!K82+CCT!K82+CEPLAN!K82+CEAVI!K82+CAV!K82+CESMO!K82+CEO!K82</f>
        <v>0</v>
      </c>
      <c r="K82" s="108">
        <f>'REITORIA-SETIC'!L82+ESAG!L82+CEART!L82+FAED!L82+CEAD!L82+CEFID!L82+CERES!L82+CESFI!L82+CCT!L82+CEAVI!L82+CAV!L82+CESMO!L82+CEO!L82</f>
        <v>0</v>
      </c>
      <c r="L82" s="109">
        <f t="shared" si="9"/>
        <v>49.5</v>
      </c>
      <c r="M82" s="110">
        <f>+'REITORIA-SETIC'!O82+'REITORIA-SETIC'!P82+ESAG!O82+ESAG!P82+CEART!O82+CEART!P82+FAED!O82+FAED!P82+CEAD!O82+CEAD!P82+CEFID!O82+CEFID!P82+CERES!O82+CERES!P82+CESFI!O82+CESFI!P82+CCT!O82+CCT!P82+CEPLAN!O82+CEPLAN!P82+CEAVI!O82+CEAVI!P82+CAV!O82+CAV!P82+CESMO!O82+CESMO!P82+CEO!O349+CEO!P349</f>
        <v>0</v>
      </c>
      <c r="N82" s="111">
        <f t="shared" si="10"/>
        <v>200</v>
      </c>
      <c r="O82" s="112">
        <f t="shared" si="11"/>
        <v>2916</v>
      </c>
      <c r="P82" s="112">
        <f t="shared" si="12"/>
        <v>0</v>
      </c>
      <c r="Q82" s="112">
        <f t="shared" si="13"/>
        <v>0</v>
      </c>
    </row>
    <row r="83" spans="1:17" ht="38.2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8" t="s">
        <v>91</v>
      </c>
      <c r="G83" s="80" t="s">
        <v>264</v>
      </c>
      <c r="H83" s="76">
        <v>15.91</v>
      </c>
      <c r="I83" s="106">
        <f>'REITORIA-SETIC'!J83+ESAG!J83+CEART!J83+FAED!J83+CEAD!J83+CEFID!J83+CERES!J83+CESFI!J83+CCT!J83+CEPLAN!J83+CEAVI!J83+CAV!J83+CESMO!J83+CEO!J83</f>
        <v>200</v>
      </c>
      <c r="J83" s="107">
        <f>'REITORIA-SETIC'!K83+ESAG!K83+CEART!K83+FAED!K83+CEAD!K83+CEFID!K83+CERES!K83+CESFI!K83+CCT!K83+CEPLAN!K83+CEAVI!K83+CAV!K83+CESMO!K83+CEO!K83</f>
        <v>0</v>
      </c>
      <c r="K83" s="108">
        <f>'REITORIA-SETIC'!L83+ESAG!L83+CEART!L83+FAED!L83+CEAD!L83+CEFID!L83+CERES!L83+CESFI!L83+CCT!L83+CEAVI!L83+CAV!L83+CESMO!L83+CEO!L83</f>
        <v>0</v>
      </c>
      <c r="L83" s="109">
        <f t="shared" si="9"/>
        <v>49.5</v>
      </c>
      <c r="M83" s="110">
        <f>+'REITORIA-SETIC'!O83+'REITORIA-SETIC'!P83+ESAG!O83+ESAG!P83+CEART!O83+CEART!P83+FAED!O83+FAED!P83+CEAD!O83+CEAD!P83+CEFID!O83+CEFID!P83+CERES!O83+CERES!P83+CESFI!O83+CESFI!P83+CCT!O83+CCT!P83+CEPLAN!O83+CEPLAN!P83+CEAVI!O83+CEAVI!P83+CAV!O83+CAV!P83+CESMO!O83+CESMO!P83+CEO!O350+CEO!P350</f>
        <v>0</v>
      </c>
      <c r="N83" s="111">
        <f t="shared" si="10"/>
        <v>200</v>
      </c>
      <c r="O83" s="112">
        <f t="shared" si="11"/>
        <v>3182</v>
      </c>
      <c r="P83" s="112">
        <f t="shared" si="12"/>
        <v>0</v>
      </c>
      <c r="Q83" s="112">
        <f t="shared" si="13"/>
        <v>0</v>
      </c>
    </row>
    <row r="84" spans="1:17" ht="38.2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58" t="s">
        <v>90</v>
      </c>
      <c r="G84" s="59" t="s">
        <v>263</v>
      </c>
      <c r="H84" s="76">
        <v>835.79</v>
      </c>
      <c r="I84" s="106">
        <f>'REITORIA-SETIC'!J84+ESAG!J84+CEART!J84+FAED!J84+CEAD!J84+CEFID!J84+CERES!J84+CESFI!J84+CCT!J84+CEPLAN!J84+CEAVI!J84+CAV!J84+CESMO!J84+CEO!J84</f>
        <v>5</v>
      </c>
      <c r="J84" s="107">
        <f>'REITORIA-SETIC'!K84+ESAG!K84+CEART!K84+FAED!K84+CEAD!K84+CEFID!K84+CERES!K84+CESFI!K84+CCT!K84+CEPLAN!K84+CEAVI!K84+CAV!K84+CESMO!K84+CEO!K84</f>
        <v>0</v>
      </c>
      <c r="K84" s="108">
        <f>'REITORIA-SETIC'!L84+ESAG!L84+CEART!L84+FAED!L84+CEAD!L84+CEFID!L84+CERES!L84+CESFI!L84+CCT!L84+CEAVI!L84+CAV!L84+CESMO!L84+CEO!L84</f>
        <v>0</v>
      </c>
      <c r="L84" s="109">
        <f t="shared" si="9"/>
        <v>0.75</v>
      </c>
      <c r="M84" s="110">
        <f>+'REITORIA-SETIC'!O84+'REITORIA-SETIC'!P84+ESAG!O84+ESAG!P84+CEART!O84+CEART!P84+FAED!O84+FAED!P84+CEAD!O84+CEAD!P84+CEFID!O84+CEFID!P84+CERES!O84+CERES!P84+CESFI!O84+CESFI!P84+CCT!O84+CCT!P84+CEPLAN!O84+CEPLAN!P84+CEAVI!O84+CEAVI!P84+CAV!O84+CAV!P84+CESMO!O84+CESMO!P84+CEO!O351+CEO!P351</f>
        <v>0</v>
      </c>
      <c r="N84" s="111">
        <f t="shared" si="10"/>
        <v>5</v>
      </c>
      <c r="O84" s="112">
        <f t="shared" si="11"/>
        <v>4178.95</v>
      </c>
      <c r="P84" s="112">
        <f t="shared" si="12"/>
        <v>0</v>
      </c>
      <c r="Q84" s="112">
        <f t="shared" si="13"/>
        <v>0</v>
      </c>
    </row>
    <row r="85" spans="1:17" ht="38.2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58" t="s">
        <v>90</v>
      </c>
      <c r="G85" s="59" t="s">
        <v>263</v>
      </c>
      <c r="H85" s="76">
        <v>369.61</v>
      </c>
      <c r="I85" s="106">
        <f>'REITORIA-SETIC'!J85+ESAG!J85+CEART!J85+FAED!J85+CEAD!J85+CEFID!J85+CERES!J85+CESFI!J85+CCT!J85+CEPLAN!J85+CEAVI!J85+CAV!J85+CESMO!J85+CEO!J85</f>
        <v>10</v>
      </c>
      <c r="J85" s="107">
        <f>'REITORIA-SETIC'!K85+ESAG!K85+CEART!K85+FAED!K85+CEAD!K85+CEFID!K85+CERES!K85+CESFI!K85+CCT!K85+CEPLAN!K85+CEAVI!K85+CAV!K85+CESMO!K85+CEO!K85</f>
        <v>0</v>
      </c>
      <c r="K85" s="108">
        <f>'REITORIA-SETIC'!L85+ESAG!L85+CEART!L85+FAED!L85+CEAD!L85+CEFID!L85+CERES!L85+CESFI!L85+CCT!L85+CEAVI!L85+CAV!L85+CESMO!L85+CEO!L85</f>
        <v>0</v>
      </c>
      <c r="L85" s="109">
        <f t="shared" si="9"/>
        <v>2</v>
      </c>
      <c r="M85" s="110">
        <f>+'REITORIA-SETIC'!O85+'REITORIA-SETIC'!P85+ESAG!O85+ESAG!P85+CEART!O85+CEART!P85+FAED!O85+FAED!P85+CEAD!O85+CEAD!P85+CEFID!O85+CEFID!P85+CERES!O85+CERES!P85+CESFI!O85+CESFI!P85+CCT!O85+CCT!P85+CEPLAN!O85+CEPLAN!P85+CEAVI!O85+CEAVI!P85+CAV!O85+CAV!P85+CESMO!O85+CESMO!P85+CEO!O352+CEO!P352</f>
        <v>0</v>
      </c>
      <c r="N85" s="111">
        <f t="shared" si="10"/>
        <v>10</v>
      </c>
      <c r="O85" s="112">
        <f t="shared" si="11"/>
        <v>3696.1000000000004</v>
      </c>
      <c r="P85" s="112">
        <f t="shared" si="12"/>
        <v>0</v>
      </c>
      <c r="Q85" s="112">
        <f t="shared" si="13"/>
        <v>0</v>
      </c>
    </row>
    <row r="86" spans="1:17" ht="38.2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58" t="s">
        <v>90</v>
      </c>
      <c r="G86" s="59" t="s">
        <v>263</v>
      </c>
      <c r="H86" s="76">
        <v>560.84</v>
      </c>
      <c r="I86" s="106">
        <f>'REITORIA-SETIC'!J86+ESAG!J86+CEART!J86+FAED!J86+CEAD!J86+CEFID!J86+CERES!J86+CESFI!J86+CCT!J86+CEPLAN!J86+CEAVI!J86+CAV!J86+CESMO!J86+CEO!J86</f>
        <v>5</v>
      </c>
      <c r="J86" s="107">
        <f>'REITORIA-SETIC'!K86+ESAG!K86+CEART!K86+FAED!K86+CEAD!K86+CEFID!K86+CERES!K86+CESFI!K86+CCT!K86+CEPLAN!K86+CEAVI!K86+CAV!K86+CESMO!K86+CEO!K86</f>
        <v>0</v>
      </c>
      <c r="K86" s="108">
        <f>'REITORIA-SETIC'!L86+ESAG!L86+CEART!L86+FAED!L86+CEAD!L86+CEFID!L86+CERES!L86+CESFI!L86+CCT!L86+CEAVI!L86+CAV!L86+CESMO!L86+CEO!L86</f>
        <v>0</v>
      </c>
      <c r="L86" s="109">
        <f t="shared" si="9"/>
        <v>0.75</v>
      </c>
      <c r="M86" s="110">
        <f>+'REITORIA-SETIC'!O86+'REITORIA-SETIC'!P86+ESAG!O86+ESAG!P86+CEART!O86+CEART!P86+FAED!O86+FAED!P86+CEAD!O86+CEAD!P86+CEFID!O86+CEFID!P86+CERES!O86+CERES!P86+CESFI!O86+CESFI!P86+CCT!O86+CCT!P86+CEPLAN!O86+CEPLAN!P86+CEAVI!O86+CEAVI!P86+CAV!O86+CAV!P86+CESMO!O86+CESMO!P86+CEO!O353+CEO!P353</f>
        <v>0</v>
      </c>
      <c r="N86" s="111">
        <f t="shared" si="10"/>
        <v>5</v>
      </c>
      <c r="O86" s="112">
        <f t="shared" si="11"/>
        <v>2804.2000000000003</v>
      </c>
      <c r="P86" s="112">
        <f t="shared" si="12"/>
        <v>0</v>
      </c>
      <c r="Q86" s="112">
        <f t="shared" si="13"/>
        <v>0</v>
      </c>
    </row>
    <row r="87" spans="1:17" ht="38.2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8" t="s">
        <v>91</v>
      </c>
      <c r="G87" s="80" t="s">
        <v>264</v>
      </c>
      <c r="H87" s="76">
        <v>148.66999999999999</v>
      </c>
      <c r="I87" s="106">
        <f>'REITORIA-SETIC'!J87+ESAG!J87+CEART!J87+FAED!J87+CEAD!J87+CEFID!J87+CERES!J87+CESFI!J87+CCT!J87+CEPLAN!J87+CEAVI!J87+CAV!J87+CESMO!J87+CEO!J87</f>
        <v>50</v>
      </c>
      <c r="J87" s="107">
        <f>'REITORIA-SETIC'!K87+ESAG!K87+CEART!K87+FAED!K87+CEAD!K87+CEFID!K87+CERES!K87+CESFI!K87+CCT!K87+CEPLAN!K87+CEAVI!K87+CAV!K87+CESMO!K87+CEO!K87</f>
        <v>0</v>
      </c>
      <c r="K87" s="108">
        <f>'REITORIA-SETIC'!L87+ESAG!L87+CEART!L87+FAED!L87+CEAD!L87+CEFID!L87+CERES!L87+CESFI!L87+CCT!L87+CEAVI!L87+CAV!L87+CESMO!L87+CEO!L87</f>
        <v>0</v>
      </c>
      <c r="L87" s="109">
        <f t="shared" si="9"/>
        <v>12</v>
      </c>
      <c r="M87" s="110">
        <f>+'REITORIA-SETIC'!O87+'REITORIA-SETIC'!P87+ESAG!O87+ESAG!P87+CEART!O87+CEART!P87+FAED!O87+FAED!P87+CEAD!O87+CEAD!P87+CEFID!O87+CEFID!P87+CERES!O87+CERES!P87+CESFI!O87+CESFI!P87+CCT!O87+CCT!P87+CEPLAN!O87+CEPLAN!P87+CEAVI!O87+CEAVI!P87+CAV!O87+CAV!P87+CESMO!O87+CESMO!P87+CEO!O354+CEO!P354</f>
        <v>0</v>
      </c>
      <c r="N87" s="111">
        <f t="shared" si="10"/>
        <v>50</v>
      </c>
      <c r="O87" s="112">
        <f t="shared" si="11"/>
        <v>7433.4999999999991</v>
      </c>
      <c r="P87" s="112">
        <f t="shared" si="12"/>
        <v>0</v>
      </c>
      <c r="Q87" s="112">
        <f t="shared" si="13"/>
        <v>0</v>
      </c>
    </row>
    <row r="88" spans="1:17" ht="38.2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8" t="s">
        <v>91</v>
      </c>
      <c r="G88" s="80" t="s">
        <v>264</v>
      </c>
      <c r="H88" s="76">
        <v>84.28</v>
      </c>
      <c r="I88" s="106">
        <f>'REITORIA-SETIC'!J88+ESAG!J88+CEART!J88+FAED!J88+CEAD!J88+CEFID!J88+CERES!J88+CESFI!J88+CCT!J88+CEPLAN!J88+CEAVI!J88+CAV!J88+CESMO!J88+CEO!J88</f>
        <v>500</v>
      </c>
      <c r="J88" s="107">
        <f>'REITORIA-SETIC'!K88+ESAG!K88+CEART!K88+FAED!K88+CEAD!K88+CEFID!K88+CERES!K88+CESFI!K88+CCT!K88+CEPLAN!K88+CEAVI!K88+CAV!K88+CESMO!K88+CEO!K88</f>
        <v>0</v>
      </c>
      <c r="K88" s="108">
        <f>'REITORIA-SETIC'!L88+ESAG!L88+CEART!L88+FAED!L88+CEAD!L88+CEFID!L88+CERES!L88+CESFI!L88+CCT!L88+CEAVI!L88+CAV!L88+CESMO!L88+CEO!L88</f>
        <v>0</v>
      </c>
      <c r="L88" s="109">
        <f t="shared" si="9"/>
        <v>124.5</v>
      </c>
      <c r="M88" s="110">
        <f>+'REITORIA-SETIC'!O88+'REITORIA-SETIC'!P88+ESAG!O88+ESAG!P88+CEART!O88+CEART!P88+FAED!O88+FAED!P88+CEAD!O88+CEAD!P88+CEFID!O88+CEFID!P88+CERES!O88+CERES!P88+CESFI!O88+CESFI!P88+CCT!O88+CCT!P88+CEPLAN!O88+CEPLAN!P88+CEAVI!O88+CEAVI!P88+CAV!O88+CAV!P88+CESMO!O88+CESMO!P88+CEO!O355+CEO!P355</f>
        <v>0</v>
      </c>
      <c r="N88" s="111">
        <f t="shared" si="10"/>
        <v>500</v>
      </c>
      <c r="O88" s="112">
        <f t="shared" si="11"/>
        <v>42140</v>
      </c>
      <c r="P88" s="112">
        <f t="shared" si="12"/>
        <v>0</v>
      </c>
      <c r="Q88" s="112">
        <f t="shared" si="13"/>
        <v>0</v>
      </c>
    </row>
    <row r="89" spans="1:17" ht="38.2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8" t="s">
        <v>91</v>
      </c>
      <c r="G89" s="80" t="s">
        <v>264</v>
      </c>
      <c r="H89" s="76">
        <v>14.88</v>
      </c>
      <c r="I89" s="106">
        <f>'REITORIA-SETIC'!J89+ESAG!J89+CEART!J89+FAED!J89+CEAD!J89+CEFID!J89+CERES!J89+CESFI!J89+CCT!J89+CEPLAN!J89+CEAVI!J89+CAV!J89+CESMO!J89+CEO!J89</f>
        <v>550</v>
      </c>
      <c r="J89" s="107">
        <f>'REITORIA-SETIC'!K89+ESAG!K89+CEART!K89+FAED!K89+CEAD!K89+CEFID!K89+CERES!K89+CESFI!K89+CCT!K89+CEPLAN!K89+CEAVI!K89+CAV!K89+CESMO!K89+CEO!K89</f>
        <v>0</v>
      </c>
      <c r="K89" s="108">
        <f>'REITORIA-SETIC'!L89+ESAG!L89+CEART!L89+FAED!L89+CEAD!L89+CEFID!L89+CERES!L89+CESFI!L89+CCT!L89+CEAVI!L89+CAV!L89+CESMO!L89+CEO!L89</f>
        <v>0</v>
      </c>
      <c r="L89" s="109">
        <f t="shared" si="9"/>
        <v>137</v>
      </c>
      <c r="M89" s="110">
        <f>+'REITORIA-SETIC'!O89+'REITORIA-SETIC'!P89+ESAG!O89+ESAG!P89+CEART!O89+CEART!P89+FAED!O89+FAED!P89+CEAD!O89+CEAD!P89+CEFID!O89+CEFID!P89+CERES!O89+CERES!P89+CESFI!O89+CESFI!P89+CCT!O89+CCT!P89+CEPLAN!O89+CEPLAN!P89+CEAVI!O89+CEAVI!P89+CAV!O89+CAV!P89+CESMO!O89+CESMO!P89+CEO!O356+CEO!P356</f>
        <v>0</v>
      </c>
      <c r="N89" s="111">
        <f t="shared" si="10"/>
        <v>550</v>
      </c>
      <c r="O89" s="112">
        <f t="shared" si="11"/>
        <v>8184</v>
      </c>
      <c r="P89" s="112">
        <f t="shared" si="12"/>
        <v>0</v>
      </c>
      <c r="Q89" s="112">
        <f t="shared" si="13"/>
        <v>0</v>
      </c>
    </row>
    <row r="90" spans="1:17" ht="38.2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58" t="s">
        <v>90</v>
      </c>
      <c r="G90" s="59" t="s">
        <v>263</v>
      </c>
      <c r="H90" s="76">
        <v>141.46</v>
      </c>
      <c r="I90" s="106">
        <f>'REITORIA-SETIC'!J90+ESAG!J90+CEART!J90+FAED!J90+CEAD!J90+CEFID!J90+CERES!J90+CESFI!J90+CCT!J90+CEPLAN!J90+CEAVI!J90+CAV!J90+CESMO!J90+CEO!J90</f>
        <v>50</v>
      </c>
      <c r="J90" s="107">
        <f>'REITORIA-SETIC'!K90+ESAG!K90+CEART!K90+FAED!K90+CEAD!K90+CEFID!K90+CERES!K90+CESFI!K90+CCT!K90+CEPLAN!K90+CEAVI!K90+CAV!K90+CESMO!K90+CEO!K90</f>
        <v>0</v>
      </c>
      <c r="K90" s="108">
        <f>'REITORIA-SETIC'!L90+ESAG!L90+CEART!L90+FAED!L90+CEAD!L90+CEFID!L90+CERES!L90+CESFI!L90+CCT!L90+CEAVI!L90+CAV!L90+CESMO!L90+CEO!L90</f>
        <v>0</v>
      </c>
      <c r="L90" s="109">
        <f t="shared" si="9"/>
        <v>12</v>
      </c>
      <c r="M90" s="110">
        <f>+'REITORIA-SETIC'!O90+'REITORIA-SETIC'!P90+ESAG!O90+ESAG!P90+CEART!O90+CEART!P90+FAED!O90+FAED!P90+CEAD!O90+CEAD!P90+CEFID!O90+CEFID!P90+CERES!O90+CERES!P90+CESFI!O90+CESFI!P90+CCT!O90+CCT!P90+CEPLAN!O90+CEPLAN!P90+CEAVI!O90+CEAVI!P90+CAV!O90+CAV!P90+CESMO!O90+CESMO!P90+CEO!O357+CEO!P357</f>
        <v>0</v>
      </c>
      <c r="N90" s="111">
        <f t="shared" si="10"/>
        <v>50</v>
      </c>
      <c r="O90" s="112">
        <f t="shared" si="11"/>
        <v>7073</v>
      </c>
      <c r="P90" s="112">
        <f t="shared" si="12"/>
        <v>0</v>
      </c>
      <c r="Q90" s="112">
        <f t="shared" si="13"/>
        <v>0</v>
      </c>
    </row>
    <row r="91" spans="1:17" ht="38.2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58" t="s">
        <v>90</v>
      </c>
      <c r="G91" s="59" t="s">
        <v>263</v>
      </c>
      <c r="H91" s="76">
        <v>170.08</v>
      </c>
      <c r="I91" s="106">
        <f>'REITORIA-SETIC'!J91+ESAG!J91+CEART!J91+FAED!J91+CEAD!J91+CEFID!J91+CERES!J91+CESFI!J91+CCT!J91+CEPLAN!J91+CEAVI!J91+CAV!J91+CESMO!J91+CEO!J91</f>
        <v>10</v>
      </c>
      <c r="J91" s="107">
        <f>'REITORIA-SETIC'!K91+ESAG!K91+CEART!K91+FAED!K91+CEAD!K91+CEFID!K91+CERES!K91+CESFI!K91+CCT!K91+CEPLAN!K91+CEAVI!K91+CAV!K91+CESMO!K91+CEO!K91</f>
        <v>0</v>
      </c>
      <c r="K91" s="108">
        <f>'REITORIA-SETIC'!L91+ESAG!L91+CEART!L91+FAED!L91+CEAD!L91+CEFID!L91+CERES!L91+CESFI!L91+CCT!L91+CEAVI!L91+CAV!L91+CESMO!L91+CEO!L91</f>
        <v>0</v>
      </c>
      <c r="L91" s="109">
        <f t="shared" si="9"/>
        <v>2</v>
      </c>
      <c r="M91" s="110">
        <f>+'REITORIA-SETIC'!O91+'REITORIA-SETIC'!P91+ESAG!O91+ESAG!P91+CEART!O91+CEART!P91+FAED!O91+FAED!P91+CEAD!O91+CEAD!P91+CEFID!O91+CEFID!P91+CERES!O91+CERES!P91+CESFI!O91+CESFI!P91+CCT!O91+CCT!P91+CEPLAN!O91+CEPLAN!P91+CEAVI!O91+CEAVI!P91+CAV!O91+CAV!P91+CESMO!O91+CESMO!P91+CEO!O358+CEO!P358</f>
        <v>0</v>
      </c>
      <c r="N91" s="111">
        <f t="shared" si="10"/>
        <v>10</v>
      </c>
      <c r="O91" s="112">
        <f t="shared" si="11"/>
        <v>1700.8000000000002</v>
      </c>
      <c r="P91" s="112">
        <f t="shared" si="12"/>
        <v>0</v>
      </c>
      <c r="Q91" s="112">
        <f t="shared" si="13"/>
        <v>0</v>
      </c>
    </row>
    <row r="92" spans="1:17" ht="38.2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58" t="s">
        <v>90</v>
      </c>
      <c r="G92" s="59" t="s">
        <v>263</v>
      </c>
      <c r="H92" s="76">
        <v>129.41</v>
      </c>
      <c r="I92" s="106">
        <f>'REITORIA-SETIC'!J92+ESAG!J92+CEART!J92+FAED!J92+CEAD!J92+CEFID!J92+CERES!J92+CESFI!J92+CCT!J92+CEPLAN!J92+CEAVI!J92+CAV!J92+CESMO!J92+CEO!J92</f>
        <v>4</v>
      </c>
      <c r="J92" s="107">
        <f>'REITORIA-SETIC'!K92+ESAG!K92+CEART!K92+FAED!K92+CEAD!K92+CEFID!K92+CERES!K92+CESFI!K92+CCT!K92+CEPLAN!K92+CEAVI!K92+CAV!K92+CESMO!K92+CEO!K92</f>
        <v>0</v>
      </c>
      <c r="K92" s="108">
        <f>'REITORIA-SETIC'!L92+ESAG!L92+CEART!L92+FAED!L92+CEAD!L92+CEFID!L92+CERES!L92+CESFI!L92+CCT!L92+CEAVI!L92+CAV!L92+CESMO!L92+CEO!L92</f>
        <v>0</v>
      </c>
      <c r="L92" s="109">
        <f t="shared" si="9"/>
        <v>0.5</v>
      </c>
      <c r="M92" s="110">
        <f>+'REITORIA-SETIC'!O92+'REITORIA-SETIC'!P92+ESAG!O92+ESAG!P92+CEART!O92+CEART!P92+FAED!O92+FAED!P92+CEAD!O92+CEAD!P92+CEFID!O92+CEFID!P92+CERES!O92+CERES!P92+CESFI!O92+CESFI!P92+CCT!O92+CCT!P92+CEPLAN!O92+CEPLAN!P92+CEAVI!O92+CEAVI!P92+CAV!O92+CAV!P92+CESMO!O92+CESMO!P92+CEO!O359+CEO!P359</f>
        <v>0</v>
      </c>
      <c r="N92" s="111">
        <f t="shared" si="10"/>
        <v>4</v>
      </c>
      <c r="O92" s="112">
        <f t="shared" si="11"/>
        <v>517.64</v>
      </c>
      <c r="P92" s="112">
        <f t="shared" si="12"/>
        <v>0</v>
      </c>
      <c r="Q92" s="112">
        <f t="shared" si="13"/>
        <v>0</v>
      </c>
    </row>
    <row r="93" spans="1:17" ht="38.2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58" t="s">
        <v>90</v>
      </c>
      <c r="G93" s="59" t="s">
        <v>263</v>
      </c>
      <c r="H93" s="76">
        <v>16.66</v>
      </c>
      <c r="I93" s="106">
        <f>'REITORIA-SETIC'!J93+ESAG!J93+CEART!J93+FAED!J93+CEAD!J93+CEFID!J93+CERES!J93+CESFI!J93+CCT!J93+CEPLAN!J93+CEAVI!J93+CAV!J93+CESMO!J93+CEO!J93</f>
        <v>100</v>
      </c>
      <c r="J93" s="107">
        <f>'REITORIA-SETIC'!K93+ESAG!K93+CEART!K93+FAED!K93+CEAD!K93+CEFID!K93+CERES!K93+CESFI!K93+CCT!K93+CEPLAN!K93+CEAVI!K93+CAV!K93+CESMO!K93+CEO!K93</f>
        <v>0</v>
      </c>
      <c r="K93" s="108">
        <f>'REITORIA-SETIC'!L93+ESAG!L93+CEART!L93+FAED!L93+CEAD!L93+CEFID!L93+CERES!L93+CESFI!L93+CCT!L93+CEAVI!L93+CAV!L93+CESMO!L93+CEO!L93</f>
        <v>0</v>
      </c>
      <c r="L93" s="109">
        <f t="shared" si="9"/>
        <v>24.5</v>
      </c>
      <c r="M93" s="110">
        <f>+'REITORIA-SETIC'!O93+'REITORIA-SETIC'!P93+ESAG!O93+ESAG!P93+CEART!O93+CEART!P93+FAED!O93+FAED!P93+CEAD!O93+CEAD!P93+CEFID!O93+CEFID!P93+CERES!O93+CERES!P93+CESFI!O93+CESFI!P93+CCT!O93+CCT!P93+CEPLAN!O93+CEPLAN!P93+CEAVI!O93+CEAVI!P93+CAV!O93+CAV!P93+CESMO!O93+CESMO!P93+CEO!O360+CEO!P360</f>
        <v>0</v>
      </c>
      <c r="N93" s="111">
        <f t="shared" si="10"/>
        <v>100</v>
      </c>
      <c r="O93" s="112">
        <f t="shared" si="11"/>
        <v>1666</v>
      </c>
      <c r="P93" s="112">
        <f t="shared" si="12"/>
        <v>0</v>
      </c>
      <c r="Q93" s="112">
        <f t="shared" si="13"/>
        <v>0</v>
      </c>
    </row>
    <row r="94" spans="1:17" ht="38.2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58" t="s">
        <v>90</v>
      </c>
      <c r="G94" s="59" t="s">
        <v>263</v>
      </c>
      <c r="H94" s="76">
        <v>41.01</v>
      </c>
      <c r="I94" s="106">
        <f>'REITORIA-SETIC'!J94+ESAG!J94+CEART!J94+FAED!J94+CEAD!J94+CEFID!J94+CERES!J94+CESFI!J94+CCT!J94+CEPLAN!J94+CEAVI!J94+CAV!J94+CESMO!J94+CEO!J94</f>
        <v>100</v>
      </c>
      <c r="J94" s="107">
        <f>'REITORIA-SETIC'!K94+ESAG!K94+CEART!K94+FAED!K94+CEAD!K94+CEFID!K94+CERES!K94+CESFI!K94+CCT!K94+CEPLAN!K94+CEAVI!K94+CAV!K94+CESMO!K94+CEO!K94</f>
        <v>0</v>
      </c>
      <c r="K94" s="108">
        <f>'REITORIA-SETIC'!L94+ESAG!L94+CEART!L94+FAED!L94+CEAD!L94+CEFID!L94+CERES!L94+CESFI!L94+CCT!L94+CEAVI!L94+CAV!L94+CESMO!L94+CEO!L94</f>
        <v>0</v>
      </c>
      <c r="L94" s="109">
        <f t="shared" si="9"/>
        <v>24.5</v>
      </c>
      <c r="M94" s="110">
        <f>+'REITORIA-SETIC'!O94+'REITORIA-SETIC'!P94+ESAG!O94+ESAG!P94+CEART!O94+CEART!P94+FAED!O94+FAED!P94+CEAD!O94+CEAD!P94+CEFID!O94+CEFID!P94+CERES!O94+CERES!P94+CESFI!O94+CESFI!P94+CCT!O94+CCT!P94+CEPLAN!O94+CEPLAN!P94+CEAVI!O94+CEAVI!P94+CAV!O94+CAV!P94+CESMO!O94+CESMO!P94+CEO!O361+CEO!P361</f>
        <v>0</v>
      </c>
      <c r="N94" s="111">
        <f t="shared" si="10"/>
        <v>100</v>
      </c>
      <c r="O94" s="112">
        <f t="shared" si="11"/>
        <v>4101</v>
      </c>
      <c r="P94" s="112">
        <f t="shared" si="12"/>
        <v>0</v>
      </c>
      <c r="Q94" s="112">
        <f t="shared" si="13"/>
        <v>0</v>
      </c>
    </row>
    <row r="95" spans="1:17" ht="38.2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58" t="s">
        <v>90</v>
      </c>
      <c r="G95" s="59" t="s">
        <v>263</v>
      </c>
      <c r="H95" s="76">
        <v>3.41</v>
      </c>
      <c r="I95" s="106">
        <f>'REITORIA-SETIC'!J95+ESAG!J95+CEART!J95+FAED!J95+CEAD!J95+CEFID!J95+CERES!J95+CESFI!J95+CCT!J95+CEPLAN!J95+CEAVI!J95+CAV!J95+CESMO!J95+CEO!J95</f>
        <v>200</v>
      </c>
      <c r="J95" s="107">
        <f>'REITORIA-SETIC'!K95+ESAG!K95+CEART!K95+FAED!K95+CEAD!K95+CEFID!K95+CERES!K95+CESFI!K95+CCT!K95+CEPLAN!K95+CEAVI!K95+CAV!K95+CESMO!K95+CEO!K95</f>
        <v>0</v>
      </c>
      <c r="K95" s="108">
        <f>'REITORIA-SETIC'!L95+ESAG!L95+CEART!L95+FAED!L95+CEAD!L95+CEFID!L95+CERES!L95+CESFI!L95+CCT!L95+CEAVI!L95+CAV!L95+CESMO!L95+CEO!L95</f>
        <v>0</v>
      </c>
      <c r="L95" s="109">
        <f t="shared" si="9"/>
        <v>49.5</v>
      </c>
      <c r="M95" s="110">
        <f>+'REITORIA-SETIC'!O95+'REITORIA-SETIC'!P95+ESAG!O95+ESAG!P95+CEART!O95+CEART!P95+FAED!O95+FAED!P95+CEAD!O95+CEAD!P95+CEFID!O95+CEFID!P95+CERES!O95+CERES!P95+CESFI!O95+CESFI!P95+CCT!O95+CCT!P95+CEPLAN!O95+CEPLAN!P95+CEAVI!O95+CEAVI!P95+CAV!O95+CAV!P95+CESMO!O95+CESMO!P95+CEO!O362+CEO!P362</f>
        <v>0</v>
      </c>
      <c r="N95" s="111">
        <f t="shared" si="10"/>
        <v>200</v>
      </c>
      <c r="O95" s="112">
        <f t="shared" si="11"/>
        <v>682</v>
      </c>
      <c r="P95" s="112">
        <f t="shared" si="12"/>
        <v>0</v>
      </c>
      <c r="Q95" s="112">
        <f t="shared" si="13"/>
        <v>0</v>
      </c>
    </row>
    <row r="96" spans="1:17" ht="38.2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8" t="s">
        <v>91</v>
      </c>
      <c r="G96" s="80" t="s">
        <v>264</v>
      </c>
      <c r="H96" s="76">
        <v>9.98</v>
      </c>
      <c r="I96" s="106">
        <f>'REITORIA-SETIC'!J96+ESAG!J96+CEART!J96+FAED!J96+CEAD!J96+CEFID!J96+CERES!J96+CESFI!J96+CCT!J96+CEPLAN!J96+CEAVI!J96+CAV!J96+CESMO!J96+CEO!J96</f>
        <v>400</v>
      </c>
      <c r="J96" s="107">
        <f>'REITORIA-SETIC'!K96+ESAG!K96+CEART!K96+FAED!K96+CEAD!K96+CEFID!K96+CERES!K96+CESFI!K96+CCT!K96+CEPLAN!K96+CEAVI!K96+CAV!K96+CESMO!K96+CEO!K96</f>
        <v>0</v>
      </c>
      <c r="K96" s="108">
        <f>'REITORIA-SETIC'!L96+ESAG!L96+CEART!L96+FAED!L96+CEAD!L96+CEFID!L96+CERES!L96+CESFI!L96+CCT!L96+CEAVI!L96+CAV!L96+CESMO!L96+CEO!L96</f>
        <v>0</v>
      </c>
      <c r="L96" s="109">
        <f t="shared" si="9"/>
        <v>99.5</v>
      </c>
      <c r="M96" s="110">
        <f>+'REITORIA-SETIC'!O96+'REITORIA-SETIC'!P96+ESAG!O96+ESAG!P96+CEART!O96+CEART!P96+FAED!O96+FAED!P96+CEAD!O96+CEAD!P96+CEFID!O96+CEFID!P96+CERES!O96+CERES!P96+CESFI!O96+CESFI!P96+CCT!O96+CCT!P96+CEPLAN!O96+CEPLAN!P96+CEAVI!O96+CEAVI!P96+CAV!O96+CAV!P96+CESMO!O96+CESMO!P96+CEO!O363+CEO!P363</f>
        <v>0</v>
      </c>
      <c r="N96" s="111">
        <f t="shared" si="10"/>
        <v>400</v>
      </c>
      <c r="O96" s="112">
        <f t="shared" si="11"/>
        <v>3992</v>
      </c>
      <c r="P96" s="112">
        <f t="shared" si="12"/>
        <v>0</v>
      </c>
      <c r="Q96" s="112">
        <f t="shared" si="13"/>
        <v>0</v>
      </c>
    </row>
    <row r="97" spans="1:17" ht="38.2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58" t="s">
        <v>90</v>
      </c>
      <c r="G97" s="59" t="s">
        <v>263</v>
      </c>
      <c r="H97" s="76">
        <v>39.24</v>
      </c>
      <c r="I97" s="106">
        <f>'REITORIA-SETIC'!J97+ESAG!J97+CEART!J97+FAED!J97+CEAD!J97+CEFID!J97+CERES!J97+CESFI!J97+CCT!J97+CEPLAN!J97+CEAVI!J97+CAV!J97+CESMO!J97+CEO!J97</f>
        <v>10</v>
      </c>
      <c r="J97" s="107">
        <f>'REITORIA-SETIC'!K97+ESAG!K97+CEART!K97+FAED!K97+CEAD!K97+CEFID!K97+CERES!K97+CESFI!K97+CCT!K97+CEPLAN!K97+CEAVI!K97+CAV!K97+CESMO!K97+CEO!K97</f>
        <v>0</v>
      </c>
      <c r="K97" s="108">
        <f>'REITORIA-SETIC'!L97+ESAG!L97+CEART!L97+FAED!L97+CEAD!L97+CEFID!L97+CERES!L97+CESFI!L97+CCT!L97+CEAVI!L97+CAV!L97+CESMO!L97+CEO!L97</f>
        <v>0</v>
      </c>
      <c r="L97" s="109">
        <f t="shared" si="9"/>
        <v>2</v>
      </c>
      <c r="M97" s="110">
        <f>+'REITORIA-SETIC'!O97+'REITORIA-SETIC'!P97+ESAG!O97+ESAG!P97+CEART!O97+CEART!P97+FAED!O97+FAED!P97+CEAD!O97+CEAD!P97+CEFID!O97+CEFID!P97+CERES!O97+CERES!P97+CESFI!O97+CESFI!P97+CCT!O97+CCT!P97+CEPLAN!O97+CEPLAN!P97+CEAVI!O97+CEAVI!P97+CAV!O97+CAV!P97+CESMO!O97+CESMO!P97+CEO!O364+CEO!P364</f>
        <v>0</v>
      </c>
      <c r="N97" s="111">
        <f t="shared" si="10"/>
        <v>10</v>
      </c>
      <c r="O97" s="112">
        <f t="shared" si="11"/>
        <v>392.40000000000003</v>
      </c>
      <c r="P97" s="112">
        <f t="shared" si="12"/>
        <v>0</v>
      </c>
      <c r="Q97" s="112">
        <f t="shared" si="13"/>
        <v>0</v>
      </c>
    </row>
    <row r="98" spans="1:17" ht="38.2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8" t="s">
        <v>91</v>
      </c>
      <c r="G98" s="80" t="s">
        <v>264</v>
      </c>
      <c r="H98" s="76">
        <v>19.309999999999999</v>
      </c>
      <c r="I98" s="106">
        <f>'REITORIA-SETIC'!J98+ESAG!J98+CEART!J98+FAED!J98+CEAD!J98+CEFID!J98+CERES!J98+CESFI!J98+CCT!J98+CEPLAN!J98+CEAVI!J98+CAV!J98+CESMO!J98+CEO!J98</f>
        <v>60</v>
      </c>
      <c r="J98" s="107">
        <f>'REITORIA-SETIC'!K98+ESAG!K98+CEART!K98+FAED!K98+CEAD!K98+CEFID!K98+CERES!K98+CESFI!K98+CCT!K98+CEPLAN!K98+CEAVI!K98+CAV!K98+CESMO!K98+CEO!K98</f>
        <v>0</v>
      </c>
      <c r="K98" s="108">
        <f>'REITORIA-SETIC'!L98+ESAG!L98+CEART!L98+FAED!L98+CEAD!L98+CEFID!L98+CERES!L98+CESFI!L98+CCT!L98+CEAVI!L98+CAV!L98+CESMO!L98+CEO!L98</f>
        <v>0</v>
      </c>
      <c r="L98" s="109">
        <f t="shared" si="9"/>
        <v>14.5</v>
      </c>
      <c r="M98" s="110">
        <f>+'REITORIA-SETIC'!O98+'REITORIA-SETIC'!P98+ESAG!O98+ESAG!P98+CEART!O98+CEART!P98+FAED!O98+FAED!P98+CEAD!O98+CEAD!P98+CEFID!O98+CEFID!P98+CERES!O98+CERES!P98+CESFI!O98+CESFI!P98+CCT!O98+CCT!P98+CEPLAN!O98+CEPLAN!P98+CEAVI!O98+CEAVI!P98+CAV!O98+CAV!P98+CESMO!O98+CESMO!P98+CEO!O365+CEO!P365</f>
        <v>0</v>
      </c>
      <c r="N98" s="111">
        <f t="shared" si="10"/>
        <v>60</v>
      </c>
      <c r="O98" s="112">
        <f t="shared" si="11"/>
        <v>1158.5999999999999</v>
      </c>
      <c r="P98" s="112">
        <f t="shared" si="12"/>
        <v>0</v>
      </c>
      <c r="Q98" s="112">
        <f t="shared" si="13"/>
        <v>0</v>
      </c>
    </row>
    <row r="99" spans="1:17" ht="38.2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8" t="s">
        <v>91</v>
      </c>
      <c r="G99" s="80" t="s">
        <v>264</v>
      </c>
      <c r="H99" s="76">
        <v>13.78</v>
      </c>
      <c r="I99" s="106">
        <f>'REITORIA-SETIC'!J99+ESAG!J99+CEART!J99+FAED!J99+CEAD!J99+CEFID!J99+CERES!J99+CESFI!J99+CCT!J99+CEPLAN!J99+CEAVI!J99+CAV!J99+CESMO!J99+CEO!J99</f>
        <v>60</v>
      </c>
      <c r="J99" s="107">
        <f>'REITORIA-SETIC'!K99+ESAG!K99+CEART!K99+FAED!K99+CEAD!K99+CEFID!K99+CERES!K99+CESFI!K99+CCT!K99+CEPLAN!K99+CEAVI!K99+CAV!K99+CESMO!K99+CEO!K99</f>
        <v>0</v>
      </c>
      <c r="K99" s="108">
        <f>'REITORIA-SETIC'!L99+ESAG!L99+CEART!L99+FAED!L99+CEAD!L99+CEFID!L99+CERES!L99+CESFI!L99+CCT!L99+CEAVI!L99+CAV!L99+CESMO!L99+CEO!L99</f>
        <v>0</v>
      </c>
      <c r="L99" s="109">
        <f t="shared" si="9"/>
        <v>14.5</v>
      </c>
      <c r="M99" s="110">
        <f>+'REITORIA-SETIC'!O99+'REITORIA-SETIC'!P99+ESAG!O99+ESAG!P99+CEART!O99+CEART!P99+FAED!O99+FAED!P99+CEAD!O99+CEAD!P99+CEFID!O99+CEFID!P99+CERES!O99+CERES!P99+CESFI!O99+CESFI!P99+CCT!O99+CCT!P99+CEPLAN!O99+CEPLAN!P99+CEAVI!O99+CEAVI!P99+CAV!O99+CAV!P99+CESMO!O99+CESMO!P99+CEO!O366+CEO!P366</f>
        <v>0</v>
      </c>
      <c r="N99" s="111">
        <f t="shared" si="10"/>
        <v>60</v>
      </c>
      <c r="O99" s="112">
        <f t="shared" si="11"/>
        <v>826.8</v>
      </c>
      <c r="P99" s="112">
        <f t="shared" si="12"/>
        <v>0</v>
      </c>
      <c r="Q99" s="112">
        <f t="shared" si="13"/>
        <v>0</v>
      </c>
    </row>
    <row r="100" spans="1:17" ht="38.2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8" t="s">
        <v>91</v>
      </c>
      <c r="G100" s="80" t="s">
        <v>264</v>
      </c>
      <c r="H100" s="76">
        <v>39.58</v>
      </c>
      <c r="I100" s="106">
        <f>'REITORIA-SETIC'!J100+ESAG!J100+CEART!J100+FAED!J100+CEAD!J100+CEFID!J100+CERES!J100+CESFI!J100+CCT!J100+CEPLAN!J100+CEAVI!J100+CAV!J100+CESMO!J100+CEO!J100</f>
        <v>100</v>
      </c>
      <c r="J100" s="107">
        <f>'REITORIA-SETIC'!K100+ESAG!K100+CEART!K100+FAED!K100+CEAD!K100+CEFID!K100+CERES!K100+CESFI!K100+CCT!K100+CEPLAN!K100+CEAVI!K100+CAV!K100+CESMO!K100+CEO!K100</f>
        <v>0</v>
      </c>
      <c r="K100" s="108">
        <f>'REITORIA-SETIC'!L100+ESAG!L100+CEART!L100+FAED!L100+CEAD!L100+CEFID!L100+CERES!L100+CESFI!L100+CCT!L100+CEAVI!L100+CAV!L100+CESMO!L100+CEO!L100</f>
        <v>0</v>
      </c>
      <c r="L100" s="109">
        <f t="shared" si="9"/>
        <v>24.5</v>
      </c>
      <c r="M100" s="110">
        <f>+'REITORIA-SETIC'!O100+'REITORIA-SETIC'!P100+ESAG!O100+ESAG!P100+CEART!O100+CEART!P100+FAED!O100+FAED!P100+CEAD!O100+CEAD!P100+CEFID!O100+CEFID!P100+CERES!O100+CERES!P100+CESFI!O100+CESFI!P100+CCT!O100+CCT!P100+CEPLAN!O100+CEPLAN!P100+CEAVI!O100+CEAVI!P100+CAV!O100+CAV!P100+CESMO!O100+CESMO!P100+CEO!O367+CEO!P367</f>
        <v>0</v>
      </c>
      <c r="N100" s="111">
        <f t="shared" si="10"/>
        <v>100</v>
      </c>
      <c r="O100" s="112">
        <f t="shared" si="11"/>
        <v>3958</v>
      </c>
      <c r="P100" s="112">
        <f t="shared" si="12"/>
        <v>0</v>
      </c>
      <c r="Q100" s="112">
        <f t="shared" si="13"/>
        <v>0</v>
      </c>
    </row>
    <row r="101" spans="1:17" ht="38.2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8" t="s">
        <v>91</v>
      </c>
      <c r="G101" s="80" t="s">
        <v>264</v>
      </c>
      <c r="H101" s="76">
        <v>65.959999999999994</v>
      </c>
      <c r="I101" s="106">
        <f>'REITORIA-SETIC'!J101+ESAG!J101+CEART!J101+FAED!J101+CEAD!J101+CEFID!J101+CERES!J101+CESFI!J101+CCT!J101+CEPLAN!J101+CEAVI!J101+CAV!J101+CESMO!J101+CEO!J101</f>
        <v>100</v>
      </c>
      <c r="J101" s="107">
        <f>'REITORIA-SETIC'!K101+ESAG!K101+CEART!K101+FAED!K101+CEAD!K101+CEFID!K101+CERES!K101+CESFI!K101+CCT!K101+CEPLAN!K101+CEAVI!K101+CAV!K101+CESMO!K101+CEO!K101</f>
        <v>0</v>
      </c>
      <c r="K101" s="108">
        <f>'REITORIA-SETIC'!L101+ESAG!L101+CEART!L101+FAED!L101+CEAD!L101+CEFID!L101+CERES!L101+CESFI!L101+CCT!L101+CEAVI!L101+CAV!L101+CESMO!L101+CEO!L101</f>
        <v>0</v>
      </c>
      <c r="L101" s="109">
        <f t="shared" si="9"/>
        <v>24.5</v>
      </c>
      <c r="M101" s="110">
        <f>+'REITORIA-SETIC'!O101+'REITORIA-SETIC'!P101+ESAG!O101+ESAG!P101+CEART!O101+CEART!P101+FAED!O101+FAED!P101+CEAD!O101+CEAD!P101+CEFID!O101+CEFID!P101+CERES!O101+CERES!P101+CESFI!O101+CESFI!P101+CCT!O101+CCT!P101+CEPLAN!O101+CEPLAN!P101+CEAVI!O101+CEAVI!P101+CAV!O101+CAV!P101+CESMO!O101+CESMO!P101+CEO!O368+CEO!P368</f>
        <v>0</v>
      </c>
      <c r="N101" s="111">
        <f t="shared" si="10"/>
        <v>100</v>
      </c>
      <c r="O101" s="112">
        <f t="shared" si="11"/>
        <v>6595.9999999999991</v>
      </c>
      <c r="P101" s="112">
        <f t="shared" si="12"/>
        <v>0</v>
      </c>
      <c r="Q101" s="112">
        <f t="shared" si="13"/>
        <v>0</v>
      </c>
    </row>
    <row r="102" spans="1:17" ht="38.2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58" t="s">
        <v>90</v>
      </c>
      <c r="G102" s="59" t="s">
        <v>263</v>
      </c>
      <c r="H102" s="76">
        <v>730.53</v>
      </c>
      <c r="I102" s="106">
        <f>'REITORIA-SETIC'!J102+ESAG!J102+CEART!J102+FAED!J102+CEAD!J102+CEFID!J102+CERES!J102+CESFI!J102+CCT!J102+CEPLAN!J102+CEAVI!J102+CAV!J102+CESMO!J102+CEO!J102</f>
        <v>4</v>
      </c>
      <c r="J102" s="107">
        <f>'REITORIA-SETIC'!K102+ESAG!K102+CEART!K102+FAED!K102+CEAD!K102+CEFID!K102+CERES!K102+CESFI!K102+CCT!K102+CEPLAN!K102+CEAVI!K102+CAV!K102+CESMO!K102+CEO!K102</f>
        <v>0</v>
      </c>
      <c r="K102" s="108">
        <f>'REITORIA-SETIC'!L102+ESAG!L102+CEART!L102+FAED!L102+CEAD!L102+CEFID!L102+CERES!L102+CESFI!L102+CCT!L102+CEAVI!L102+CAV!L102+CESMO!L102+CEO!L102</f>
        <v>0</v>
      </c>
      <c r="L102" s="109">
        <f t="shared" si="9"/>
        <v>0.5</v>
      </c>
      <c r="M102" s="110">
        <f>+'REITORIA-SETIC'!O102+'REITORIA-SETIC'!P102+ESAG!O102+ESAG!P102+CEART!O102+CEART!P102+FAED!O102+FAED!P102+CEAD!O102+CEAD!P102+CEFID!O102+CEFID!P102+CERES!O102+CERES!P102+CESFI!O102+CESFI!P102+CCT!O102+CCT!P102+CEPLAN!O102+CEPLAN!P102+CEAVI!O102+CEAVI!P102+CAV!O102+CAV!P102+CESMO!O102+CESMO!P102+CEO!O369+CEO!P369</f>
        <v>0</v>
      </c>
      <c r="N102" s="111">
        <f t="shared" si="10"/>
        <v>4</v>
      </c>
      <c r="O102" s="112">
        <f t="shared" si="11"/>
        <v>2922.12</v>
      </c>
      <c r="P102" s="112">
        <f t="shared" si="12"/>
        <v>0</v>
      </c>
      <c r="Q102" s="112">
        <f t="shared" si="13"/>
        <v>0</v>
      </c>
    </row>
    <row r="103" spans="1:17" ht="38.2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58" t="s">
        <v>90</v>
      </c>
      <c r="G103" s="59" t="s">
        <v>263</v>
      </c>
      <c r="H103" s="76">
        <v>109.55</v>
      </c>
      <c r="I103" s="106">
        <f>'REITORIA-SETIC'!J103+ESAG!J103+CEART!J103+FAED!J103+CEAD!J103+CEFID!J103+CERES!J103+CESFI!J103+CCT!J103+CEPLAN!J103+CEAVI!J103+CAV!J103+CESMO!J103+CEO!J103</f>
        <v>4</v>
      </c>
      <c r="J103" s="107">
        <f>'REITORIA-SETIC'!K103+ESAG!K103+CEART!K103+FAED!K103+CEAD!K103+CEFID!K103+CERES!K103+CESFI!K103+CCT!K103+CEPLAN!K103+CEAVI!K103+CAV!K103+CESMO!K103+CEO!K103</f>
        <v>0</v>
      </c>
      <c r="K103" s="108">
        <f>'REITORIA-SETIC'!L103+ESAG!L103+CEART!L103+FAED!L103+CEAD!L103+CEFID!L103+CERES!L103+CESFI!L103+CCT!L103+CEAVI!L103+CAV!L103+CESMO!L103+CEO!L103</f>
        <v>0</v>
      </c>
      <c r="L103" s="109">
        <f t="shared" si="9"/>
        <v>0.5</v>
      </c>
      <c r="M103" s="110">
        <f>+'REITORIA-SETIC'!O103+'REITORIA-SETIC'!P103+ESAG!O103+ESAG!P103+CEART!O103+CEART!P103+FAED!O103+FAED!P103+CEAD!O103+CEAD!P103+CEFID!O103+CEFID!P103+CERES!O103+CERES!P103+CESFI!O103+CESFI!P103+CCT!O103+CCT!P103+CEPLAN!O103+CEPLAN!P103+CEAVI!O103+CEAVI!P103+CAV!O103+CAV!P103+CESMO!O103+CESMO!P103+CEO!O370+CEO!P370</f>
        <v>0</v>
      </c>
      <c r="N103" s="111">
        <f t="shared" si="10"/>
        <v>4</v>
      </c>
      <c r="O103" s="112">
        <f t="shared" si="11"/>
        <v>438.2</v>
      </c>
      <c r="P103" s="112">
        <f t="shared" si="12"/>
        <v>0</v>
      </c>
      <c r="Q103" s="112">
        <f t="shared" si="13"/>
        <v>0</v>
      </c>
    </row>
    <row r="104" spans="1:17" ht="38.2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58" t="s">
        <v>90</v>
      </c>
      <c r="G104" s="59" t="s">
        <v>263</v>
      </c>
      <c r="H104" s="76">
        <v>472.66</v>
      </c>
      <c r="I104" s="106">
        <f>'REITORIA-SETIC'!J104+ESAG!J104+CEART!J104+FAED!J104+CEAD!J104+CEFID!J104+CERES!J104+CESFI!J104+CCT!J104+CEPLAN!J104+CEAVI!J104+CAV!J104+CESMO!J104+CEO!J104</f>
        <v>2</v>
      </c>
      <c r="J104" s="107">
        <f>'REITORIA-SETIC'!K104+ESAG!K104+CEART!K104+FAED!K104+CEAD!K104+CEFID!K104+CERES!K104+CESFI!K104+CCT!K104+CEPLAN!K104+CEAVI!K104+CAV!K104+CESMO!K104+CEO!K104</f>
        <v>0</v>
      </c>
      <c r="K104" s="108">
        <f>'REITORIA-SETIC'!L104+ESAG!L104+CEART!L104+FAED!L104+CEAD!L104+CEFID!L104+CERES!L104+CESFI!L104+CCT!L104+CEAVI!L104+CAV!L104+CESMO!L104+CEO!L104</f>
        <v>0</v>
      </c>
      <c r="L104" s="109">
        <f t="shared" si="9"/>
        <v>0</v>
      </c>
      <c r="M104" s="110">
        <f>+'REITORIA-SETIC'!O104+'REITORIA-SETIC'!P104+ESAG!O104+ESAG!P104+CEART!O104+CEART!P104+FAED!O104+FAED!P104+CEAD!O104+CEAD!P104+CEFID!O104+CEFID!P104+CERES!O104+CERES!P104+CESFI!O104+CESFI!P104+CCT!O104+CCT!P104+CEPLAN!O104+CEPLAN!P104+CEAVI!O104+CEAVI!P104+CAV!O104+CAV!P104+CESMO!O104+CESMO!P104+CEO!O371+CEO!P371</f>
        <v>0</v>
      </c>
      <c r="N104" s="111">
        <f t="shared" si="10"/>
        <v>2</v>
      </c>
      <c r="O104" s="112">
        <f t="shared" si="11"/>
        <v>945.32</v>
      </c>
      <c r="P104" s="112">
        <f t="shared" si="12"/>
        <v>0</v>
      </c>
      <c r="Q104" s="112">
        <f t="shared" si="13"/>
        <v>0</v>
      </c>
    </row>
    <row r="105" spans="1:17" ht="38.2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58" t="s">
        <v>90</v>
      </c>
      <c r="G105" s="59" t="s">
        <v>263</v>
      </c>
      <c r="H105" s="76">
        <v>64.06</v>
      </c>
      <c r="I105" s="106">
        <f>'REITORIA-SETIC'!J105+ESAG!J105+CEART!J105+FAED!J105+CEAD!J105+CEFID!J105+CERES!J105+CESFI!J105+CCT!J105+CEPLAN!J105+CEAVI!J105+CAV!J105+CESMO!J105+CEO!J105</f>
        <v>5</v>
      </c>
      <c r="J105" s="107">
        <f>'REITORIA-SETIC'!K105+ESAG!K105+CEART!K105+FAED!K105+CEAD!K105+CEFID!K105+CERES!K105+CESFI!K105+CCT!K105+CEPLAN!K105+CEAVI!K105+CAV!K105+CESMO!K105+CEO!K105</f>
        <v>0</v>
      </c>
      <c r="K105" s="108">
        <f>'REITORIA-SETIC'!L105+ESAG!L105+CEART!L105+FAED!L105+CEAD!L105+CEFID!L105+CERES!L105+CESFI!L105+CCT!L105+CEAVI!L105+CAV!L105+CESMO!L105+CEO!L105</f>
        <v>0</v>
      </c>
      <c r="L105" s="109">
        <f t="shared" si="9"/>
        <v>0.75</v>
      </c>
      <c r="M105" s="110">
        <f>+'REITORIA-SETIC'!O105+'REITORIA-SETIC'!P105+ESAG!O105+ESAG!P105+CEART!O105+CEART!P105+FAED!O105+FAED!P105+CEAD!O105+CEAD!P105+CEFID!O105+CEFID!P105+CERES!O105+CERES!P105+CESFI!O105+CESFI!P105+CCT!O105+CCT!P105+CEPLAN!O105+CEPLAN!P105+CEAVI!O105+CEAVI!P105+CAV!O105+CAV!P105+CESMO!O105+CESMO!P105+CEO!O372+CEO!P372</f>
        <v>0</v>
      </c>
      <c r="N105" s="111">
        <f t="shared" si="10"/>
        <v>5</v>
      </c>
      <c r="O105" s="112">
        <f t="shared" si="11"/>
        <v>320.3</v>
      </c>
      <c r="P105" s="112">
        <f t="shared" si="12"/>
        <v>0</v>
      </c>
      <c r="Q105" s="112">
        <f t="shared" si="13"/>
        <v>0</v>
      </c>
    </row>
    <row r="106" spans="1:17" ht="38.2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58" t="s">
        <v>90</v>
      </c>
      <c r="G106" s="59" t="s">
        <v>263</v>
      </c>
      <c r="H106" s="76">
        <v>697.43</v>
      </c>
      <c r="I106" s="106">
        <f>'REITORIA-SETIC'!J106+ESAG!J106+CEART!J106+FAED!J106+CEAD!J106+CEFID!J106+CERES!J106+CESFI!J106+CCT!J106+CEPLAN!J106+CEAVI!J106+CAV!J106+CESMO!J106+CEO!J106</f>
        <v>2</v>
      </c>
      <c r="J106" s="107">
        <f>'REITORIA-SETIC'!K106+ESAG!K106+CEART!K106+FAED!K106+CEAD!K106+CEFID!K106+CERES!K106+CESFI!K106+CCT!K106+CEPLAN!K106+CEAVI!K106+CAV!K106+CESMO!K106+CEO!K106</f>
        <v>0</v>
      </c>
      <c r="K106" s="108">
        <f>'REITORIA-SETIC'!L106+ESAG!L106+CEART!L106+FAED!L106+CEAD!L106+CEFID!L106+CERES!L106+CESFI!L106+CCT!L106+CEAVI!L106+CAV!L106+CESMO!L106+CEO!L106</f>
        <v>0</v>
      </c>
      <c r="L106" s="109">
        <f t="shared" si="9"/>
        <v>0</v>
      </c>
      <c r="M106" s="110">
        <f>+'REITORIA-SETIC'!O106+'REITORIA-SETIC'!P106+ESAG!O106+ESAG!P106+CEART!O106+CEART!P106+FAED!O106+FAED!P106+CEAD!O106+CEAD!P106+CEFID!O106+CEFID!P106+CERES!O106+CERES!P106+CESFI!O106+CESFI!P106+CCT!O106+CCT!P106+CEPLAN!O106+CEPLAN!P106+CEAVI!O106+CEAVI!P106+CAV!O106+CAV!P106+CESMO!O106+CESMO!P106+CEO!O373+CEO!P373</f>
        <v>0</v>
      </c>
      <c r="N106" s="111">
        <f t="shared" si="10"/>
        <v>2</v>
      </c>
      <c r="O106" s="112">
        <f t="shared" si="11"/>
        <v>1394.86</v>
      </c>
      <c r="P106" s="112">
        <f t="shared" si="12"/>
        <v>0</v>
      </c>
      <c r="Q106" s="112">
        <f t="shared" si="13"/>
        <v>0</v>
      </c>
    </row>
    <row r="107" spans="1:17" ht="38.2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58" t="s">
        <v>90</v>
      </c>
      <c r="G107" s="59" t="s">
        <v>263</v>
      </c>
      <c r="H107" s="76">
        <v>315.49</v>
      </c>
      <c r="I107" s="106">
        <f>'REITORIA-SETIC'!J107+ESAG!J107+CEART!J107+FAED!J107+CEAD!J107+CEFID!J107+CERES!J107+CESFI!J107+CCT!J107+CEPLAN!J107+CEAVI!J107+CAV!J107+CESMO!J107+CEO!J107</f>
        <v>5</v>
      </c>
      <c r="J107" s="107">
        <f>'REITORIA-SETIC'!K107+ESAG!K107+CEART!K107+FAED!K107+CEAD!K107+CEFID!K107+CERES!K107+CESFI!K107+CCT!K107+CEPLAN!K107+CEAVI!K107+CAV!K107+CESMO!K107+CEO!K107</f>
        <v>0</v>
      </c>
      <c r="K107" s="108">
        <f>'REITORIA-SETIC'!L107+ESAG!L107+CEART!L107+FAED!L107+CEAD!L107+CEFID!L107+CERES!L107+CESFI!L107+CCT!L107+CEAVI!L107+CAV!L107+CESMO!L107+CEO!L107</f>
        <v>0</v>
      </c>
      <c r="L107" s="109">
        <f t="shared" si="9"/>
        <v>0.75</v>
      </c>
      <c r="M107" s="110">
        <f>+'REITORIA-SETIC'!O107+'REITORIA-SETIC'!P107+ESAG!O107+ESAG!P107+CEART!O107+CEART!P107+FAED!O107+FAED!P107+CEAD!O107+CEAD!P107+CEFID!O107+CEFID!P107+CERES!O107+CERES!P107+CESFI!O107+CESFI!P107+CCT!O107+CCT!P107+CEPLAN!O107+CEPLAN!P107+CEAVI!O107+CEAVI!P107+CAV!O107+CAV!P107+CESMO!O107+CESMO!P107+CEO!O374+CEO!P374</f>
        <v>0</v>
      </c>
      <c r="N107" s="111">
        <f t="shared" si="10"/>
        <v>5</v>
      </c>
      <c r="O107" s="112">
        <f t="shared" si="11"/>
        <v>1577.45</v>
      </c>
      <c r="P107" s="112">
        <f t="shared" si="12"/>
        <v>0</v>
      </c>
      <c r="Q107" s="112">
        <f t="shared" si="13"/>
        <v>0</v>
      </c>
    </row>
    <row r="108" spans="1:17" ht="38.2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58" t="s">
        <v>90</v>
      </c>
      <c r="G108" s="59" t="s">
        <v>263</v>
      </c>
      <c r="H108" s="76">
        <v>689.43</v>
      </c>
      <c r="I108" s="106">
        <f>'REITORIA-SETIC'!J108+ESAG!J108+CEART!J108+FAED!J108+CEAD!J108+CEFID!J108+CERES!J108+CESFI!J108+CCT!J108+CEPLAN!J108+CEAVI!J108+CAV!J108+CESMO!J108+CEO!J108</f>
        <v>5</v>
      </c>
      <c r="J108" s="107">
        <f>'REITORIA-SETIC'!K108+ESAG!K108+CEART!K108+FAED!K108+CEAD!K108+CEFID!K108+CERES!K108+CESFI!K108+CCT!K108+CEPLAN!K108+CEAVI!K108+CAV!K108+CESMO!K108+CEO!K108</f>
        <v>0</v>
      </c>
      <c r="K108" s="108">
        <f>'REITORIA-SETIC'!L108+ESAG!L108+CEART!L108+FAED!L108+CEAD!L108+CEFID!L108+CERES!L108+CESFI!L108+CCT!L108+CEAVI!L108+CAV!L108+CESMO!L108+CEO!L108</f>
        <v>0</v>
      </c>
      <c r="L108" s="109">
        <f t="shared" si="9"/>
        <v>0.75</v>
      </c>
      <c r="M108" s="110">
        <f>+'REITORIA-SETIC'!O108+'REITORIA-SETIC'!P108+ESAG!O108+ESAG!P108+CEART!O108+CEART!P108+FAED!O108+FAED!P108+CEAD!O108+CEAD!P108+CEFID!O108+CEFID!P108+CERES!O108+CERES!P108+CESFI!O108+CESFI!P108+CCT!O108+CCT!P108+CEPLAN!O108+CEPLAN!P108+CEAVI!O108+CEAVI!P108+CAV!O108+CAV!P108+CESMO!O108+CESMO!P108+CEO!O375+CEO!P375</f>
        <v>0</v>
      </c>
      <c r="N108" s="111">
        <f t="shared" si="10"/>
        <v>5</v>
      </c>
      <c r="O108" s="112">
        <f t="shared" si="11"/>
        <v>3447.1499999999996</v>
      </c>
      <c r="P108" s="112">
        <f t="shared" si="12"/>
        <v>0</v>
      </c>
      <c r="Q108" s="112">
        <f t="shared" si="13"/>
        <v>0</v>
      </c>
    </row>
    <row r="109" spans="1:17" ht="38.2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58" t="s">
        <v>90</v>
      </c>
      <c r="G109" s="59" t="s">
        <v>263</v>
      </c>
      <c r="H109" s="76">
        <v>45.56</v>
      </c>
      <c r="I109" s="106">
        <f>'REITORIA-SETIC'!J109+ESAG!J109+CEART!J109+FAED!J109+CEAD!J109+CEFID!J109+CERES!J109+CESFI!J109+CCT!J109+CEPLAN!J109+CEAVI!J109+CAV!J109+CESMO!J109+CEO!J109</f>
        <v>4</v>
      </c>
      <c r="J109" s="107">
        <f>'REITORIA-SETIC'!K109+ESAG!K109+CEART!K109+FAED!K109+CEAD!K109+CEFID!K109+CERES!K109+CESFI!K109+CCT!K109+CEPLAN!K109+CEAVI!K109+CAV!K109+CESMO!K109+CEO!K109</f>
        <v>0</v>
      </c>
      <c r="K109" s="108">
        <f>'REITORIA-SETIC'!L109+ESAG!L109+CEART!L109+FAED!L109+CEAD!L109+CEFID!L109+CERES!L109+CESFI!L109+CCT!L109+CEAVI!L109+CAV!L109+CESMO!L109+CEO!L109</f>
        <v>0</v>
      </c>
      <c r="L109" s="109">
        <f t="shared" si="9"/>
        <v>0.5</v>
      </c>
      <c r="M109" s="110">
        <f>+'REITORIA-SETIC'!O109+'REITORIA-SETIC'!P109+ESAG!O109+ESAG!P109+CEART!O109+CEART!P109+FAED!O109+FAED!P109+CEAD!O109+CEAD!P109+CEFID!O109+CEFID!P109+CERES!O109+CERES!P109+CESFI!O109+CESFI!P109+CCT!O109+CCT!P109+CEPLAN!O109+CEPLAN!P109+CEAVI!O109+CEAVI!P109+CAV!O109+CAV!P109+CESMO!O109+CESMO!P109+CEO!O376+CEO!P376</f>
        <v>0</v>
      </c>
      <c r="N109" s="111">
        <f t="shared" si="10"/>
        <v>4</v>
      </c>
      <c r="O109" s="112">
        <f t="shared" si="11"/>
        <v>182.24</v>
      </c>
      <c r="P109" s="112">
        <f t="shared" si="12"/>
        <v>0</v>
      </c>
      <c r="Q109" s="112">
        <f t="shared" si="13"/>
        <v>0</v>
      </c>
    </row>
    <row r="110" spans="1:17" ht="38.2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58" t="s">
        <v>90</v>
      </c>
      <c r="G110" s="59" t="s">
        <v>263</v>
      </c>
      <c r="H110" s="76">
        <v>48.79</v>
      </c>
      <c r="I110" s="106">
        <f>'REITORIA-SETIC'!J110+ESAG!J110+CEART!J110+FAED!J110+CEAD!J110+CEFID!J110+CERES!J110+CESFI!J110+CCT!J110+CEPLAN!J110+CEAVI!J110+CAV!J110+CESMO!J110+CEO!J110</f>
        <v>24</v>
      </c>
      <c r="J110" s="107">
        <f>'REITORIA-SETIC'!K110+ESAG!K110+CEART!K110+FAED!K110+CEAD!K110+CEFID!K110+CERES!K110+CESFI!K110+CCT!K110+CEPLAN!K110+CEAVI!K110+CAV!K110+CESMO!K110+CEO!K110</f>
        <v>0</v>
      </c>
      <c r="K110" s="108">
        <f>'REITORIA-SETIC'!L110+ESAG!L110+CEART!L110+FAED!L110+CEAD!L110+CEFID!L110+CERES!L110+CESFI!L110+CCT!L110+CEAVI!L110+CAV!L110+CESMO!L110+CEO!L110</f>
        <v>0</v>
      </c>
      <c r="L110" s="109">
        <f t="shared" si="9"/>
        <v>5.5</v>
      </c>
      <c r="M110" s="110">
        <f>+'REITORIA-SETIC'!O110+'REITORIA-SETIC'!P110+ESAG!O110+ESAG!P110+CEART!O110+CEART!P110+FAED!O110+FAED!P110+CEAD!O110+CEAD!P110+CEFID!O110+CEFID!P110+CERES!O110+CERES!P110+CESFI!O110+CESFI!P110+CCT!O110+CCT!P110+CEPLAN!O110+CEPLAN!P110+CEAVI!O110+CEAVI!P110+CAV!O110+CAV!P110+CESMO!O110+CESMO!P110+CEO!O377+CEO!P377</f>
        <v>0</v>
      </c>
      <c r="N110" s="111">
        <f t="shared" si="10"/>
        <v>24</v>
      </c>
      <c r="O110" s="112">
        <f t="shared" si="11"/>
        <v>1170.96</v>
      </c>
      <c r="P110" s="112">
        <f t="shared" si="12"/>
        <v>0</v>
      </c>
      <c r="Q110" s="112">
        <f t="shared" si="13"/>
        <v>0</v>
      </c>
    </row>
    <row r="111" spans="1:17" ht="38.2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8" t="s">
        <v>91</v>
      </c>
      <c r="G111" s="80" t="s">
        <v>264</v>
      </c>
      <c r="H111" s="76">
        <v>9.68</v>
      </c>
      <c r="I111" s="106">
        <f>'REITORIA-SETIC'!J111+ESAG!J111+CEART!J111+FAED!J111+CEAD!J111+CEFID!J111+CERES!J111+CESFI!J111+CCT!J111+CEPLAN!J111+CEAVI!J111+CAV!J111+CESMO!J111+CEO!J111</f>
        <v>50</v>
      </c>
      <c r="J111" s="107">
        <f>'REITORIA-SETIC'!K111+ESAG!K111+CEART!K111+FAED!K111+CEAD!K111+CEFID!K111+CERES!K111+CESFI!K111+CCT!K111+CEPLAN!K111+CEAVI!K111+CAV!K111+CESMO!K111+CEO!K111</f>
        <v>0</v>
      </c>
      <c r="K111" s="108">
        <f>'REITORIA-SETIC'!L111+ESAG!L111+CEART!L111+FAED!L111+CEAD!L111+CEFID!L111+CERES!L111+CESFI!L111+CCT!L111+CEAVI!L111+CAV!L111+CESMO!L111+CEO!L111</f>
        <v>0</v>
      </c>
      <c r="L111" s="109">
        <f t="shared" si="9"/>
        <v>12</v>
      </c>
      <c r="M111" s="110">
        <f>+'REITORIA-SETIC'!O111+'REITORIA-SETIC'!P111+ESAG!O111+ESAG!P111+CEART!O111+CEART!P111+FAED!O111+FAED!P111+CEAD!O111+CEAD!P111+CEFID!O111+CEFID!P111+CERES!O111+CERES!P111+CESFI!O111+CESFI!P111+CCT!O111+CCT!P111+CEPLAN!O111+CEPLAN!P111+CEAVI!O111+CEAVI!P111+CAV!O111+CAV!P111+CESMO!O111+CESMO!P111+CEO!O378+CEO!P378</f>
        <v>0</v>
      </c>
      <c r="N111" s="111">
        <f t="shared" si="10"/>
        <v>50</v>
      </c>
      <c r="O111" s="112">
        <f t="shared" si="11"/>
        <v>484</v>
      </c>
      <c r="P111" s="112">
        <f t="shared" si="12"/>
        <v>0</v>
      </c>
      <c r="Q111" s="112">
        <f t="shared" si="13"/>
        <v>0</v>
      </c>
    </row>
    <row r="112" spans="1:17" ht="38.2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8" t="s">
        <v>91</v>
      </c>
      <c r="G112" s="80" t="s">
        <v>264</v>
      </c>
      <c r="H112" s="76">
        <v>12.83</v>
      </c>
      <c r="I112" s="106">
        <f>'REITORIA-SETIC'!J112+ESAG!J112+CEART!J112+FAED!J112+CEAD!J112+CEFID!J112+CERES!J112+CESFI!J112+CCT!J112+CEPLAN!J112+CEAVI!J112+CAV!J112+CESMO!J112+CEO!J112</f>
        <v>50</v>
      </c>
      <c r="J112" s="107">
        <f>'REITORIA-SETIC'!K112+ESAG!K112+CEART!K112+FAED!K112+CEAD!K112+CEFID!K112+CERES!K112+CESFI!K112+CCT!K112+CEPLAN!K112+CEAVI!K112+CAV!K112+CESMO!K112+CEO!K112</f>
        <v>0</v>
      </c>
      <c r="K112" s="108">
        <f>'REITORIA-SETIC'!L112+ESAG!L112+CEART!L112+FAED!L112+CEAD!L112+CEFID!L112+CERES!L112+CESFI!L112+CCT!L112+CEAVI!L112+CAV!L112+CESMO!L112+CEO!L112</f>
        <v>0</v>
      </c>
      <c r="L112" s="109">
        <f t="shared" si="9"/>
        <v>12</v>
      </c>
      <c r="M112" s="110">
        <f>+'REITORIA-SETIC'!O112+'REITORIA-SETIC'!P112+ESAG!O112+ESAG!P112+CEART!O112+CEART!P112+FAED!O112+FAED!P112+CEAD!O112+CEAD!P112+CEFID!O112+CEFID!P112+CERES!O112+CERES!P112+CESFI!O112+CESFI!P112+CCT!O112+CCT!P112+CEPLAN!O112+CEPLAN!P112+CEAVI!O112+CEAVI!P112+CAV!O112+CAV!P112+CESMO!O112+CESMO!P112+CEO!O379+CEO!P379</f>
        <v>0</v>
      </c>
      <c r="N112" s="111">
        <f t="shared" si="10"/>
        <v>50</v>
      </c>
      <c r="O112" s="112">
        <f t="shared" si="11"/>
        <v>641.5</v>
      </c>
      <c r="P112" s="112">
        <f t="shared" si="12"/>
        <v>0</v>
      </c>
      <c r="Q112" s="112">
        <f t="shared" si="13"/>
        <v>0</v>
      </c>
    </row>
    <row r="113" spans="1:17" ht="38.2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8" t="s">
        <v>91</v>
      </c>
      <c r="G113" s="80" t="s">
        <v>264</v>
      </c>
      <c r="H113" s="76">
        <v>14</v>
      </c>
      <c r="I113" s="106">
        <f>'REITORIA-SETIC'!J113+ESAG!J113+CEART!J113+FAED!J113+CEAD!J113+CEFID!J113+CERES!J113+CESFI!J113+CCT!J113+CEPLAN!J113+CEAVI!J113+CAV!J113+CESMO!J113+CEO!J113</f>
        <v>50</v>
      </c>
      <c r="J113" s="107">
        <f>'REITORIA-SETIC'!K113+ESAG!K113+CEART!K113+FAED!K113+CEAD!K113+CEFID!K113+CERES!K113+CESFI!K113+CCT!K113+CEPLAN!K113+CEAVI!K113+CAV!K113+CESMO!K113+CEO!K113</f>
        <v>0</v>
      </c>
      <c r="K113" s="108">
        <f>'REITORIA-SETIC'!L113+ESAG!L113+CEART!L113+FAED!L113+CEAD!L113+CEFID!L113+CERES!L113+CESFI!L113+CCT!L113+CEAVI!L113+CAV!L113+CESMO!L113+CEO!L113</f>
        <v>0</v>
      </c>
      <c r="L113" s="109">
        <f t="shared" si="9"/>
        <v>12</v>
      </c>
      <c r="M113" s="110">
        <f>+'REITORIA-SETIC'!O113+'REITORIA-SETIC'!P113+ESAG!O113+ESAG!P113+CEART!O113+CEART!P113+FAED!O113+FAED!P113+CEAD!O113+CEAD!P113+CEFID!O113+CEFID!P113+CERES!O113+CERES!P113+CESFI!O113+CESFI!P113+CCT!O113+CCT!P113+CEPLAN!O113+CEPLAN!P113+CEAVI!O113+CEAVI!P113+CAV!O113+CAV!P113+CESMO!O113+CESMO!P113+CEO!O380+CEO!P380</f>
        <v>0</v>
      </c>
      <c r="N113" s="111">
        <f t="shared" si="10"/>
        <v>50</v>
      </c>
      <c r="O113" s="112">
        <f t="shared" si="11"/>
        <v>700</v>
      </c>
      <c r="P113" s="112">
        <f t="shared" si="12"/>
        <v>0</v>
      </c>
      <c r="Q113" s="112">
        <f t="shared" si="13"/>
        <v>0</v>
      </c>
    </row>
    <row r="114" spans="1:17" ht="38.2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8" t="s">
        <v>91</v>
      </c>
      <c r="G114" s="80" t="s">
        <v>264</v>
      </c>
      <c r="H114" s="76">
        <v>33.32</v>
      </c>
      <c r="I114" s="106">
        <f>'REITORIA-SETIC'!J114+ESAG!J114+CEART!J114+FAED!J114+CEAD!J114+CEFID!J114+CERES!J114+CESFI!J114+CCT!J114+CEPLAN!J114+CEAVI!J114+CAV!J114+CESMO!J114+CEO!J114</f>
        <v>50</v>
      </c>
      <c r="J114" s="107">
        <f>'REITORIA-SETIC'!K114+ESAG!K114+CEART!K114+FAED!K114+CEAD!K114+CEFID!K114+CERES!K114+CESFI!K114+CCT!K114+CEPLAN!K114+CEAVI!K114+CAV!K114+CESMO!K114+CEO!K114</f>
        <v>0</v>
      </c>
      <c r="K114" s="108">
        <f>'REITORIA-SETIC'!L114+ESAG!L114+CEART!L114+FAED!L114+CEAD!L114+CEFID!L114+CERES!L114+CESFI!L114+CCT!L114+CEAVI!L114+CAV!L114+CESMO!L114+CEO!L114</f>
        <v>0</v>
      </c>
      <c r="L114" s="109">
        <f t="shared" si="9"/>
        <v>12</v>
      </c>
      <c r="M114" s="110">
        <f>+'REITORIA-SETIC'!O114+'REITORIA-SETIC'!P114+ESAG!O114+ESAG!P114+CEART!O114+CEART!P114+FAED!O114+FAED!P114+CEAD!O114+CEAD!P114+CEFID!O114+CEFID!P114+CERES!O114+CERES!P114+CESFI!O114+CESFI!P114+CCT!O114+CCT!P114+CEPLAN!O114+CEPLAN!P114+CEAVI!O114+CEAVI!P114+CAV!O114+CAV!P114+CESMO!O114+CESMO!P114+CEO!O381+CEO!P381</f>
        <v>0</v>
      </c>
      <c r="N114" s="111">
        <f t="shared" si="10"/>
        <v>50</v>
      </c>
      <c r="O114" s="112">
        <f t="shared" si="11"/>
        <v>1666</v>
      </c>
      <c r="P114" s="112">
        <f t="shared" si="12"/>
        <v>0</v>
      </c>
      <c r="Q114" s="112">
        <f t="shared" si="13"/>
        <v>0</v>
      </c>
    </row>
    <row r="115" spans="1:17" ht="38.2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58" t="s">
        <v>90</v>
      </c>
      <c r="G115" s="59" t="s">
        <v>263</v>
      </c>
      <c r="H115" s="76">
        <v>735.46</v>
      </c>
      <c r="I115" s="106">
        <f>'REITORIA-SETIC'!J115+ESAG!J115+CEART!J115+FAED!J115+CEAD!J115+CEFID!J115+CERES!J115+CESFI!J115+CCT!J115+CEPLAN!J115+CEAVI!J115+CAV!J115+CESMO!J115+CEO!J115</f>
        <v>2</v>
      </c>
      <c r="J115" s="107">
        <f>'REITORIA-SETIC'!K115+ESAG!K115+CEART!K115+FAED!K115+CEAD!K115+CEFID!K115+CERES!K115+CESFI!K115+CCT!K115+CEPLAN!K115+CEAVI!K115+CAV!K115+CESMO!K115+CEO!K115</f>
        <v>0</v>
      </c>
      <c r="K115" s="108">
        <f>'REITORIA-SETIC'!L115+ESAG!L115+CEART!L115+FAED!L115+CEAD!L115+CEFID!L115+CERES!L115+CESFI!L115+CCT!L115+CEAVI!L115+CAV!L115+CESMO!L115+CEO!L115</f>
        <v>0</v>
      </c>
      <c r="L115" s="109">
        <f t="shared" si="9"/>
        <v>0</v>
      </c>
      <c r="M115" s="110">
        <f>+'REITORIA-SETIC'!O115+'REITORIA-SETIC'!P115+ESAG!O115+ESAG!P115+CEART!O115+CEART!P115+FAED!O115+FAED!P115+CEAD!O115+CEAD!P115+CEFID!O115+CEFID!P115+CERES!O115+CERES!P115+CESFI!O115+CESFI!P115+CCT!O115+CCT!P115+CEPLAN!O115+CEPLAN!P115+CEAVI!O115+CEAVI!P115+CAV!O115+CAV!P115+CESMO!O115+CESMO!P115+CEO!O382+CEO!P382</f>
        <v>0</v>
      </c>
      <c r="N115" s="111">
        <f t="shared" si="10"/>
        <v>2</v>
      </c>
      <c r="O115" s="112">
        <f t="shared" si="11"/>
        <v>1470.92</v>
      </c>
      <c r="P115" s="112">
        <f t="shared" si="12"/>
        <v>0</v>
      </c>
      <c r="Q115" s="112">
        <f t="shared" si="13"/>
        <v>0</v>
      </c>
    </row>
    <row r="116" spans="1:17" ht="38.2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58" t="s">
        <v>90</v>
      </c>
      <c r="G116" s="59" t="s">
        <v>263</v>
      </c>
      <c r="H116" s="76">
        <v>325.24</v>
      </c>
      <c r="I116" s="106">
        <f>'REITORIA-SETIC'!J116+ESAG!J116+CEART!J116+FAED!J116+CEAD!J116+CEFID!J116+CERES!J116+CESFI!J116+CCT!J116+CEPLAN!J116+CEAVI!J116+CAV!J116+CESMO!J116+CEO!J116</f>
        <v>2</v>
      </c>
      <c r="J116" s="107">
        <f>'REITORIA-SETIC'!K116+ESAG!K116+CEART!K116+FAED!K116+CEAD!K116+CEFID!K116+CERES!K116+CESFI!K116+CCT!K116+CEPLAN!K116+CEAVI!K116+CAV!K116+CESMO!K116+CEO!K116</f>
        <v>0</v>
      </c>
      <c r="K116" s="108">
        <f>'REITORIA-SETIC'!L116+ESAG!L116+CEART!L116+FAED!L116+CEAD!L116+CEFID!L116+CERES!L116+CESFI!L116+CCT!L116+CEAVI!L116+CAV!L116+CESMO!L116+CEO!L116</f>
        <v>0</v>
      </c>
      <c r="L116" s="109">
        <f t="shared" si="9"/>
        <v>0</v>
      </c>
      <c r="M116" s="110">
        <f>+'REITORIA-SETIC'!O116+'REITORIA-SETIC'!P116+ESAG!O116+ESAG!P116+CEART!O116+CEART!P116+FAED!O116+FAED!P116+CEAD!O116+CEAD!P116+CEFID!O116+CEFID!P116+CERES!O116+CERES!P116+CESFI!O116+CESFI!P116+CCT!O116+CCT!P116+CEPLAN!O116+CEPLAN!P116+CEAVI!O116+CEAVI!P116+CAV!O116+CAV!P116+CESMO!O116+CESMO!P116+CEO!O383+CEO!P383</f>
        <v>0</v>
      </c>
      <c r="N116" s="111">
        <f t="shared" si="10"/>
        <v>2</v>
      </c>
      <c r="O116" s="112">
        <f t="shared" si="11"/>
        <v>650.48</v>
      </c>
      <c r="P116" s="112">
        <f t="shared" si="12"/>
        <v>0</v>
      </c>
      <c r="Q116" s="112">
        <f t="shared" si="13"/>
        <v>0</v>
      </c>
    </row>
    <row r="117" spans="1:17" ht="38.2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8" t="s">
        <v>91</v>
      </c>
      <c r="G117" s="80" t="s">
        <v>264</v>
      </c>
      <c r="H117" s="76">
        <v>130.82</v>
      </c>
      <c r="I117" s="106">
        <f>'REITORIA-SETIC'!J117+ESAG!J117+CEART!J117+FAED!J117+CEAD!J117+CEFID!J117+CERES!J117+CESFI!J117+CCT!J117+CEPLAN!J117+CEAVI!J117+CAV!J117+CESMO!J117+CEO!J117</f>
        <v>20</v>
      </c>
      <c r="J117" s="107">
        <f>'REITORIA-SETIC'!K117+ESAG!K117+CEART!K117+FAED!K117+CEAD!K117+CEFID!K117+CERES!K117+CESFI!K117+CCT!K117+CEPLAN!K117+CEAVI!K117+CAV!K117+CESMO!K117+CEO!K117</f>
        <v>0</v>
      </c>
      <c r="K117" s="108">
        <f>'REITORIA-SETIC'!L117+ESAG!L117+CEART!L117+FAED!L117+CEAD!L117+CEFID!L117+CERES!L117+CESFI!L117+CCT!L117+CEAVI!L117+CAV!L117+CESMO!L117+CEO!L117</f>
        <v>0</v>
      </c>
      <c r="L117" s="109">
        <f t="shared" si="9"/>
        <v>4.5</v>
      </c>
      <c r="M117" s="110">
        <f>+'REITORIA-SETIC'!O117+'REITORIA-SETIC'!P117+ESAG!O117+ESAG!P117+CEART!O117+CEART!P117+FAED!O117+FAED!P117+CEAD!O117+CEAD!P117+CEFID!O117+CEFID!P117+CERES!O117+CERES!P117+CESFI!O117+CESFI!P117+CCT!O117+CCT!P117+CEPLAN!O117+CEPLAN!P117+CEAVI!O117+CEAVI!P117+CAV!O117+CAV!P117+CESMO!O117+CESMO!P117+CEO!O384+CEO!P384</f>
        <v>0</v>
      </c>
      <c r="N117" s="111">
        <f t="shared" si="10"/>
        <v>20</v>
      </c>
      <c r="O117" s="112">
        <f t="shared" si="11"/>
        <v>2616.3999999999996</v>
      </c>
      <c r="P117" s="112">
        <f t="shared" si="12"/>
        <v>0</v>
      </c>
      <c r="Q117" s="112">
        <f t="shared" si="13"/>
        <v>0</v>
      </c>
    </row>
    <row r="118" spans="1:17" ht="38.2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8" t="s">
        <v>91</v>
      </c>
      <c r="G118" s="80" t="s">
        <v>264</v>
      </c>
      <c r="H118" s="76">
        <v>74.16</v>
      </c>
      <c r="I118" s="106">
        <f>'REITORIA-SETIC'!J118+ESAG!J118+CEART!J118+FAED!J118+CEAD!J118+CEFID!J118+CERES!J118+CESFI!J118+CCT!J118+CEPLAN!J118+CEAVI!J118+CAV!J118+CESMO!J118+CEO!J118</f>
        <v>20</v>
      </c>
      <c r="J118" s="107">
        <f>'REITORIA-SETIC'!K118+ESAG!K118+CEART!K118+FAED!K118+CEAD!K118+CEFID!K118+CERES!K118+CESFI!K118+CCT!K118+CEPLAN!K118+CEAVI!K118+CAV!K118+CESMO!K118+CEO!K118</f>
        <v>0</v>
      </c>
      <c r="K118" s="108">
        <f>'REITORIA-SETIC'!L118+ESAG!L118+CEART!L118+FAED!L118+CEAD!L118+CEFID!L118+CERES!L118+CESFI!L118+CCT!L118+CEAVI!L118+CAV!L118+CESMO!L118+CEO!L118</f>
        <v>0</v>
      </c>
      <c r="L118" s="109">
        <f t="shared" si="9"/>
        <v>4.5</v>
      </c>
      <c r="M118" s="110">
        <f>+'REITORIA-SETIC'!O118+'REITORIA-SETIC'!P118+ESAG!O118+ESAG!P118+CEART!O118+CEART!P118+FAED!O118+FAED!P118+CEAD!O118+CEAD!P118+CEFID!O118+CEFID!P118+CERES!O118+CERES!P118+CESFI!O118+CESFI!P118+CCT!O118+CCT!P118+CEPLAN!O118+CEPLAN!P118+CEAVI!O118+CEAVI!P118+CAV!O118+CAV!P118+CESMO!O118+CESMO!P118+CEO!O385+CEO!P385</f>
        <v>0</v>
      </c>
      <c r="N118" s="111">
        <f t="shared" si="10"/>
        <v>20</v>
      </c>
      <c r="O118" s="112">
        <f t="shared" si="11"/>
        <v>1483.1999999999998</v>
      </c>
      <c r="P118" s="112">
        <f t="shared" si="12"/>
        <v>0</v>
      </c>
      <c r="Q118" s="112">
        <f t="shared" si="13"/>
        <v>0</v>
      </c>
    </row>
    <row r="119" spans="1:17" ht="38.2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8" t="s">
        <v>91</v>
      </c>
      <c r="G119" s="80" t="s">
        <v>264</v>
      </c>
      <c r="H119" s="76">
        <v>13.09</v>
      </c>
      <c r="I119" s="106">
        <f>'REITORIA-SETIC'!J119+ESAG!J119+CEART!J119+FAED!J119+CEAD!J119+CEFID!J119+CERES!J119+CESFI!J119+CCT!J119+CEPLAN!J119+CEAVI!J119+CAV!J119+CESMO!J119+CEO!J119</f>
        <v>40</v>
      </c>
      <c r="J119" s="107">
        <f>'REITORIA-SETIC'!K119+ESAG!K119+CEART!K119+FAED!K119+CEAD!K119+CEFID!K119+CERES!K119+CESFI!K119+CCT!K119+CEPLAN!K119+CEAVI!K119+CAV!K119+CESMO!K119+CEO!K119</f>
        <v>0</v>
      </c>
      <c r="K119" s="108">
        <f>'REITORIA-SETIC'!L119+ESAG!L119+CEART!L119+FAED!L119+CEAD!L119+CEFID!L119+CERES!L119+CESFI!L119+CCT!L119+CEAVI!L119+CAV!L119+CESMO!L119+CEO!L119</f>
        <v>0</v>
      </c>
      <c r="L119" s="109">
        <f t="shared" si="9"/>
        <v>9.5</v>
      </c>
      <c r="M119" s="110">
        <f>+'REITORIA-SETIC'!O119+'REITORIA-SETIC'!P119+ESAG!O119+ESAG!P119+CEART!O119+CEART!P119+FAED!O119+FAED!P119+CEAD!O119+CEAD!P119+CEFID!O119+CEFID!P119+CERES!O119+CERES!P119+CESFI!O119+CESFI!P119+CCT!O119+CCT!P119+CEPLAN!O119+CEPLAN!P119+CEAVI!O119+CEAVI!P119+CAV!O119+CAV!P119+CESMO!O119+CESMO!P119+CEO!O386+CEO!P386</f>
        <v>0</v>
      </c>
      <c r="N119" s="111">
        <f t="shared" si="10"/>
        <v>40</v>
      </c>
      <c r="O119" s="112">
        <f t="shared" si="11"/>
        <v>523.6</v>
      </c>
      <c r="P119" s="112">
        <f t="shared" si="12"/>
        <v>0</v>
      </c>
      <c r="Q119" s="112">
        <f t="shared" si="13"/>
        <v>0</v>
      </c>
    </row>
    <row r="120" spans="1:17" ht="38.2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58" t="s">
        <v>90</v>
      </c>
      <c r="G120" s="59" t="s">
        <v>263</v>
      </c>
      <c r="H120" s="76">
        <v>124.48</v>
      </c>
      <c r="I120" s="106">
        <f>'REITORIA-SETIC'!J120+ESAG!J120+CEART!J120+FAED!J120+CEAD!J120+CEFID!J120+CERES!J120+CESFI!J120+CCT!J120+CEPLAN!J120+CEAVI!J120+CAV!J120+CESMO!J120+CEO!J120</f>
        <v>16</v>
      </c>
      <c r="J120" s="107">
        <f>'REITORIA-SETIC'!K120+ESAG!K120+CEART!K120+FAED!K120+CEAD!K120+CEFID!K120+CERES!K120+CESFI!K120+CCT!K120+CEPLAN!K120+CEAVI!K120+CAV!K120+CESMO!K120+CEO!K120</f>
        <v>0</v>
      </c>
      <c r="K120" s="108">
        <f>'REITORIA-SETIC'!L120+ESAG!L120+CEART!L120+FAED!L120+CEAD!L120+CEFID!L120+CERES!L120+CESFI!L120+CCT!L120+CEAVI!L120+CAV!L120+CESMO!L120+CEO!L120</f>
        <v>0</v>
      </c>
      <c r="L120" s="109">
        <f t="shared" si="9"/>
        <v>3.5</v>
      </c>
      <c r="M120" s="110">
        <f>+'REITORIA-SETIC'!O120+'REITORIA-SETIC'!P120+ESAG!O120+ESAG!P120+CEART!O120+CEART!P120+FAED!O120+FAED!P120+CEAD!O120+CEAD!P120+CEFID!O120+CEFID!P120+CERES!O120+CERES!P120+CESFI!O120+CESFI!P120+CCT!O120+CCT!P120+CEPLAN!O120+CEPLAN!P120+CEAVI!O120+CEAVI!P120+CAV!O120+CAV!P120+CESMO!O120+CESMO!P120+CEO!O387+CEO!P387</f>
        <v>0</v>
      </c>
      <c r="N120" s="111">
        <f t="shared" si="10"/>
        <v>16</v>
      </c>
      <c r="O120" s="112">
        <f t="shared" si="11"/>
        <v>1991.68</v>
      </c>
      <c r="P120" s="112">
        <f t="shared" si="12"/>
        <v>0</v>
      </c>
      <c r="Q120" s="112">
        <f t="shared" si="13"/>
        <v>0</v>
      </c>
    </row>
    <row r="121" spans="1:17" ht="38.2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58" t="s">
        <v>90</v>
      </c>
      <c r="G121" s="59" t="s">
        <v>263</v>
      </c>
      <c r="H121" s="76">
        <v>138.31</v>
      </c>
      <c r="I121" s="106">
        <f>'REITORIA-SETIC'!J121+ESAG!J121+CEART!J121+FAED!J121+CEAD!J121+CEFID!J121+CERES!J121+CESFI!J121+CCT!J121+CEPLAN!J121+CEAVI!J121+CAV!J121+CESMO!J121+CEO!J121</f>
        <v>10</v>
      </c>
      <c r="J121" s="107">
        <f>'REITORIA-SETIC'!K121+ESAG!K121+CEART!K121+FAED!K121+CEAD!K121+CEFID!K121+CERES!K121+CESFI!K121+CCT!K121+CEPLAN!K121+CEAVI!K121+CAV!K121+CESMO!K121+CEO!K121</f>
        <v>0</v>
      </c>
      <c r="K121" s="108">
        <f>'REITORIA-SETIC'!L121+ESAG!L121+CEART!L121+FAED!L121+CEAD!L121+CEFID!L121+CERES!L121+CESFI!L121+CCT!L121+CEAVI!L121+CAV!L121+CESMO!L121+CEO!L121</f>
        <v>0</v>
      </c>
      <c r="L121" s="109">
        <f t="shared" si="9"/>
        <v>2</v>
      </c>
      <c r="M121" s="110">
        <f>+'REITORIA-SETIC'!O121+'REITORIA-SETIC'!P121+ESAG!O121+ESAG!P121+CEART!O121+CEART!P121+FAED!O121+FAED!P121+CEAD!O121+CEAD!P121+CEFID!O121+CEFID!P121+CERES!O121+CERES!P121+CESFI!O121+CESFI!P121+CCT!O121+CCT!P121+CEPLAN!O121+CEPLAN!P121+CEAVI!O121+CEAVI!P121+CAV!O121+CAV!P121+CESMO!O121+CESMO!P121+CEO!O388+CEO!P388</f>
        <v>0</v>
      </c>
      <c r="N121" s="111">
        <f t="shared" si="10"/>
        <v>10</v>
      </c>
      <c r="O121" s="112">
        <f t="shared" si="11"/>
        <v>1383.1</v>
      </c>
      <c r="P121" s="112">
        <f t="shared" si="12"/>
        <v>0</v>
      </c>
      <c r="Q121" s="112">
        <f t="shared" si="13"/>
        <v>0</v>
      </c>
    </row>
    <row r="122" spans="1:17" ht="38.2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58" t="s">
        <v>90</v>
      </c>
      <c r="G122" s="59" t="s">
        <v>263</v>
      </c>
      <c r="H122" s="76">
        <v>140.68</v>
      </c>
      <c r="I122" s="106">
        <f>'REITORIA-SETIC'!J122+ESAG!J122+CEART!J122+FAED!J122+CEAD!J122+CEFID!J122+CERES!J122+CESFI!J122+CCT!J122+CEPLAN!J122+CEAVI!J122+CAV!J122+CESMO!J122+CEO!J122</f>
        <v>6</v>
      </c>
      <c r="J122" s="107">
        <f>'REITORIA-SETIC'!K122+ESAG!K122+CEART!K122+FAED!K122+CEAD!K122+CEFID!K122+CERES!K122+CESFI!K122+CCT!K122+CEPLAN!K122+CEAVI!K122+CAV!K122+CESMO!K122+CEO!K122</f>
        <v>0</v>
      </c>
      <c r="K122" s="108">
        <f>'REITORIA-SETIC'!L122+ESAG!L122+CEART!L122+FAED!L122+CEAD!L122+CEFID!L122+CERES!L122+CESFI!L122+CCT!L122+CEAVI!L122+CAV!L122+CESMO!L122+CEO!L122</f>
        <v>0</v>
      </c>
      <c r="L122" s="109">
        <f t="shared" si="9"/>
        <v>1</v>
      </c>
      <c r="M122" s="110">
        <f>+'REITORIA-SETIC'!O122+'REITORIA-SETIC'!P122+ESAG!O122+ESAG!P122+CEART!O122+CEART!P122+FAED!O122+FAED!P122+CEAD!O122+CEAD!P122+CEFID!O122+CEFID!P122+CERES!O122+CERES!P122+CESFI!O122+CESFI!P122+CCT!O122+CCT!P122+CEPLAN!O122+CEPLAN!P122+CEAVI!O122+CEAVI!P122+CAV!O122+CAV!P122+CESMO!O122+CESMO!P122+CEO!O389+CEO!P389</f>
        <v>0</v>
      </c>
      <c r="N122" s="111">
        <f t="shared" si="10"/>
        <v>6</v>
      </c>
      <c r="O122" s="112">
        <f t="shared" si="11"/>
        <v>844.08</v>
      </c>
      <c r="P122" s="112">
        <f t="shared" si="12"/>
        <v>0</v>
      </c>
      <c r="Q122" s="112">
        <f t="shared" si="13"/>
        <v>0</v>
      </c>
    </row>
    <row r="123" spans="1:17" ht="38.2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8" t="s">
        <v>91</v>
      </c>
      <c r="G123" s="80" t="s">
        <v>264</v>
      </c>
      <c r="H123" s="76">
        <v>11.47</v>
      </c>
      <c r="I123" s="106">
        <f>'REITORIA-SETIC'!J123+ESAG!J123+CEART!J123+FAED!J123+CEAD!J123+CEFID!J123+CERES!J123+CESFI!J123+CCT!J123+CEPLAN!J123+CEAVI!J123+CAV!J123+CESMO!J123+CEO!J123</f>
        <v>3000</v>
      </c>
      <c r="J123" s="107">
        <f>'REITORIA-SETIC'!K123+ESAG!K123+CEART!K123+FAED!K123+CEAD!K123+CEFID!K123+CERES!K123+CESFI!K123+CCT!K123+CEPLAN!K123+CEAVI!K123+CAV!K123+CESMO!K123+CEO!K123</f>
        <v>0</v>
      </c>
      <c r="K123" s="108">
        <f>'REITORIA-SETIC'!L123+ESAG!L123+CEART!L123+FAED!L123+CEAD!L123+CEFID!L123+CERES!L123+CESFI!L123+CCT!L123+CEAVI!L123+CAV!L123+CESMO!L123+CEO!L123</f>
        <v>0</v>
      </c>
      <c r="L123" s="109">
        <f t="shared" ref="L123:L186" si="14">I123*0.25-0.5-M123</f>
        <v>749.5</v>
      </c>
      <c r="M123" s="110">
        <f>+'REITORIA-SETIC'!O123+'REITORIA-SETIC'!P123+ESAG!O123+ESAG!P123+CEART!O123+CEART!P123+FAED!O123+FAED!P123+CEAD!O123+CEAD!P123+CEFID!O123+CEFID!P123+CERES!O123+CERES!P123+CESFI!O123+CESFI!P123+CCT!O123+CCT!P123+CEPLAN!O123+CEPLAN!P123+CEAVI!O123+CEAVI!P123+CAV!O123+CAV!P123+CESMO!O123+CESMO!P123+CEO!O390+CEO!P390</f>
        <v>0</v>
      </c>
      <c r="N123" s="111">
        <f t="shared" ref="N123:N186" si="15">I123-J123+M123</f>
        <v>3000</v>
      </c>
      <c r="O123" s="112">
        <f t="shared" ref="O123:O186" si="16">H123*I123</f>
        <v>34410</v>
      </c>
      <c r="P123" s="112">
        <f t="shared" ref="P123:P186" si="17">H123*M123</f>
        <v>0</v>
      </c>
      <c r="Q123" s="112">
        <f t="shared" ref="Q123:Q186" si="18">H123*J123+P123</f>
        <v>0</v>
      </c>
    </row>
    <row r="124" spans="1:17" ht="38.2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58" t="s">
        <v>90</v>
      </c>
      <c r="G124" s="59" t="s">
        <v>263</v>
      </c>
      <c r="H124" s="76">
        <v>18.11</v>
      </c>
      <c r="I124" s="106">
        <f>'REITORIA-SETIC'!J124+ESAG!J124+CEART!J124+FAED!J124+CEAD!J124+CEFID!J124+CERES!J124+CESFI!J124+CCT!J124+CEPLAN!J124+CEAVI!J124+CAV!J124+CESMO!J124+CEO!J124</f>
        <v>140</v>
      </c>
      <c r="J124" s="107">
        <f>'REITORIA-SETIC'!K124+ESAG!K124+CEART!K124+FAED!K124+CEAD!K124+CEFID!K124+CERES!K124+CESFI!K124+CCT!K124+CEPLAN!K124+CEAVI!K124+CAV!K124+CESMO!K124+CEO!K124</f>
        <v>0</v>
      </c>
      <c r="K124" s="108">
        <f>'REITORIA-SETIC'!L124+ESAG!L124+CEART!L124+FAED!L124+CEAD!L124+CEFID!L124+CERES!L124+CESFI!L124+CCT!L124+CEAVI!L124+CAV!L124+CESMO!L124+CEO!L124</f>
        <v>0</v>
      </c>
      <c r="L124" s="109">
        <f t="shared" si="14"/>
        <v>34.5</v>
      </c>
      <c r="M124" s="110">
        <f>+'REITORIA-SETIC'!O124+'REITORIA-SETIC'!P124+ESAG!O124+ESAG!P124+CEART!O124+CEART!P124+FAED!O124+FAED!P124+CEAD!O124+CEAD!P124+CEFID!O124+CEFID!P124+CERES!O124+CERES!P124+CESFI!O124+CESFI!P124+CCT!O124+CCT!P124+CEPLAN!O124+CEPLAN!P124+CEAVI!O124+CEAVI!P124+CAV!O124+CAV!P124+CESMO!O124+CESMO!P124+CEO!O391+CEO!P391</f>
        <v>0</v>
      </c>
      <c r="N124" s="111">
        <f t="shared" si="15"/>
        <v>140</v>
      </c>
      <c r="O124" s="112">
        <f t="shared" si="16"/>
        <v>2535.4</v>
      </c>
      <c r="P124" s="112">
        <f t="shared" si="17"/>
        <v>0</v>
      </c>
      <c r="Q124" s="112">
        <f t="shared" si="18"/>
        <v>0</v>
      </c>
    </row>
    <row r="125" spans="1:17" ht="38.2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58" t="s">
        <v>90</v>
      </c>
      <c r="G125" s="59" t="s">
        <v>263</v>
      </c>
      <c r="H125" s="76">
        <v>44.59</v>
      </c>
      <c r="I125" s="106">
        <f>'REITORIA-SETIC'!J125+ESAG!J125+CEART!J125+FAED!J125+CEAD!J125+CEFID!J125+CERES!J125+CESFI!J125+CCT!J125+CEPLAN!J125+CEAVI!J125+CAV!J125+CESMO!J125+CEO!J125</f>
        <v>140</v>
      </c>
      <c r="J125" s="107">
        <f>'REITORIA-SETIC'!K125+ESAG!K125+CEART!K125+FAED!K125+CEAD!K125+CEFID!K125+CERES!K125+CESFI!K125+CCT!K125+CEPLAN!K125+CEAVI!K125+CAV!K125+CESMO!K125+CEO!K125</f>
        <v>0</v>
      </c>
      <c r="K125" s="108">
        <f>'REITORIA-SETIC'!L125+ESAG!L125+CEART!L125+FAED!L125+CEAD!L125+CEFID!L125+CERES!L125+CESFI!L125+CCT!L125+CEAVI!L125+CAV!L125+CESMO!L125+CEO!L125</f>
        <v>0</v>
      </c>
      <c r="L125" s="109">
        <f t="shared" si="14"/>
        <v>34.5</v>
      </c>
      <c r="M125" s="110">
        <f>+'REITORIA-SETIC'!O125+'REITORIA-SETIC'!P125+ESAG!O125+ESAG!P125+CEART!O125+CEART!P125+FAED!O125+FAED!P125+CEAD!O125+CEAD!P125+CEFID!O125+CEFID!P125+CERES!O125+CERES!P125+CESFI!O125+CESFI!P125+CCT!O125+CCT!P125+CEPLAN!O125+CEPLAN!P125+CEAVI!O125+CEAVI!P125+CAV!O125+CAV!P125+CESMO!O125+CESMO!P125+CEO!O392+CEO!P392</f>
        <v>0</v>
      </c>
      <c r="N125" s="111">
        <f t="shared" si="15"/>
        <v>140</v>
      </c>
      <c r="O125" s="112">
        <f t="shared" si="16"/>
        <v>6242.6</v>
      </c>
      <c r="P125" s="112">
        <f t="shared" si="17"/>
        <v>0</v>
      </c>
      <c r="Q125" s="112">
        <f t="shared" si="18"/>
        <v>0</v>
      </c>
    </row>
    <row r="126" spans="1:17" ht="38.2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58" t="s">
        <v>90</v>
      </c>
      <c r="G126" s="59" t="s">
        <v>263</v>
      </c>
      <c r="H126" s="76">
        <v>3.71</v>
      </c>
      <c r="I126" s="106">
        <f>'REITORIA-SETIC'!J126+ESAG!J126+CEART!J126+FAED!J126+CEAD!J126+CEFID!J126+CERES!J126+CESFI!J126+CCT!J126+CEPLAN!J126+CEAVI!J126+CAV!J126+CESMO!J126+CEO!J126</f>
        <v>2000</v>
      </c>
      <c r="J126" s="107">
        <f>'REITORIA-SETIC'!K126+ESAG!K126+CEART!K126+FAED!K126+CEAD!K126+CEFID!K126+CERES!K126+CESFI!K126+CCT!K126+CEPLAN!K126+CEAVI!K126+CAV!K126+CESMO!K126+CEO!K126</f>
        <v>0</v>
      </c>
      <c r="K126" s="108">
        <f>'REITORIA-SETIC'!L126+ESAG!L126+CEART!L126+FAED!L126+CEAD!L126+CEFID!L126+CERES!L126+CESFI!L126+CCT!L126+CEAVI!L126+CAV!L126+CESMO!L126+CEO!L126</f>
        <v>0</v>
      </c>
      <c r="L126" s="109">
        <f t="shared" si="14"/>
        <v>499.5</v>
      </c>
      <c r="M126" s="110">
        <f>+'REITORIA-SETIC'!O126+'REITORIA-SETIC'!P126+ESAG!O126+ESAG!P126+CEART!O126+CEART!P126+FAED!O126+FAED!P126+CEAD!O126+CEAD!P126+CEFID!O126+CEFID!P126+CERES!O126+CERES!P126+CESFI!O126+CESFI!P126+CCT!O126+CCT!P126+CEPLAN!O126+CEPLAN!P126+CEAVI!O126+CEAVI!P126+CAV!O126+CAV!P126+CESMO!O126+CESMO!P126+CEO!O393+CEO!P393</f>
        <v>0</v>
      </c>
      <c r="N126" s="111">
        <f t="shared" si="15"/>
        <v>2000</v>
      </c>
      <c r="O126" s="112">
        <f t="shared" si="16"/>
        <v>7420</v>
      </c>
      <c r="P126" s="112">
        <f t="shared" si="17"/>
        <v>0</v>
      </c>
      <c r="Q126" s="112">
        <f t="shared" si="18"/>
        <v>0</v>
      </c>
    </row>
    <row r="127" spans="1:17" ht="38.2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8" t="s">
        <v>91</v>
      </c>
      <c r="G127" s="80" t="s">
        <v>264</v>
      </c>
      <c r="H127" s="76">
        <v>10.85</v>
      </c>
      <c r="I127" s="106">
        <f>'REITORIA-SETIC'!J127+ESAG!J127+CEART!J127+FAED!J127+CEAD!J127+CEFID!J127+CERES!J127+CESFI!J127+CCT!J127+CEPLAN!J127+CEAVI!J127+CAV!J127+CESMO!J127+CEO!J127</f>
        <v>2000</v>
      </c>
      <c r="J127" s="107">
        <f>'REITORIA-SETIC'!K127+ESAG!K127+CEART!K127+FAED!K127+CEAD!K127+CEFID!K127+CERES!K127+CESFI!K127+CCT!K127+CEPLAN!K127+CEAVI!K127+CAV!K127+CESMO!K127+CEO!K127</f>
        <v>0</v>
      </c>
      <c r="K127" s="108">
        <f>'REITORIA-SETIC'!L127+ESAG!L127+CEART!L127+FAED!L127+CEAD!L127+CEFID!L127+CERES!L127+CESFI!L127+CCT!L127+CEAVI!L127+CAV!L127+CESMO!L127+CEO!L127</f>
        <v>0</v>
      </c>
      <c r="L127" s="109">
        <f t="shared" si="14"/>
        <v>499.5</v>
      </c>
      <c r="M127" s="110">
        <f>+'REITORIA-SETIC'!O127+'REITORIA-SETIC'!P127+ESAG!O127+ESAG!P127+CEART!O127+CEART!P127+FAED!O127+FAED!P127+CEAD!O127+CEAD!P127+CEFID!O127+CEFID!P127+CERES!O127+CERES!P127+CESFI!O127+CESFI!P127+CCT!O127+CCT!P127+CEPLAN!O127+CEPLAN!P127+CEAVI!O127+CEAVI!P127+CAV!O127+CAV!P127+CESMO!O127+CESMO!P127+CEO!O394+CEO!P394</f>
        <v>0</v>
      </c>
      <c r="N127" s="111">
        <f t="shared" si="15"/>
        <v>2000</v>
      </c>
      <c r="O127" s="112">
        <f t="shared" si="16"/>
        <v>21700</v>
      </c>
      <c r="P127" s="112">
        <f t="shared" si="17"/>
        <v>0</v>
      </c>
      <c r="Q127" s="112">
        <f t="shared" si="18"/>
        <v>0</v>
      </c>
    </row>
    <row r="128" spans="1:17" ht="38.2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8" t="s">
        <v>91</v>
      </c>
      <c r="G128" s="80" t="s">
        <v>264</v>
      </c>
      <c r="H128" s="76">
        <v>11.72</v>
      </c>
      <c r="I128" s="106">
        <f>'REITORIA-SETIC'!J128+ESAG!J128+CEART!J128+FAED!J128+CEAD!J128+CEFID!J128+CERES!J128+CESFI!J128+CCT!J128+CEPLAN!J128+CEAVI!J128+CAV!J128+CESMO!J128+CEO!J128</f>
        <v>200</v>
      </c>
      <c r="J128" s="107">
        <f>'REITORIA-SETIC'!K128+ESAG!K128+CEART!K128+FAED!K128+CEAD!K128+CEFID!K128+CERES!K128+CESFI!K128+CCT!K128+CEPLAN!K128+CEAVI!K128+CAV!K128+CESMO!K128+CEO!K128</f>
        <v>0</v>
      </c>
      <c r="K128" s="108">
        <f>'REITORIA-SETIC'!L128+ESAG!L128+CEART!L128+FAED!L128+CEAD!L128+CEFID!L128+CERES!L128+CESFI!L128+CCT!L128+CEAVI!L128+CAV!L128+CESMO!L128+CEO!L128</f>
        <v>0</v>
      </c>
      <c r="L128" s="109">
        <f t="shared" si="14"/>
        <v>49.5</v>
      </c>
      <c r="M128" s="110">
        <f>+'REITORIA-SETIC'!O128+'REITORIA-SETIC'!P128+ESAG!O128+ESAG!P128+CEART!O128+CEART!P128+FAED!O128+FAED!P128+CEAD!O128+CEAD!P128+CEFID!O128+CEFID!P128+CERES!O128+CERES!P128+CESFI!O128+CESFI!P128+CCT!O128+CCT!P128+CEPLAN!O128+CEPLAN!P128+CEAVI!O128+CEAVI!P128+CAV!O128+CAV!P128+CESMO!O128+CESMO!P128+CEO!O395+CEO!P395</f>
        <v>0</v>
      </c>
      <c r="N128" s="111">
        <f t="shared" si="15"/>
        <v>200</v>
      </c>
      <c r="O128" s="112">
        <f t="shared" si="16"/>
        <v>2344</v>
      </c>
      <c r="P128" s="112">
        <f t="shared" si="17"/>
        <v>0</v>
      </c>
      <c r="Q128" s="112">
        <f t="shared" si="18"/>
        <v>0</v>
      </c>
    </row>
    <row r="129" spans="1:17" ht="38.2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8" t="s">
        <v>91</v>
      </c>
      <c r="G129" s="80" t="s">
        <v>264</v>
      </c>
      <c r="H129" s="76">
        <v>20.99</v>
      </c>
      <c r="I129" s="106">
        <f>'REITORIA-SETIC'!J129+ESAG!J129+CEART!J129+FAED!J129+CEAD!J129+CEFID!J129+CERES!J129+CESFI!J129+CCT!J129+CEPLAN!J129+CEAVI!J129+CAV!J129+CESMO!J129+CEO!J129</f>
        <v>300</v>
      </c>
      <c r="J129" s="107">
        <f>'REITORIA-SETIC'!K129+ESAG!K129+CEART!K129+FAED!K129+CEAD!K129+CEFID!K129+CERES!K129+CESFI!K129+CCT!K129+CEPLAN!K129+CEAVI!K129+CAV!K129+CESMO!K129+CEO!K129</f>
        <v>0</v>
      </c>
      <c r="K129" s="108">
        <f>'REITORIA-SETIC'!L129+ESAG!L129+CEART!L129+FAED!L129+CEAD!L129+CEFID!L129+CERES!L129+CESFI!L129+CCT!L129+CEAVI!L129+CAV!L129+CESMO!L129+CEO!L129</f>
        <v>0</v>
      </c>
      <c r="L129" s="109">
        <f t="shared" si="14"/>
        <v>74.5</v>
      </c>
      <c r="M129" s="110">
        <f>+'REITORIA-SETIC'!O129+'REITORIA-SETIC'!P129+ESAG!O129+ESAG!P129+CEART!O129+CEART!P129+FAED!O129+FAED!P129+CEAD!O129+CEAD!P129+CEFID!O129+CEFID!P129+CERES!O129+CERES!P129+CESFI!O129+CESFI!P129+CCT!O129+CCT!P129+CEPLAN!O129+CEPLAN!P129+CEAVI!O129+CEAVI!P129+CAV!O129+CAV!P129+CESMO!O129+CESMO!P129+CEO!O396+CEO!P396</f>
        <v>0</v>
      </c>
      <c r="N129" s="111">
        <f t="shared" si="15"/>
        <v>300</v>
      </c>
      <c r="O129" s="112">
        <f t="shared" si="16"/>
        <v>6296.9999999999991</v>
      </c>
      <c r="P129" s="112">
        <f t="shared" si="17"/>
        <v>0</v>
      </c>
      <c r="Q129" s="112">
        <f t="shared" si="18"/>
        <v>0</v>
      </c>
    </row>
    <row r="130" spans="1:17" ht="38.2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8" t="s">
        <v>91</v>
      </c>
      <c r="G130" s="80" t="s">
        <v>264</v>
      </c>
      <c r="H130" s="76">
        <v>14.98</v>
      </c>
      <c r="I130" s="106">
        <f>'REITORIA-SETIC'!J130+ESAG!J130+CEART!J130+FAED!J130+CEAD!J130+CEFID!J130+CERES!J130+CESFI!J130+CCT!J130+CEPLAN!J130+CEAVI!J130+CAV!J130+CESMO!J130+CEO!J130</f>
        <v>300</v>
      </c>
      <c r="J130" s="107">
        <f>'REITORIA-SETIC'!K130+ESAG!K130+CEART!K130+FAED!K130+CEAD!K130+CEFID!K130+CERES!K130+CESFI!K130+CCT!K130+CEPLAN!K130+CEAVI!K130+CAV!K130+CESMO!K130+CEO!K130</f>
        <v>0</v>
      </c>
      <c r="K130" s="108">
        <f>'REITORIA-SETIC'!L130+ESAG!L130+CEART!L130+FAED!L130+CEAD!L130+CEFID!L130+CERES!L130+CESFI!L130+CCT!L130+CEAVI!L130+CAV!L130+CESMO!L130+CEO!L130</f>
        <v>0</v>
      </c>
      <c r="L130" s="109">
        <f t="shared" si="14"/>
        <v>74.5</v>
      </c>
      <c r="M130" s="110">
        <f>+'REITORIA-SETIC'!O130+'REITORIA-SETIC'!P130+ESAG!O130+ESAG!P130+CEART!O130+CEART!P130+FAED!O130+FAED!P130+CEAD!O130+CEAD!P130+CEFID!O130+CEFID!P130+CERES!O130+CERES!P130+CESFI!O130+CESFI!P130+CCT!O130+CCT!P130+CEPLAN!O130+CEPLAN!P130+CEAVI!O130+CEAVI!P130+CAV!O130+CAV!P130+CESMO!O130+CESMO!P130+CEO!O397+CEO!P397</f>
        <v>0</v>
      </c>
      <c r="N130" s="111">
        <f t="shared" si="15"/>
        <v>300</v>
      </c>
      <c r="O130" s="112">
        <f t="shared" si="16"/>
        <v>4494</v>
      </c>
      <c r="P130" s="112">
        <f t="shared" si="17"/>
        <v>0</v>
      </c>
      <c r="Q130" s="112">
        <f t="shared" si="18"/>
        <v>0</v>
      </c>
    </row>
    <row r="131" spans="1:17" ht="38.2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8" t="s">
        <v>91</v>
      </c>
      <c r="G131" s="80" t="s">
        <v>264</v>
      </c>
      <c r="H131" s="76">
        <v>10.52</v>
      </c>
      <c r="I131" s="106">
        <f>'REITORIA-SETIC'!J131+ESAG!J131+CEART!J131+FAED!J131+CEAD!J131+CEFID!J131+CERES!J131+CESFI!J131+CCT!J131+CEPLAN!J131+CEAVI!J131+CAV!J131+CESMO!J131+CEO!J131</f>
        <v>200</v>
      </c>
      <c r="J131" s="107">
        <f>'REITORIA-SETIC'!K131+ESAG!K131+CEART!K131+FAED!K131+CEAD!K131+CEFID!K131+CERES!K131+CESFI!K131+CCT!K131+CEPLAN!K131+CEAVI!K131+CAV!K131+CESMO!K131+CEO!K131</f>
        <v>0</v>
      </c>
      <c r="K131" s="108">
        <f>'REITORIA-SETIC'!L131+ESAG!L131+CEART!L131+FAED!L131+CEAD!L131+CEFID!L131+CERES!L131+CESFI!L131+CCT!L131+CEAVI!L131+CAV!L131+CESMO!L131+CEO!L131</f>
        <v>0</v>
      </c>
      <c r="L131" s="109">
        <f t="shared" si="14"/>
        <v>49.5</v>
      </c>
      <c r="M131" s="110">
        <f>+'REITORIA-SETIC'!O131+'REITORIA-SETIC'!P131+ESAG!O131+ESAG!P131+CEART!O131+CEART!P131+FAED!O131+FAED!P131+CEAD!O131+CEAD!P131+CEFID!O131+CEFID!P131+CERES!O131+CERES!P131+CESFI!O131+CESFI!P131+CCT!O131+CCT!P131+CEPLAN!O131+CEPLAN!P131+CEAVI!O131+CEAVI!P131+CAV!O131+CAV!P131+CESMO!O131+CESMO!P131+CEO!O398+CEO!P398</f>
        <v>0</v>
      </c>
      <c r="N131" s="111">
        <f t="shared" si="15"/>
        <v>200</v>
      </c>
      <c r="O131" s="112">
        <f t="shared" si="16"/>
        <v>2104</v>
      </c>
      <c r="P131" s="112">
        <f t="shared" si="17"/>
        <v>0</v>
      </c>
      <c r="Q131" s="112">
        <f t="shared" si="18"/>
        <v>0</v>
      </c>
    </row>
    <row r="132" spans="1:17" ht="38.2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8" t="s">
        <v>91</v>
      </c>
      <c r="G132" s="80" t="s">
        <v>264</v>
      </c>
      <c r="H132" s="76">
        <v>146.77000000000001</v>
      </c>
      <c r="I132" s="106">
        <f>'REITORIA-SETIC'!J132+ESAG!J132+CEART!J132+FAED!J132+CEAD!J132+CEFID!J132+CERES!J132+CESFI!J132+CCT!J132+CEPLAN!J132+CEAVI!J132+CAV!J132+CESMO!J132+CEO!J132</f>
        <v>70</v>
      </c>
      <c r="J132" s="107">
        <f>'REITORIA-SETIC'!K132+ESAG!K132+CEART!K132+FAED!K132+CEAD!K132+CEFID!K132+CERES!K132+CESFI!K132+CCT!K132+CEPLAN!K132+CEAVI!K132+CAV!K132+CESMO!K132+CEO!K132</f>
        <v>0</v>
      </c>
      <c r="K132" s="108">
        <f>'REITORIA-SETIC'!L132+ESAG!L132+CEART!L132+FAED!L132+CEAD!L132+CEFID!L132+CERES!L132+CESFI!L132+CCT!L132+CEAVI!L132+CAV!L132+CESMO!L132+CEO!L132</f>
        <v>0</v>
      </c>
      <c r="L132" s="109">
        <f t="shared" si="14"/>
        <v>17</v>
      </c>
      <c r="M132" s="110">
        <f>+'REITORIA-SETIC'!O132+'REITORIA-SETIC'!P132+ESAG!O132+ESAG!P132+CEART!O132+CEART!P132+FAED!O132+FAED!P132+CEAD!O132+CEAD!P132+CEFID!O132+CEFID!P132+CERES!O132+CERES!P132+CESFI!O132+CESFI!P132+CCT!O132+CCT!P132+CEPLAN!O132+CEPLAN!P132+CEAVI!O132+CEAVI!P132+CAV!O132+CAV!P132+CESMO!O132+CESMO!P132+CEO!O399+CEO!P399</f>
        <v>0</v>
      </c>
      <c r="N132" s="111">
        <f t="shared" si="15"/>
        <v>70</v>
      </c>
      <c r="O132" s="112">
        <f t="shared" si="16"/>
        <v>10273.900000000001</v>
      </c>
      <c r="P132" s="112">
        <f t="shared" si="17"/>
        <v>0</v>
      </c>
      <c r="Q132" s="112">
        <f t="shared" si="18"/>
        <v>0</v>
      </c>
    </row>
    <row r="133" spans="1:17" ht="38.2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8" t="s">
        <v>91</v>
      </c>
      <c r="G133" s="80" t="s">
        <v>264</v>
      </c>
      <c r="H133" s="76">
        <v>143.49</v>
      </c>
      <c r="I133" s="106">
        <f>'REITORIA-SETIC'!J133+ESAG!J133+CEART!J133+FAED!J133+CEAD!J133+CEFID!J133+CERES!J133+CESFI!J133+CCT!J133+CEPLAN!J133+CEAVI!J133+CAV!J133+CESMO!J133+CEO!J133</f>
        <v>70</v>
      </c>
      <c r="J133" s="107">
        <f>'REITORIA-SETIC'!K133+ESAG!K133+CEART!K133+FAED!K133+CEAD!K133+CEFID!K133+CERES!K133+CESFI!K133+CCT!K133+CEPLAN!K133+CEAVI!K133+CAV!K133+CESMO!K133+CEO!K133</f>
        <v>0</v>
      </c>
      <c r="K133" s="108">
        <f>'REITORIA-SETIC'!L133+ESAG!L133+CEART!L133+FAED!L133+CEAD!L133+CEFID!L133+CERES!L133+CESFI!L133+CCT!L133+CEAVI!L133+CAV!L133+CESMO!L133+CEO!L133</f>
        <v>0</v>
      </c>
      <c r="L133" s="109">
        <f t="shared" si="14"/>
        <v>17</v>
      </c>
      <c r="M133" s="110">
        <f>+'REITORIA-SETIC'!O133+'REITORIA-SETIC'!P133+ESAG!O133+ESAG!P133+CEART!O133+CEART!P133+FAED!O133+FAED!P133+CEAD!O133+CEAD!P133+CEFID!O133+CEFID!P133+CERES!O133+CERES!P133+CESFI!O133+CESFI!P133+CCT!O133+CCT!P133+CEPLAN!O133+CEPLAN!P133+CEAVI!O133+CEAVI!P133+CAV!O133+CAV!P133+CESMO!O133+CESMO!P133+CEO!O400+CEO!P400</f>
        <v>0</v>
      </c>
      <c r="N133" s="111">
        <f t="shared" si="15"/>
        <v>70</v>
      </c>
      <c r="O133" s="112">
        <f t="shared" si="16"/>
        <v>10044.300000000001</v>
      </c>
      <c r="P133" s="112">
        <f t="shared" si="17"/>
        <v>0</v>
      </c>
      <c r="Q133" s="112">
        <f t="shared" si="18"/>
        <v>0</v>
      </c>
    </row>
    <row r="134" spans="1:17" ht="38.2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8" t="s">
        <v>91</v>
      </c>
      <c r="G134" s="80" t="s">
        <v>264</v>
      </c>
      <c r="H134" s="76">
        <v>47.33</v>
      </c>
      <c r="I134" s="106">
        <f>'REITORIA-SETIC'!J134+ESAG!J134+CEART!J134+FAED!J134+CEAD!J134+CEFID!J134+CERES!J134+CESFI!J134+CCT!J134+CEPLAN!J134+CEAVI!J134+CAV!J134+CESMO!J134+CEO!J134</f>
        <v>70</v>
      </c>
      <c r="J134" s="107">
        <f>'REITORIA-SETIC'!K134+ESAG!K134+CEART!K134+FAED!K134+CEAD!K134+CEFID!K134+CERES!K134+CESFI!K134+CCT!K134+CEPLAN!K134+CEAVI!K134+CAV!K134+CESMO!K134+CEO!K134</f>
        <v>0</v>
      </c>
      <c r="K134" s="108">
        <f>'REITORIA-SETIC'!L134+ESAG!L134+CEART!L134+FAED!L134+CEAD!L134+CEFID!L134+CERES!L134+CESFI!L134+CCT!L134+CEAVI!L134+CAV!L134+CESMO!L134+CEO!L134</f>
        <v>0</v>
      </c>
      <c r="L134" s="109">
        <f t="shared" si="14"/>
        <v>17</v>
      </c>
      <c r="M134" s="110">
        <f>+'REITORIA-SETIC'!O134+'REITORIA-SETIC'!P134+ESAG!O134+ESAG!P134+CEART!O134+CEART!P134+FAED!O134+FAED!P134+CEAD!O134+CEAD!P134+CEFID!O134+CEFID!P134+CERES!O134+CERES!P134+CESFI!O134+CESFI!P134+CCT!O134+CCT!P134+CEPLAN!O134+CEPLAN!P134+CEAVI!O134+CEAVI!P134+CAV!O134+CAV!P134+CESMO!O134+CESMO!P134+CEO!O401+CEO!P401</f>
        <v>0</v>
      </c>
      <c r="N134" s="111">
        <f t="shared" si="15"/>
        <v>70</v>
      </c>
      <c r="O134" s="112">
        <f t="shared" si="16"/>
        <v>3313.1</v>
      </c>
      <c r="P134" s="112">
        <f t="shared" si="17"/>
        <v>0</v>
      </c>
      <c r="Q134" s="112">
        <f t="shared" si="18"/>
        <v>0</v>
      </c>
    </row>
    <row r="135" spans="1:17" ht="38.2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8" t="s">
        <v>91</v>
      </c>
      <c r="G135" s="80" t="s">
        <v>264</v>
      </c>
      <c r="H135" s="76">
        <v>18.29</v>
      </c>
      <c r="I135" s="106">
        <f>'REITORIA-SETIC'!J135+ESAG!J135+CEART!J135+FAED!J135+CEAD!J135+CEFID!J135+CERES!J135+CESFI!J135+CCT!J135+CEPLAN!J135+CEAVI!J135+CAV!J135+CESMO!J135+CEO!J135</f>
        <v>70</v>
      </c>
      <c r="J135" s="107">
        <f>'REITORIA-SETIC'!K135+ESAG!K135+CEART!K135+FAED!K135+CEAD!K135+CEFID!K135+CERES!K135+CESFI!K135+CCT!K135+CEPLAN!K135+CEAVI!K135+CAV!K135+CESMO!K135+CEO!K135</f>
        <v>0</v>
      </c>
      <c r="K135" s="108">
        <f>'REITORIA-SETIC'!L135+ESAG!L135+CEART!L135+FAED!L135+CEAD!L135+CEFID!L135+CERES!L135+CESFI!L135+CCT!L135+CEAVI!L135+CAV!L135+CESMO!L135+CEO!L135</f>
        <v>0</v>
      </c>
      <c r="L135" s="109">
        <f t="shared" si="14"/>
        <v>17</v>
      </c>
      <c r="M135" s="110">
        <f>+'REITORIA-SETIC'!O135+'REITORIA-SETIC'!P135+ESAG!O135+ESAG!P135+CEART!O135+CEART!P135+FAED!O135+FAED!P135+CEAD!O135+CEAD!P135+CEFID!O135+CEFID!P135+CERES!O135+CERES!P135+CESFI!O135+CESFI!P135+CCT!O135+CCT!P135+CEPLAN!O135+CEPLAN!P135+CEAVI!O135+CEAVI!P135+CAV!O135+CAV!P135+CESMO!O135+CESMO!P135+CEO!O402+CEO!P402</f>
        <v>0</v>
      </c>
      <c r="N135" s="111">
        <f t="shared" si="15"/>
        <v>70</v>
      </c>
      <c r="O135" s="112">
        <f t="shared" si="16"/>
        <v>1280.3</v>
      </c>
      <c r="P135" s="112">
        <f t="shared" si="17"/>
        <v>0</v>
      </c>
      <c r="Q135" s="112">
        <f t="shared" si="18"/>
        <v>0</v>
      </c>
    </row>
    <row r="136" spans="1:17" ht="38.2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8" t="s">
        <v>91</v>
      </c>
      <c r="G136" s="80" t="s">
        <v>264</v>
      </c>
      <c r="H136" s="76">
        <v>43.02</v>
      </c>
      <c r="I136" s="106">
        <f>'REITORIA-SETIC'!J136+ESAG!J136+CEART!J136+FAED!J136+CEAD!J136+CEFID!J136+CERES!J136+CESFI!J136+CCT!J136+CEPLAN!J136+CEAVI!J136+CAV!J136+CESMO!J136+CEO!J136</f>
        <v>100</v>
      </c>
      <c r="J136" s="107">
        <f>'REITORIA-SETIC'!K136+ESAG!K136+CEART!K136+FAED!K136+CEAD!K136+CEFID!K136+CERES!K136+CESFI!K136+CCT!K136+CEPLAN!K136+CEAVI!K136+CAV!K136+CESMO!K136+CEO!K136</f>
        <v>0</v>
      </c>
      <c r="K136" s="108">
        <f>'REITORIA-SETIC'!L136+ESAG!L136+CEART!L136+FAED!L136+CEAD!L136+CEFID!L136+CERES!L136+CESFI!L136+CCT!L136+CEAVI!L136+CAV!L136+CESMO!L136+CEO!L136</f>
        <v>0</v>
      </c>
      <c r="L136" s="109">
        <f t="shared" si="14"/>
        <v>24.5</v>
      </c>
      <c r="M136" s="110">
        <f>+'REITORIA-SETIC'!O136+'REITORIA-SETIC'!P136+ESAG!O136+ESAG!P136+CEART!O136+CEART!P136+FAED!O136+FAED!P136+CEAD!O136+CEAD!P136+CEFID!O136+CEFID!P136+CERES!O136+CERES!P136+CESFI!O136+CESFI!P136+CCT!O136+CCT!P136+CEPLAN!O136+CEPLAN!P136+CEAVI!O136+CEAVI!P136+CAV!O136+CAV!P136+CESMO!O136+CESMO!P136+CEO!O403+CEO!P403</f>
        <v>0</v>
      </c>
      <c r="N136" s="111">
        <f t="shared" si="15"/>
        <v>100</v>
      </c>
      <c r="O136" s="112">
        <f t="shared" si="16"/>
        <v>4302</v>
      </c>
      <c r="P136" s="112">
        <f t="shared" si="17"/>
        <v>0</v>
      </c>
      <c r="Q136" s="112">
        <f t="shared" si="18"/>
        <v>0</v>
      </c>
    </row>
    <row r="137" spans="1:17" ht="38.2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58" t="s">
        <v>90</v>
      </c>
      <c r="G137" s="59" t="s">
        <v>263</v>
      </c>
      <c r="H137" s="76">
        <v>794.15</v>
      </c>
      <c r="I137" s="106">
        <f>'REITORIA-SETIC'!J137+ESAG!J137+CEART!J137+FAED!J137+CEAD!J137+CEFID!J137+CERES!J137+CESFI!J137+CCT!J137+CEPLAN!J137+CEAVI!J137+CAV!J137+CESMO!J137+CEO!J137</f>
        <v>2</v>
      </c>
      <c r="J137" s="107">
        <f>'REITORIA-SETIC'!K137+ESAG!K137+CEART!K137+FAED!K137+CEAD!K137+CEFID!K137+CERES!K137+CESFI!K137+CCT!K137+CEPLAN!K137+CEAVI!K137+CAV!K137+CESMO!K137+CEO!K137</f>
        <v>0</v>
      </c>
      <c r="K137" s="108">
        <f>'REITORIA-SETIC'!L137+ESAG!L137+CEART!L137+FAED!L137+CEAD!L137+CEFID!L137+CERES!L137+CESFI!L137+CCT!L137+CEAVI!L137+CAV!L137+CESMO!L137+CEO!L137</f>
        <v>0</v>
      </c>
      <c r="L137" s="109">
        <f t="shared" si="14"/>
        <v>0</v>
      </c>
      <c r="M137" s="110">
        <f>+'REITORIA-SETIC'!O137+'REITORIA-SETIC'!P137+ESAG!O137+ESAG!P137+CEART!O137+CEART!P137+FAED!O137+FAED!P137+CEAD!O137+CEAD!P137+CEFID!O137+CEFID!P137+CERES!O137+CERES!P137+CESFI!O137+CESFI!P137+CCT!O137+CCT!P137+CEPLAN!O137+CEPLAN!P137+CEAVI!O137+CEAVI!P137+CAV!O137+CAV!P137+CESMO!O137+CESMO!P137+CEO!O404+CEO!P404</f>
        <v>0</v>
      </c>
      <c r="N137" s="111">
        <f t="shared" si="15"/>
        <v>2</v>
      </c>
      <c r="O137" s="112">
        <f t="shared" si="16"/>
        <v>1588.3</v>
      </c>
      <c r="P137" s="112">
        <f t="shared" si="17"/>
        <v>0</v>
      </c>
      <c r="Q137" s="112">
        <f t="shared" si="18"/>
        <v>0</v>
      </c>
    </row>
    <row r="138" spans="1:17" ht="38.2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58" t="s">
        <v>90</v>
      </c>
      <c r="G138" s="59" t="s">
        <v>263</v>
      </c>
      <c r="H138" s="76">
        <v>449.36</v>
      </c>
      <c r="I138" s="106">
        <f>'REITORIA-SETIC'!J138+ESAG!J138+CEART!J138+FAED!J138+CEAD!J138+CEFID!J138+CERES!J138+CESFI!J138+CCT!J138+CEPLAN!J138+CEAVI!J138+CAV!J138+CESMO!J138+CEO!J138</f>
        <v>8</v>
      </c>
      <c r="J138" s="107">
        <f>'REITORIA-SETIC'!K138+ESAG!K138+CEART!K138+FAED!K138+CEAD!K138+CEFID!K138+CERES!K138+CESFI!K138+CCT!K138+CEPLAN!K138+CEAVI!K138+CAV!K138+CESMO!K138+CEO!K138</f>
        <v>0</v>
      </c>
      <c r="K138" s="108">
        <f>'REITORIA-SETIC'!L138+ESAG!L138+CEART!L138+FAED!L138+CEAD!L138+CEFID!L138+CERES!L138+CESFI!L138+CCT!L138+CEAVI!L138+CAV!L138+CESMO!L138+CEO!L138</f>
        <v>0</v>
      </c>
      <c r="L138" s="109">
        <f t="shared" si="14"/>
        <v>1.5</v>
      </c>
      <c r="M138" s="110">
        <f>+'REITORIA-SETIC'!O138+'REITORIA-SETIC'!P138+ESAG!O138+ESAG!P138+CEART!O138+CEART!P138+FAED!O138+FAED!P138+CEAD!O138+CEAD!P138+CEFID!O138+CEFID!P138+CERES!O138+CERES!P138+CESFI!O138+CESFI!P138+CCT!O138+CCT!P138+CEPLAN!O138+CEPLAN!P138+CEAVI!O138+CEAVI!P138+CAV!O138+CAV!P138+CESMO!O138+CESMO!P138+CEO!O405+CEO!P405</f>
        <v>0</v>
      </c>
      <c r="N138" s="111">
        <f t="shared" si="15"/>
        <v>8</v>
      </c>
      <c r="O138" s="112">
        <f t="shared" si="16"/>
        <v>3594.88</v>
      </c>
      <c r="P138" s="112">
        <f t="shared" si="17"/>
        <v>0</v>
      </c>
      <c r="Q138" s="112">
        <f t="shared" si="18"/>
        <v>0</v>
      </c>
    </row>
    <row r="139" spans="1:17" ht="38.2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58" t="s">
        <v>90</v>
      </c>
      <c r="G139" s="59" t="s">
        <v>263</v>
      </c>
      <c r="H139" s="76">
        <v>119.09</v>
      </c>
      <c r="I139" s="106">
        <f>'REITORIA-SETIC'!J139+ESAG!J139+CEART!J139+FAED!J139+CEAD!J139+CEFID!J139+CERES!J139+CESFI!J139+CCT!J139+CEPLAN!J139+CEAVI!J139+CAV!J139+CESMO!J139+CEO!J139</f>
        <v>8</v>
      </c>
      <c r="J139" s="107">
        <f>'REITORIA-SETIC'!K139+ESAG!K139+CEART!K139+FAED!K139+CEAD!K139+CEFID!K139+CERES!K139+CESFI!K139+CCT!K139+CEPLAN!K139+CEAVI!K139+CAV!K139+CESMO!K139+CEO!K139</f>
        <v>0</v>
      </c>
      <c r="K139" s="108">
        <f>'REITORIA-SETIC'!L139+ESAG!L139+CEART!L139+FAED!L139+CEAD!L139+CEFID!L139+CERES!L139+CESFI!L139+CCT!L139+CEAVI!L139+CAV!L139+CESMO!L139+CEO!L139</f>
        <v>0</v>
      </c>
      <c r="L139" s="109">
        <f t="shared" si="14"/>
        <v>1.5</v>
      </c>
      <c r="M139" s="110">
        <f>+'REITORIA-SETIC'!O139+'REITORIA-SETIC'!P139+ESAG!O139+ESAG!P139+CEART!O139+CEART!P139+FAED!O139+FAED!P139+CEAD!O139+CEAD!P139+CEFID!O139+CEFID!P139+CERES!O139+CERES!P139+CESFI!O139+CESFI!P139+CCT!O139+CCT!P139+CEPLAN!O139+CEPLAN!P139+CEAVI!O139+CEAVI!P139+CAV!O139+CAV!P139+CESMO!O139+CESMO!P139+CEO!O406+CEO!P406</f>
        <v>0</v>
      </c>
      <c r="N139" s="111">
        <f t="shared" si="15"/>
        <v>8</v>
      </c>
      <c r="O139" s="112">
        <f t="shared" si="16"/>
        <v>952.72</v>
      </c>
      <c r="P139" s="112">
        <f t="shared" si="17"/>
        <v>0</v>
      </c>
      <c r="Q139" s="112">
        <f t="shared" si="18"/>
        <v>0</v>
      </c>
    </row>
    <row r="140" spans="1:17" ht="38.2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58" t="s">
        <v>90</v>
      </c>
      <c r="G140" s="59" t="s">
        <v>263</v>
      </c>
      <c r="H140" s="76">
        <v>513.82000000000005</v>
      </c>
      <c r="I140" s="106">
        <f>'REITORIA-SETIC'!J140+ESAG!J140+CEART!J140+FAED!J140+CEAD!J140+CEFID!J140+CERES!J140+CESFI!J140+CCT!J140+CEPLAN!J140+CEAVI!J140+CAV!J140+CESMO!J140+CEO!J140</f>
        <v>4</v>
      </c>
      <c r="J140" s="107">
        <f>'REITORIA-SETIC'!K140+ESAG!K140+CEART!K140+FAED!K140+CEAD!K140+CEFID!K140+CERES!K140+CESFI!K140+CCT!K140+CEPLAN!K140+CEAVI!K140+CAV!K140+CESMO!K140+CEO!K140</f>
        <v>0</v>
      </c>
      <c r="K140" s="108">
        <f>'REITORIA-SETIC'!L140+ESAG!L140+CEART!L140+FAED!L140+CEAD!L140+CEFID!L140+CERES!L140+CESFI!L140+CCT!L140+CEAVI!L140+CAV!L140+CESMO!L140+CEO!L140</f>
        <v>0</v>
      </c>
      <c r="L140" s="109">
        <f t="shared" si="14"/>
        <v>0.5</v>
      </c>
      <c r="M140" s="110">
        <f>+'REITORIA-SETIC'!O140+'REITORIA-SETIC'!P140+ESAG!O140+ESAG!P140+CEART!O140+CEART!P140+FAED!O140+FAED!P140+CEAD!O140+CEAD!P140+CEFID!O140+CEFID!P140+CERES!O140+CERES!P140+CESFI!O140+CESFI!P140+CCT!O140+CCT!P140+CEPLAN!O140+CEPLAN!P140+CEAVI!O140+CEAVI!P140+CAV!O140+CAV!P140+CESMO!O140+CESMO!P140+CEO!O407+CEO!P407</f>
        <v>0</v>
      </c>
      <c r="N140" s="111">
        <f t="shared" si="15"/>
        <v>4</v>
      </c>
      <c r="O140" s="112">
        <f t="shared" si="16"/>
        <v>2055.2800000000002</v>
      </c>
      <c r="P140" s="112">
        <f t="shared" si="17"/>
        <v>0</v>
      </c>
      <c r="Q140" s="112">
        <f t="shared" si="18"/>
        <v>0</v>
      </c>
    </row>
    <row r="141" spans="1:17" ht="38.2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58" t="s">
        <v>90</v>
      </c>
      <c r="G141" s="59" t="s">
        <v>263</v>
      </c>
      <c r="H141" s="76">
        <v>256.56</v>
      </c>
      <c r="I141" s="106">
        <f>'REITORIA-SETIC'!J141+ESAG!J141+CEART!J141+FAED!J141+CEAD!J141+CEFID!J141+CERES!J141+CESFI!J141+CCT!J141+CEPLAN!J141+CEAVI!J141+CAV!J141+CESMO!J141+CEO!J141</f>
        <v>3</v>
      </c>
      <c r="J141" s="107">
        <f>'REITORIA-SETIC'!K141+ESAG!K141+CEART!K141+FAED!K141+CEAD!K141+CEFID!K141+CERES!K141+CESFI!K141+CCT!K141+CEPLAN!K141+CEAVI!K141+CAV!K141+CESMO!K141+CEO!K141</f>
        <v>0</v>
      </c>
      <c r="K141" s="108">
        <f>'REITORIA-SETIC'!L141+ESAG!L141+CEART!L141+FAED!L141+CEAD!L141+CEFID!L141+CERES!L141+CESFI!L141+CCT!L141+CEAVI!L141+CAV!L141+CESMO!L141+CEO!L141</f>
        <v>0</v>
      </c>
      <c r="L141" s="109">
        <f t="shared" si="14"/>
        <v>0.25</v>
      </c>
      <c r="M141" s="110">
        <f>+'REITORIA-SETIC'!O141+'REITORIA-SETIC'!P141+ESAG!O141+ESAG!P141+CEART!O141+CEART!P141+FAED!O141+FAED!P141+CEAD!O141+CEAD!P141+CEFID!O141+CEFID!P141+CERES!O141+CERES!P141+CESFI!O141+CESFI!P141+CCT!O141+CCT!P141+CEPLAN!O141+CEPLAN!P141+CEAVI!O141+CEAVI!P141+CAV!O141+CAV!P141+CESMO!O141+CESMO!P141+CEO!O408+CEO!P408</f>
        <v>0</v>
      </c>
      <c r="N141" s="111">
        <f t="shared" si="15"/>
        <v>3</v>
      </c>
      <c r="O141" s="112">
        <f t="shared" si="16"/>
        <v>769.68000000000006</v>
      </c>
      <c r="P141" s="112">
        <f t="shared" si="17"/>
        <v>0</v>
      </c>
      <c r="Q141" s="112">
        <f t="shared" si="18"/>
        <v>0</v>
      </c>
    </row>
    <row r="142" spans="1:17" ht="38.2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58" t="s">
        <v>90</v>
      </c>
      <c r="G142" s="59" t="s">
        <v>263</v>
      </c>
      <c r="H142" s="76">
        <v>342.97</v>
      </c>
      <c r="I142" s="106">
        <f>'REITORIA-SETIC'!J142+ESAG!J142+CEART!J142+FAED!J142+CEAD!J142+CEFID!J142+CERES!J142+CESFI!J142+CCT!J142+CEPLAN!J142+CEAVI!J142+CAV!J142+CESMO!J142+CEO!J142</f>
        <v>10</v>
      </c>
      <c r="J142" s="107">
        <f>'REITORIA-SETIC'!K142+ESAG!K142+CEART!K142+FAED!K142+CEAD!K142+CEFID!K142+CERES!K142+CESFI!K142+CCT!K142+CEPLAN!K142+CEAVI!K142+CAV!K142+CESMO!K142+CEO!K142</f>
        <v>0</v>
      </c>
      <c r="K142" s="108">
        <f>'REITORIA-SETIC'!L142+ESAG!L142+CEART!L142+FAED!L142+CEAD!L142+CEFID!L142+CERES!L142+CESFI!L142+CCT!L142+CEAVI!L142+CAV!L142+CESMO!L142+CEO!L142</f>
        <v>0</v>
      </c>
      <c r="L142" s="109">
        <f t="shared" si="14"/>
        <v>2</v>
      </c>
      <c r="M142" s="110">
        <f>+'REITORIA-SETIC'!O142+'REITORIA-SETIC'!P142+ESAG!O142+ESAG!P142+CEART!O142+CEART!P142+FAED!O142+FAED!P142+CEAD!O142+CEAD!P142+CEFID!O142+CEFID!P142+CERES!O142+CERES!P142+CESFI!O142+CESFI!P142+CCT!O142+CCT!P142+CEPLAN!O142+CEPLAN!P142+CEAVI!O142+CEAVI!P142+CAV!O142+CAV!P142+CESMO!O142+CESMO!P142+CEO!O409+CEO!P409</f>
        <v>0</v>
      </c>
      <c r="N142" s="111">
        <f t="shared" si="15"/>
        <v>10</v>
      </c>
      <c r="O142" s="112">
        <f t="shared" si="16"/>
        <v>3429.7000000000003</v>
      </c>
      <c r="P142" s="112">
        <f t="shared" si="17"/>
        <v>0</v>
      </c>
      <c r="Q142" s="112">
        <f t="shared" si="18"/>
        <v>0</v>
      </c>
    </row>
    <row r="143" spans="1:17" ht="38.2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58" t="s">
        <v>90</v>
      </c>
      <c r="G143" s="59" t="s">
        <v>263</v>
      </c>
      <c r="H143" s="76">
        <v>49.53</v>
      </c>
      <c r="I143" s="106">
        <f>'REITORIA-SETIC'!J143+ESAG!J143+CEART!J143+FAED!J143+CEAD!J143+CEFID!J143+CERES!J143+CESFI!J143+CCT!J143+CEPLAN!J143+CEAVI!J143+CAV!J143+CESMO!J143+CEO!J143</f>
        <v>30</v>
      </c>
      <c r="J143" s="107">
        <f>'REITORIA-SETIC'!K143+ESAG!K143+CEART!K143+FAED!K143+CEAD!K143+CEFID!K143+CERES!K143+CESFI!K143+CCT!K143+CEPLAN!K143+CEAVI!K143+CAV!K143+CESMO!K143+CEO!K143</f>
        <v>0</v>
      </c>
      <c r="K143" s="108">
        <f>'REITORIA-SETIC'!L143+ESAG!L143+CEART!L143+FAED!L143+CEAD!L143+CEFID!L143+CERES!L143+CESFI!L143+CCT!L143+CEAVI!L143+CAV!L143+CESMO!L143+CEO!L143</f>
        <v>0</v>
      </c>
      <c r="L143" s="109">
        <f t="shared" si="14"/>
        <v>7</v>
      </c>
      <c r="M143" s="110">
        <f>+'REITORIA-SETIC'!O143+'REITORIA-SETIC'!P143+ESAG!O143+ESAG!P143+CEART!O143+CEART!P143+FAED!O143+FAED!P143+CEAD!O143+CEAD!P143+CEFID!O143+CEFID!P143+CERES!O143+CERES!P143+CESFI!O143+CESFI!P143+CCT!O143+CCT!P143+CEPLAN!O143+CEPLAN!P143+CEAVI!O143+CEAVI!P143+CAV!O143+CAV!P143+CESMO!O143+CESMO!P143+CEO!O410+CEO!P410</f>
        <v>0</v>
      </c>
      <c r="N143" s="111">
        <f t="shared" si="15"/>
        <v>30</v>
      </c>
      <c r="O143" s="112">
        <f t="shared" si="16"/>
        <v>1485.9</v>
      </c>
      <c r="P143" s="112">
        <f t="shared" si="17"/>
        <v>0</v>
      </c>
      <c r="Q143" s="112">
        <f t="shared" si="18"/>
        <v>0</v>
      </c>
    </row>
    <row r="144" spans="1:17" ht="38.2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58" t="s">
        <v>90</v>
      </c>
      <c r="G144" s="59" t="s">
        <v>263</v>
      </c>
      <c r="H144" s="76">
        <v>53.04</v>
      </c>
      <c r="I144" s="106">
        <f>'REITORIA-SETIC'!J144+ESAG!J144+CEART!J144+FAED!J144+CEAD!J144+CEFID!J144+CERES!J144+CESFI!J144+CCT!J144+CEPLAN!J144+CEAVI!J144+CAV!J144+CESMO!J144+CEO!J144</f>
        <v>60</v>
      </c>
      <c r="J144" s="107">
        <f>'REITORIA-SETIC'!K144+ESAG!K144+CEART!K144+FAED!K144+CEAD!K144+CEFID!K144+CERES!K144+CESFI!K144+CCT!K144+CEPLAN!K144+CEAVI!K144+CAV!K144+CESMO!K144+CEO!K144</f>
        <v>0</v>
      </c>
      <c r="K144" s="108">
        <f>'REITORIA-SETIC'!L144+ESAG!L144+CEART!L144+FAED!L144+CEAD!L144+CEFID!L144+CERES!L144+CESFI!L144+CCT!L144+CEAVI!L144+CAV!L144+CESMO!L144+CEO!L144</f>
        <v>0</v>
      </c>
      <c r="L144" s="109">
        <f t="shared" si="14"/>
        <v>14.5</v>
      </c>
      <c r="M144" s="110">
        <f>+'REITORIA-SETIC'!O144+'REITORIA-SETIC'!P144+ESAG!O144+ESAG!P144+CEART!O144+CEART!P144+FAED!O144+FAED!P144+CEAD!O144+CEAD!P144+CEFID!O144+CEFID!P144+CERES!O144+CERES!P144+CESFI!O144+CESFI!P144+CCT!O144+CCT!P144+CEPLAN!O144+CEPLAN!P144+CEAVI!O144+CEAVI!P144+CAV!O144+CAV!P144+CESMO!O144+CESMO!P144+CEO!O411+CEO!P411</f>
        <v>0</v>
      </c>
      <c r="N144" s="111">
        <f t="shared" si="15"/>
        <v>60</v>
      </c>
      <c r="O144" s="112">
        <f t="shared" si="16"/>
        <v>3182.4</v>
      </c>
      <c r="P144" s="112">
        <f t="shared" si="17"/>
        <v>0</v>
      </c>
      <c r="Q144" s="112">
        <f t="shared" si="18"/>
        <v>0</v>
      </c>
    </row>
    <row r="145" spans="1:17" ht="38.2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8" t="s">
        <v>91</v>
      </c>
      <c r="G145" s="80" t="s">
        <v>264</v>
      </c>
      <c r="H145" s="76">
        <v>10.52</v>
      </c>
      <c r="I145" s="106">
        <f>'REITORIA-SETIC'!J145+ESAG!J145+CEART!J145+FAED!J145+CEAD!J145+CEFID!J145+CERES!J145+CESFI!J145+CCT!J145+CEPLAN!J145+CEAVI!J145+CAV!J145+CESMO!J145+CEO!J145</f>
        <v>2000</v>
      </c>
      <c r="J145" s="107">
        <f>'REITORIA-SETIC'!K145+ESAG!K145+CEART!K145+FAED!K145+CEAD!K145+CEFID!K145+CERES!K145+CESFI!K145+CCT!K145+CEPLAN!K145+CEAVI!K145+CAV!K145+CESMO!K145+CEO!K145</f>
        <v>0</v>
      </c>
      <c r="K145" s="108">
        <f>'REITORIA-SETIC'!L145+ESAG!L145+CEART!L145+FAED!L145+CEAD!L145+CEFID!L145+CERES!L145+CESFI!L145+CCT!L145+CEAVI!L145+CAV!L145+CESMO!L145+CEO!L145</f>
        <v>0</v>
      </c>
      <c r="L145" s="109">
        <f t="shared" si="14"/>
        <v>499.5</v>
      </c>
      <c r="M145" s="110">
        <f>+'REITORIA-SETIC'!O145+'REITORIA-SETIC'!P145+ESAG!O145+ESAG!P145+CEART!O145+CEART!P145+FAED!O145+FAED!P145+CEAD!O145+CEAD!P145+CEFID!O145+CEFID!P145+CERES!O145+CERES!P145+CESFI!O145+CESFI!P145+CCT!O145+CCT!P145+CEPLAN!O145+CEPLAN!P145+CEAVI!O145+CEAVI!P145+CAV!O145+CAV!P145+CESMO!O145+CESMO!P145+CEO!O412+CEO!P412</f>
        <v>0</v>
      </c>
      <c r="N145" s="111">
        <f t="shared" si="15"/>
        <v>2000</v>
      </c>
      <c r="O145" s="112">
        <f t="shared" si="16"/>
        <v>21040</v>
      </c>
      <c r="P145" s="112">
        <f t="shared" si="17"/>
        <v>0</v>
      </c>
      <c r="Q145" s="112">
        <f t="shared" si="18"/>
        <v>0</v>
      </c>
    </row>
    <row r="146" spans="1:17" ht="38.2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8" t="s">
        <v>91</v>
      </c>
      <c r="G146" s="80" t="s">
        <v>264</v>
      </c>
      <c r="H146" s="76">
        <v>13.95</v>
      </c>
      <c r="I146" s="106">
        <f>'REITORIA-SETIC'!J146+ESAG!J146+CEART!J146+FAED!J146+CEAD!J146+CEFID!J146+CERES!J146+CESFI!J146+CCT!J146+CEPLAN!J146+CEAVI!J146+CAV!J146+CESMO!J146+CEO!J146</f>
        <v>2000</v>
      </c>
      <c r="J146" s="107">
        <f>'REITORIA-SETIC'!K146+ESAG!K146+CEART!K146+FAED!K146+CEAD!K146+CEFID!K146+CERES!K146+CESFI!K146+CCT!K146+CEPLAN!K146+CEAVI!K146+CAV!K146+CESMO!K146+CEO!K146</f>
        <v>0</v>
      </c>
      <c r="K146" s="108">
        <f>'REITORIA-SETIC'!L146+ESAG!L146+CEART!L146+FAED!L146+CEAD!L146+CEFID!L146+CERES!L146+CESFI!L146+CCT!L146+CEAVI!L146+CAV!L146+CESMO!L146+CEO!L146</f>
        <v>0</v>
      </c>
      <c r="L146" s="109">
        <f t="shared" si="14"/>
        <v>499.5</v>
      </c>
      <c r="M146" s="110">
        <f>+'REITORIA-SETIC'!O146+'REITORIA-SETIC'!P146+ESAG!O146+ESAG!P146+CEART!O146+CEART!P146+FAED!O146+FAED!P146+CEAD!O146+CEAD!P146+CEFID!O146+CEFID!P146+CERES!O146+CERES!P146+CESFI!O146+CESFI!P146+CCT!O146+CCT!P146+CEPLAN!O146+CEPLAN!P146+CEAVI!O146+CEAVI!P146+CAV!O146+CAV!P146+CESMO!O146+CESMO!P146+CEO!O413+CEO!P413</f>
        <v>0</v>
      </c>
      <c r="N146" s="111">
        <f t="shared" si="15"/>
        <v>2000</v>
      </c>
      <c r="O146" s="112">
        <f t="shared" si="16"/>
        <v>27900</v>
      </c>
      <c r="P146" s="112">
        <f t="shared" si="17"/>
        <v>0</v>
      </c>
      <c r="Q146" s="112">
        <f t="shared" si="18"/>
        <v>0</v>
      </c>
    </row>
    <row r="147" spans="1:17" ht="38.2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8" t="s">
        <v>91</v>
      </c>
      <c r="G147" s="80" t="s">
        <v>264</v>
      </c>
      <c r="H147" s="76">
        <v>15.22</v>
      </c>
      <c r="I147" s="106">
        <f>'REITORIA-SETIC'!J147+ESAG!J147+CEART!J147+FAED!J147+CEAD!J147+CEFID!J147+CERES!J147+CESFI!J147+CCT!J147+CEPLAN!J147+CEAVI!J147+CAV!J147+CESMO!J147+CEO!J147</f>
        <v>2000</v>
      </c>
      <c r="J147" s="107">
        <f>'REITORIA-SETIC'!K147+ESAG!K147+CEART!K147+FAED!K147+CEAD!K147+CEFID!K147+CERES!K147+CESFI!K147+CCT!K147+CEPLAN!K147+CEAVI!K147+CAV!K147+CESMO!K147+CEO!K147</f>
        <v>0</v>
      </c>
      <c r="K147" s="108">
        <f>'REITORIA-SETIC'!L147+ESAG!L147+CEART!L147+FAED!L147+CEAD!L147+CEFID!L147+CERES!L147+CESFI!L147+CCT!L147+CEAVI!L147+CAV!L147+CESMO!L147+CEO!L147</f>
        <v>0</v>
      </c>
      <c r="L147" s="109">
        <f t="shared" si="14"/>
        <v>499.5</v>
      </c>
      <c r="M147" s="110">
        <f>+'REITORIA-SETIC'!O147+'REITORIA-SETIC'!P147+ESAG!O147+ESAG!P147+CEART!O147+CEART!P147+FAED!O147+FAED!P147+CEAD!O147+CEAD!P147+CEFID!O147+CEFID!P147+CERES!O147+CERES!P147+CESFI!O147+CESFI!P147+CCT!O147+CCT!P147+CEPLAN!O147+CEPLAN!P147+CEAVI!O147+CEAVI!P147+CAV!O147+CAV!P147+CESMO!O147+CESMO!P147+CEO!O414+CEO!P414</f>
        <v>0</v>
      </c>
      <c r="N147" s="111">
        <f t="shared" si="15"/>
        <v>2000</v>
      </c>
      <c r="O147" s="112">
        <f t="shared" si="16"/>
        <v>30440</v>
      </c>
      <c r="P147" s="112">
        <f t="shared" si="17"/>
        <v>0</v>
      </c>
      <c r="Q147" s="112">
        <f t="shared" si="18"/>
        <v>0</v>
      </c>
    </row>
    <row r="148" spans="1:17" ht="38.2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8" t="s">
        <v>91</v>
      </c>
      <c r="G148" s="80" t="s">
        <v>264</v>
      </c>
      <c r="H148" s="76">
        <v>36.22</v>
      </c>
      <c r="I148" s="106">
        <f>'REITORIA-SETIC'!J148+ESAG!J148+CEART!J148+FAED!J148+CEAD!J148+CEFID!J148+CERES!J148+CESFI!J148+CCT!J148+CEPLAN!J148+CEAVI!J148+CAV!J148+CESMO!J148+CEO!J148</f>
        <v>500</v>
      </c>
      <c r="J148" s="107">
        <f>'REITORIA-SETIC'!K148+ESAG!K148+CEART!K148+FAED!K148+CEAD!K148+CEFID!K148+CERES!K148+CESFI!K148+CCT!K148+CEPLAN!K148+CEAVI!K148+CAV!K148+CESMO!K148+CEO!K148</f>
        <v>0</v>
      </c>
      <c r="K148" s="108">
        <f>'REITORIA-SETIC'!L148+ESAG!L148+CEART!L148+FAED!L148+CEAD!L148+CEFID!L148+CERES!L148+CESFI!L148+CCT!L148+CEAVI!L148+CAV!L148+CESMO!L148+CEO!L148</f>
        <v>0</v>
      </c>
      <c r="L148" s="109">
        <f t="shared" si="14"/>
        <v>124.5</v>
      </c>
      <c r="M148" s="110">
        <f>+'REITORIA-SETIC'!O148+'REITORIA-SETIC'!P148+ESAG!O148+ESAG!P148+CEART!O148+CEART!P148+FAED!O148+FAED!P148+CEAD!O148+CEAD!P148+CEFID!O148+CEFID!P148+CERES!O148+CERES!P148+CESFI!O148+CESFI!P148+CCT!O148+CCT!P148+CEPLAN!O148+CEPLAN!P148+CEAVI!O148+CEAVI!P148+CAV!O148+CAV!P148+CESMO!O148+CESMO!P148+CEO!O415+CEO!P415</f>
        <v>0</v>
      </c>
      <c r="N148" s="111">
        <f t="shared" si="15"/>
        <v>500</v>
      </c>
      <c r="O148" s="112">
        <f t="shared" si="16"/>
        <v>18110</v>
      </c>
      <c r="P148" s="112">
        <f t="shared" si="17"/>
        <v>0</v>
      </c>
      <c r="Q148" s="112">
        <f t="shared" si="18"/>
        <v>0</v>
      </c>
    </row>
    <row r="149" spans="1:17" ht="38.2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8" t="s">
        <v>91</v>
      </c>
      <c r="G149" s="80" t="s">
        <v>264</v>
      </c>
      <c r="H149" s="76">
        <v>21.05</v>
      </c>
      <c r="I149" s="106">
        <f>'REITORIA-SETIC'!J149+ESAG!J149+CEART!J149+FAED!J149+CEAD!J149+CEFID!J149+CERES!J149+CESFI!J149+CCT!J149+CEPLAN!J149+CEAVI!J149+CAV!J149+CESMO!J149+CEO!J149</f>
        <v>500</v>
      </c>
      <c r="J149" s="107">
        <f>'REITORIA-SETIC'!K149+ESAG!K149+CEART!K149+FAED!K149+CEAD!K149+CEFID!K149+CERES!K149+CESFI!K149+CCT!K149+CEPLAN!K149+CEAVI!K149+CAV!K149+CESMO!K149+CEO!K149</f>
        <v>0</v>
      </c>
      <c r="K149" s="108">
        <f>'REITORIA-SETIC'!L149+ESAG!L149+CEART!L149+FAED!L149+CEAD!L149+CEFID!L149+CERES!L149+CESFI!L149+CCT!L149+CEAVI!L149+CAV!L149+CESMO!L149+CEO!L149</f>
        <v>0</v>
      </c>
      <c r="L149" s="109">
        <f t="shared" si="14"/>
        <v>124.5</v>
      </c>
      <c r="M149" s="110">
        <f>+'REITORIA-SETIC'!O149+'REITORIA-SETIC'!P149+ESAG!O149+ESAG!P149+CEART!O149+CEART!P149+FAED!O149+FAED!P149+CEAD!O149+CEAD!P149+CEFID!O149+CEFID!P149+CERES!O149+CERES!P149+CESFI!O149+CESFI!P149+CCT!O149+CCT!P149+CEPLAN!O149+CEPLAN!P149+CEAVI!O149+CEAVI!P149+CAV!O149+CAV!P149+CESMO!O149+CESMO!P149+CEO!O416+CEO!P416</f>
        <v>0</v>
      </c>
      <c r="N149" s="111">
        <f t="shared" si="15"/>
        <v>500</v>
      </c>
      <c r="O149" s="112">
        <f t="shared" si="16"/>
        <v>10525</v>
      </c>
      <c r="P149" s="112">
        <f t="shared" si="17"/>
        <v>0</v>
      </c>
      <c r="Q149" s="112">
        <f t="shared" si="18"/>
        <v>0</v>
      </c>
    </row>
    <row r="150" spans="1:17" ht="38.2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58" t="s">
        <v>90</v>
      </c>
      <c r="G150" s="59" t="s">
        <v>263</v>
      </c>
      <c r="H150" s="76">
        <v>799.5</v>
      </c>
      <c r="I150" s="106">
        <f>'REITORIA-SETIC'!J150+ESAG!J150+CEART!J150+FAED!J150+CEAD!J150+CEFID!J150+CERES!J150+CESFI!J150+CCT!J150+CEPLAN!J150+CEAVI!J150+CAV!J150+CESMO!J150+CEO!J150</f>
        <v>4</v>
      </c>
      <c r="J150" s="107">
        <f>'REITORIA-SETIC'!K150+ESAG!K150+CEART!K150+FAED!K150+CEAD!K150+CEFID!K150+CERES!K150+CESFI!K150+CCT!K150+CEPLAN!K150+CEAVI!K150+CAV!K150+CESMO!K150+CEO!K150</f>
        <v>0</v>
      </c>
      <c r="K150" s="108">
        <f>'REITORIA-SETIC'!L150+ESAG!L150+CEART!L150+FAED!L150+CEAD!L150+CEFID!L150+CERES!L150+CESFI!L150+CCT!L150+CEAVI!L150+CAV!L150+CESMO!L150+CEO!L150</f>
        <v>0</v>
      </c>
      <c r="L150" s="109">
        <f t="shared" si="14"/>
        <v>0.5</v>
      </c>
      <c r="M150" s="110">
        <f>+'REITORIA-SETIC'!O150+'REITORIA-SETIC'!P150+ESAG!O150+ESAG!P150+CEART!O150+CEART!P150+FAED!O150+FAED!P150+CEAD!O150+CEAD!P150+CEFID!O150+CEFID!P150+CERES!O150+CERES!P150+CESFI!O150+CESFI!P150+CCT!O150+CCT!P150+CEPLAN!O150+CEPLAN!P150+CEAVI!O150+CEAVI!P150+CAV!O150+CAV!P150+CESMO!O150+CESMO!P150+CEO!O417+CEO!P417</f>
        <v>0</v>
      </c>
      <c r="N150" s="111">
        <f t="shared" si="15"/>
        <v>4</v>
      </c>
      <c r="O150" s="112">
        <f t="shared" si="16"/>
        <v>3198</v>
      </c>
      <c r="P150" s="112">
        <f t="shared" si="17"/>
        <v>0</v>
      </c>
      <c r="Q150" s="112">
        <f t="shared" si="18"/>
        <v>0</v>
      </c>
    </row>
    <row r="151" spans="1:17" ht="38.2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58" t="s">
        <v>90</v>
      </c>
      <c r="G151" s="59" t="s">
        <v>263</v>
      </c>
      <c r="H151" s="76">
        <v>353.56</v>
      </c>
      <c r="I151" s="106">
        <f>'REITORIA-SETIC'!J151+ESAG!J151+CEART!J151+FAED!J151+CEAD!J151+CEFID!J151+CERES!J151+CESFI!J151+CCT!J151+CEPLAN!J151+CEAVI!J151+CAV!J151+CESMO!J151+CEO!J151</f>
        <v>6</v>
      </c>
      <c r="J151" s="107">
        <f>'REITORIA-SETIC'!K151+ESAG!K151+CEART!K151+FAED!K151+CEAD!K151+CEFID!K151+CERES!K151+CESFI!K151+CCT!K151+CEPLAN!K151+CEAVI!K151+CAV!K151+CESMO!K151+CEO!K151</f>
        <v>0</v>
      </c>
      <c r="K151" s="108">
        <f>'REITORIA-SETIC'!L151+ESAG!L151+CEART!L151+FAED!L151+CEAD!L151+CEFID!L151+CERES!L151+CESFI!L151+CCT!L151+CEAVI!L151+CAV!L151+CESMO!L151+CEO!L151</f>
        <v>0</v>
      </c>
      <c r="L151" s="109">
        <f t="shared" si="14"/>
        <v>1</v>
      </c>
      <c r="M151" s="110">
        <f>+'REITORIA-SETIC'!O151+'REITORIA-SETIC'!P151+ESAG!O151+ESAG!P151+CEART!O151+CEART!P151+FAED!O151+FAED!P151+CEAD!O151+CEAD!P151+CEFID!O151+CEFID!P151+CERES!O151+CERES!P151+CESFI!O151+CESFI!P151+CCT!O151+CCT!P151+CEPLAN!O151+CEPLAN!P151+CEAVI!O151+CEAVI!P151+CAV!O151+CAV!P151+CESMO!O151+CESMO!P151+CEO!O418+CEO!P418</f>
        <v>0</v>
      </c>
      <c r="N151" s="111">
        <f t="shared" si="15"/>
        <v>6</v>
      </c>
      <c r="O151" s="112">
        <f t="shared" si="16"/>
        <v>2121.36</v>
      </c>
      <c r="P151" s="112">
        <f t="shared" si="17"/>
        <v>0</v>
      </c>
      <c r="Q151" s="112">
        <f t="shared" si="18"/>
        <v>0</v>
      </c>
    </row>
    <row r="152" spans="1:17" ht="38.2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58" t="s">
        <v>90</v>
      </c>
      <c r="G152" s="59" t="s">
        <v>263</v>
      </c>
      <c r="H152" s="76">
        <v>536.49</v>
      </c>
      <c r="I152" s="106">
        <f>'REITORIA-SETIC'!J152+ESAG!J152+CEART!J152+FAED!J152+CEAD!J152+CEFID!J152+CERES!J152+CESFI!J152+CCT!J152+CEPLAN!J152+CEAVI!J152+CAV!J152+CESMO!J152+CEO!J152</f>
        <v>2</v>
      </c>
      <c r="J152" s="107">
        <f>'REITORIA-SETIC'!K152+ESAG!K152+CEART!K152+FAED!K152+CEAD!K152+CEFID!K152+CERES!K152+CESFI!K152+CCT!K152+CEPLAN!K152+CEAVI!K152+CAV!K152+CESMO!K152+CEO!K152</f>
        <v>0</v>
      </c>
      <c r="K152" s="108">
        <f>'REITORIA-SETIC'!L152+ESAG!L152+CEART!L152+FAED!L152+CEAD!L152+CEFID!L152+CERES!L152+CESFI!L152+CCT!L152+CEAVI!L152+CAV!L152+CESMO!L152+CEO!L152</f>
        <v>0</v>
      </c>
      <c r="L152" s="109">
        <f t="shared" si="14"/>
        <v>0</v>
      </c>
      <c r="M152" s="110">
        <f>+'REITORIA-SETIC'!O152+'REITORIA-SETIC'!P152+ESAG!O152+ESAG!P152+CEART!O152+CEART!P152+FAED!O152+FAED!P152+CEAD!O152+CEAD!P152+CEFID!O152+CEFID!P152+CERES!O152+CERES!P152+CESFI!O152+CESFI!P152+CCT!O152+CCT!P152+CEPLAN!O152+CEPLAN!P152+CEAVI!O152+CEAVI!P152+CAV!O152+CAV!P152+CESMO!O152+CESMO!P152+CEO!O419+CEO!P419</f>
        <v>0</v>
      </c>
      <c r="N152" s="111">
        <f t="shared" si="15"/>
        <v>2</v>
      </c>
      <c r="O152" s="112">
        <f t="shared" si="16"/>
        <v>1072.98</v>
      </c>
      <c r="P152" s="112">
        <f t="shared" si="17"/>
        <v>0</v>
      </c>
      <c r="Q152" s="112">
        <f t="shared" si="18"/>
        <v>0</v>
      </c>
    </row>
    <row r="153" spans="1:17" ht="38.2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8" t="s">
        <v>91</v>
      </c>
      <c r="G153" s="80" t="s">
        <v>264</v>
      </c>
      <c r="H153" s="76">
        <v>142.22</v>
      </c>
      <c r="I153" s="106">
        <f>'REITORIA-SETIC'!J153+ESAG!J153+CEART!J153+FAED!J153+CEAD!J153+CEFID!J153+CERES!J153+CESFI!J153+CCT!J153+CEPLAN!J153+CEAVI!J153+CAV!J153+CESMO!J153+CEO!J153</f>
        <v>200</v>
      </c>
      <c r="J153" s="107">
        <f>'REITORIA-SETIC'!K153+ESAG!K153+CEART!K153+FAED!K153+CEAD!K153+CEFID!K153+CERES!K153+CESFI!K153+CCT!K153+CEPLAN!K153+CEAVI!K153+CAV!K153+CESMO!K153+CEO!K153</f>
        <v>0</v>
      </c>
      <c r="K153" s="108">
        <f>'REITORIA-SETIC'!L153+ESAG!L153+CEART!L153+FAED!L153+CEAD!L153+CEFID!L153+CERES!L153+CESFI!L153+CCT!L153+CEAVI!L153+CAV!L153+CESMO!L153+CEO!L153</f>
        <v>0</v>
      </c>
      <c r="L153" s="109">
        <f t="shared" si="14"/>
        <v>49.5</v>
      </c>
      <c r="M153" s="110">
        <f>+'REITORIA-SETIC'!O153+'REITORIA-SETIC'!P153+ESAG!O153+ESAG!P153+CEART!O153+CEART!P153+FAED!O153+FAED!P153+CEAD!O153+CEAD!P153+CEFID!O153+CEFID!P153+CERES!O153+CERES!P153+CESFI!O153+CESFI!P153+CCT!O153+CCT!P153+CEPLAN!O153+CEPLAN!P153+CEAVI!O153+CEAVI!P153+CAV!O153+CAV!P153+CESMO!O153+CESMO!P153+CEO!O420+CEO!P420</f>
        <v>0</v>
      </c>
      <c r="N153" s="111">
        <f t="shared" si="15"/>
        <v>200</v>
      </c>
      <c r="O153" s="112">
        <f t="shared" si="16"/>
        <v>28444</v>
      </c>
      <c r="P153" s="112">
        <f t="shared" si="17"/>
        <v>0</v>
      </c>
      <c r="Q153" s="112">
        <f t="shared" si="18"/>
        <v>0</v>
      </c>
    </row>
    <row r="154" spans="1:17" ht="38.2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8" t="s">
        <v>91</v>
      </c>
      <c r="G154" s="80" t="s">
        <v>264</v>
      </c>
      <c r="H154" s="76">
        <v>80.62</v>
      </c>
      <c r="I154" s="106">
        <f>'REITORIA-SETIC'!J154+ESAG!J154+CEART!J154+FAED!J154+CEAD!J154+CEFID!J154+CERES!J154+CESFI!J154+CCT!J154+CEPLAN!J154+CEAVI!J154+CAV!J154+CESMO!J154+CEO!J154</f>
        <v>400</v>
      </c>
      <c r="J154" s="107">
        <f>'REITORIA-SETIC'!K154+ESAG!K154+CEART!K154+FAED!K154+CEAD!K154+CEFID!K154+CERES!K154+CESFI!K154+CCT!K154+CEPLAN!K154+CEAVI!K154+CAV!K154+CESMO!K154+CEO!K154</f>
        <v>0</v>
      </c>
      <c r="K154" s="108">
        <f>'REITORIA-SETIC'!L154+ESAG!L154+CEART!L154+FAED!L154+CEAD!L154+CEFID!L154+CERES!L154+CESFI!L154+CCT!L154+CEAVI!L154+CAV!L154+CESMO!L154+CEO!L154</f>
        <v>0</v>
      </c>
      <c r="L154" s="109">
        <f t="shared" si="14"/>
        <v>99.5</v>
      </c>
      <c r="M154" s="110">
        <f>+'REITORIA-SETIC'!O154+'REITORIA-SETIC'!P154+ESAG!O154+ESAG!P154+CEART!O154+CEART!P154+FAED!O154+FAED!P154+CEAD!O154+CEAD!P154+CEFID!O154+CEFID!P154+CERES!O154+CERES!P154+CESFI!O154+CESFI!P154+CCT!O154+CCT!P154+CEPLAN!O154+CEPLAN!P154+CEAVI!O154+CEAVI!P154+CAV!O154+CAV!P154+CESMO!O154+CESMO!P154+CEO!O421+CEO!P421</f>
        <v>0</v>
      </c>
      <c r="N154" s="111">
        <f t="shared" si="15"/>
        <v>400</v>
      </c>
      <c r="O154" s="112">
        <f t="shared" si="16"/>
        <v>32248</v>
      </c>
      <c r="P154" s="112">
        <f t="shared" si="17"/>
        <v>0</v>
      </c>
      <c r="Q154" s="112">
        <f t="shared" si="18"/>
        <v>0</v>
      </c>
    </row>
    <row r="155" spans="1:17" ht="38.2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8" t="s">
        <v>91</v>
      </c>
      <c r="G155" s="80" t="s">
        <v>264</v>
      </c>
      <c r="H155" s="76">
        <v>14.23</v>
      </c>
      <c r="I155" s="106">
        <f>'REITORIA-SETIC'!J155+ESAG!J155+CEART!J155+FAED!J155+CEAD!J155+CEFID!J155+CERES!J155+CESFI!J155+CCT!J155+CEPLAN!J155+CEAVI!J155+CAV!J155+CESMO!J155+CEO!J155</f>
        <v>600</v>
      </c>
      <c r="J155" s="107">
        <f>'REITORIA-SETIC'!K155+ESAG!K155+CEART!K155+FAED!K155+CEAD!K155+CEFID!K155+CERES!K155+CESFI!K155+CCT!K155+CEPLAN!K155+CEAVI!K155+CAV!K155+CESMO!K155+CEO!K155</f>
        <v>0</v>
      </c>
      <c r="K155" s="108">
        <f>'REITORIA-SETIC'!L155+ESAG!L155+CEART!L155+FAED!L155+CEAD!L155+CEFID!L155+CERES!L155+CESFI!L155+CCT!L155+CEAVI!L155+CAV!L155+CESMO!L155+CEO!L155</f>
        <v>0</v>
      </c>
      <c r="L155" s="109">
        <f t="shared" si="14"/>
        <v>149.5</v>
      </c>
      <c r="M155" s="110">
        <f>+'REITORIA-SETIC'!O155+'REITORIA-SETIC'!P155+ESAG!O155+ESAG!P155+CEART!O155+CEART!P155+FAED!O155+FAED!P155+CEAD!O155+CEAD!P155+CEFID!O155+CEFID!P155+CERES!O155+CERES!P155+CESFI!O155+CESFI!P155+CCT!O155+CCT!P155+CEPLAN!O155+CEPLAN!P155+CEAVI!O155+CEAVI!P155+CAV!O155+CAV!P155+CESMO!O155+CESMO!P155+CEO!O422+CEO!P422</f>
        <v>0</v>
      </c>
      <c r="N155" s="111">
        <f t="shared" si="15"/>
        <v>600</v>
      </c>
      <c r="O155" s="112">
        <f t="shared" si="16"/>
        <v>8538</v>
      </c>
      <c r="P155" s="112">
        <f t="shared" si="17"/>
        <v>0</v>
      </c>
      <c r="Q155" s="112">
        <f t="shared" si="18"/>
        <v>0</v>
      </c>
    </row>
    <row r="156" spans="1:17" ht="38.2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58" t="s">
        <v>90</v>
      </c>
      <c r="G156" s="59" t="s">
        <v>263</v>
      </c>
      <c r="H156" s="76">
        <v>135.32</v>
      </c>
      <c r="I156" s="106">
        <f>'REITORIA-SETIC'!J156+ESAG!J156+CEART!J156+FAED!J156+CEAD!J156+CEFID!J156+CERES!J156+CESFI!J156+CCT!J156+CEPLAN!J156+CEAVI!J156+CAV!J156+CESMO!J156+CEO!J156</f>
        <v>40</v>
      </c>
      <c r="J156" s="107">
        <f>'REITORIA-SETIC'!K156+ESAG!K156+CEART!K156+FAED!K156+CEAD!K156+CEFID!K156+CERES!K156+CESFI!K156+CCT!K156+CEPLAN!K156+CEAVI!K156+CAV!K156+CESMO!K156+CEO!K156</f>
        <v>0</v>
      </c>
      <c r="K156" s="108">
        <f>'REITORIA-SETIC'!L156+ESAG!L156+CEART!L156+FAED!L156+CEAD!L156+CEFID!L156+CERES!L156+CESFI!L156+CCT!L156+CEAVI!L156+CAV!L156+CESMO!L156+CEO!L156</f>
        <v>0</v>
      </c>
      <c r="L156" s="109">
        <f t="shared" si="14"/>
        <v>9.5</v>
      </c>
      <c r="M156" s="110">
        <f>+'REITORIA-SETIC'!O156+'REITORIA-SETIC'!P156+ESAG!O156+ESAG!P156+CEART!O156+CEART!P156+FAED!O156+FAED!P156+CEAD!O156+CEAD!P156+CEFID!O156+CEFID!P156+CERES!O156+CERES!P156+CESFI!O156+CESFI!P156+CCT!O156+CCT!P156+CEPLAN!O156+CEPLAN!P156+CEAVI!O156+CEAVI!P156+CAV!O156+CAV!P156+CESMO!O156+CESMO!P156+CEO!O423+CEO!P423</f>
        <v>0</v>
      </c>
      <c r="N156" s="111">
        <f t="shared" si="15"/>
        <v>40</v>
      </c>
      <c r="O156" s="112">
        <f t="shared" si="16"/>
        <v>5412.7999999999993</v>
      </c>
      <c r="P156" s="112">
        <f t="shared" si="17"/>
        <v>0</v>
      </c>
      <c r="Q156" s="112">
        <f t="shared" si="18"/>
        <v>0</v>
      </c>
    </row>
    <row r="157" spans="1:17" ht="38.2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58" t="s">
        <v>90</v>
      </c>
      <c r="G157" s="59" t="s">
        <v>263</v>
      </c>
      <c r="H157" s="76">
        <v>160.79</v>
      </c>
      <c r="I157" s="106">
        <f>'REITORIA-SETIC'!J157+ESAG!J157+CEART!J157+FAED!J157+CEAD!J157+CEFID!J157+CERES!J157+CESFI!J157+CCT!J157+CEPLAN!J157+CEAVI!J157+CAV!J157+CESMO!J157+CEO!J157</f>
        <v>8</v>
      </c>
      <c r="J157" s="107">
        <f>'REITORIA-SETIC'!K157+ESAG!K157+CEART!K157+FAED!K157+CEAD!K157+CEFID!K157+CERES!K157+CESFI!K157+CCT!K157+CEPLAN!K157+CEAVI!K157+CAV!K157+CESMO!K157+CEO!K157</f>
        <v>0</v>
      </c>
      <c r="K157" s="108">
        <f>'REITORIA-SETIC'!L157+ESAG!L157+CEART!L157+FAED!L157+CEAD!L157+CEFID!L157+CERES!L157+CESFI!L157+CCT!L157+CEAVI!L157+CAV!L157+CESMO!L157+CEO!L157</f>
        <v>0</v>
      </c>
      <c r="L157" s="109">
        <f t="shared" si="14"/>
        <v>1.5</v>
      </c>
      <c r="M157" s="110">
        <f>+'REITORIA-SETIC'!O157+'REITORIA-SETIC'!P157+ESAG!O157+ESAG!P157+CEART!O157+CEART!P157+FAED!O157+FAED!P157+CEAD!O157+CEAD!P157+CEFID!O157+CEFID!P157+CERES!O157+CERES!P157+CESFI!O157+CESFI!P157+CCT!O157+CCT!P157+CEPLAN!O157+CEPLAN!P157+CEAVI!O157+CEAVI!P157+CAV!O157+CAV!P157+CESMO!O157+CESMO!P157+CEO!O424+CEO!P424</f>
        <v>0</v>
      </c>
      <c r="N157" s="111">
        <f t="shared" si="15"/>
        <v>8</v>
      </c>
      <c r="O157" s="112">
        <f t="shared" si="16"/>
        <v>1286.32</v>
      </c>
      <c r="P157" s="112">
        <f t="shared" si="17"/>
        <v>0</v>
      </c>
      <c r="Q157" s="112">
        <f t="shared" si="18"/>
        <v>0</v>
      </c>
    </row>
    <row r="158" spans="1:17" ht="38.2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58" t="s">
        <v>90</v>
      </c>
      <c r="G158" s="59" t="s">
        <v>263</v>
      </c>
      <c r="H158" s="76">
        <v>148.91999999999999</v>
      </c>
      <c r="I158" s="106">
        <f>'REITORIA-SETIC'!J158+ESAG!J158+CEART!J158+FAED!J158+CEAD!J158+CEFID!J158+CERES!J158+CESFI!J158+CCT!J158+CEPLAN!J158+CEAVI!J158+CAV!J158+CESMO!J158+CEO!J158</f>
        <v>8</v>
      </c>
      <c r="J158" s="107">
        <f>'REITORIA-SETIC'!K158+ESAG!K158+CEART!K158+FAED!K158+CEAD!K158+CEFID!K158+CERES!K158+CESFI!K158+CCT!K158+CEPLAN!K158+CEAVI!K158+CAV!K158+CESMO!K158+CEO!K158</f>
        <v>0</v>
      </c>
      <c r="K158" s="108">
        <f>'REITORIA-SETIC'!L158+ESAG!L158+CEART!L158+FAED!L158+CEAD!L158+CEFID!L158+CERES!L158+CESFI!L158+CCT!L158+CEAVI!L158+CAV!L158+CESMO!L158+CEO!L158</f>
        <v>0</v>
      </c>
      <c r="L158" s="109">
        <f t="shared" si="14"/>
        <v>1.5</v>
      </c>
      <c r="M158" s="110">
        <f>+'REITORIA-SETIC'!O158+'REITORIA-SETIC'!P158+ESAG!O158+ESAG!P158+CEART!O158+CEART!P158+FAED!O158+FAED!P158+CEAD!O158+CEAD!P158+CEFID!O158+CEFID!P158+CERES!O158+CERES!P158+CESFI!O158+CESFI!P158+CCT!O158+CCT!P158+CEPLAN!O158+CEPLAN!P158+CEAVI!O158+CEAVI!P158+CAV!O158+CAV!P158+CESMO!O158+CESMO!P158+CEO!O425+CEO!P425</f>
        <v>0</v>
      </c>
      <c r="N158" s="111">
        <f t="shared" si="15"/>
        <v>8</v>
      </c>
      <c r="O158" s="112">
        <f t="shared" si="16"/>
        <v>1191.3599999999999</v>
      </c>
      <c r="P158" s="112">
        <f t="shared" si="17"/>
        <v>0</v>
      </c>
      <c r="Q158" s="112">
        <f t="shared" si="18"/>
        <v>0</v>
      </c>
    </row>
    <row r="159" spans="1:17" ht="38.2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58" t="s">
        <v>90</v>
      </c>
      <c r="G159" s="59" t="s">
        <v>263</v>
      </c>
      <c r="H159" s="76">
        <v>47.2</v>
      </c>
      <c r="I159" s="106">
        <f>'REITORIA-SETIC'!J159+ESAG!J159+CEART!J159+FAED!J159+CEAD!J159+CEFID!J159+CERES!J159+CESFI!J159+CCT!J159+CEPLAN!J159+CEAVI!J159+CAV!J159+CESMO!J159+CEO!J159</f>
        <v>100</v>
      </c>
      <c r="J159" s="107">
        <f>'REITORIA-SETIC'!K159+ESAG!K159+CEART!K159+FAED!K159+CEAD!K159+CEFID!K159+CERES!K159+CESFI!K159+CCT!K159+CEPLAN!K159+CEAVI!K159+CAV!K159+CESMO!K159+CEO!K159</f>
        <v>0</v>
      </c>
      <c r="K159" s="108">
        <f>'REITORIA-SETIC'!L159+ESAG!L159+CEART!L159+FAED!L159+CEAD!L159+CEFID!L159+CERES!L159+CESFI!L159+CCT!L159+CEAVI!L159+CAV!L159+CESMO!L159+CEO!L159</f>
        <v>0</v>
      </c>
      <c r="L159" s="109">
        <f t="shared" si="14"/>
        <v>24.5</v>
      </c>
      <c r="M159" s="110">
        <f>+'REITORIA-SETIC'!O159+'REITORIA-SETIC'!P159+ESAG!O159+ESAG!P159+CEART!O159+CEART!P159+FAED!O159+FAED!P159+CEAD!O159+CEAD!P159+CEFID!O159+CEFID!P159+CERES!O159+CERES!P159+CESFI!O159+CESFI!P159+CCT!O159+CCT!P159+CEPLAN!O159+CEPLAN!P159+CEAVI!O159+CEAVI!P159+CAV!O159+CAV!P159+CESMO!O159+CESMO!P159+CEO!O426+CEO!P426</f>
        <v>0</v>
      </c>
      <c r="N159" s="111">
        <f t="shared" si="15"/>
        <v>100</v>
      </c>
      <c r="O159" s="112">
        <f t="shared" si="16"/>
        <v>4720</v>
      </c>
      <c r="P159" s="112">
        <f t="shared" si="17"/>
        <v>0</v>
      </c>
      <c r="Q159" s="112">
        <f t="shared" si="18"/>
        <v>0</v>
      </c>
    </row>
    <row r="160" spans="1:17" ht="38.2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58" t="s">
        <v>90</v>
      </c>
      <c r="G160" s="59" t="s">
        <v>263</v>
      </c>
      <c r="H160" s="76">
        <v>3.93</v>
      </c>
      <c r="I160" s="106">
        <f>'REITORIA-SETIC'!J160+ESAG!J160+CEART!J160+FAED!J160+CEAD!J160+CEFID!J160+CERES!J160+CESFI!J160+CCT!J160+CEPLAN!J160+CEAVI!J160+CAV!J160+CESMO!J160+CEO!J160</f>
        <v>500</v>
      </c>
      <c r="J160" s="107">
        <f>'REITORIA-SETIC'!K160+ESAG!K160+CEART!K160+FAED!K160+CEAD!K160+CEFID!K160+CERES!K160+CESFI!K160+CCT!K160+CEPLAN!K160+CEAVI!K160+CAV!K160+CESMO!K160+CEO!K160</f>
        <v>0</v>
      </c>
      <c r="K160" s="108">
        <f>'REITORIA-SETIC'!L160+ESAG!L160+CEART!L160+FAED!L160+CEAD!L160+CEFID!L160+CERES!L160+CESFI!L160+CCT!L160+CEAVI!L160+CAV!L160+CESMO!L160+CEO!L160</f>
        <v>0</v>
      </c>
      <c r="L160" s="109">
        <f t="shared" si="14"/>
        <v>124.5</v>
      </c>
      <c r="M160" s="110">
        <f>+'REITORIA-SETIC'!O160+'REITORIA-SETIC'!P160+ESAG!O160+ESAG!P160+CEART!O160+CEART!P160+FAED!O160+FAED!P160+CEAD!O160+CEAD!P160+CEFID!O160+CEFID!P160+CERES!O160+CERES!P160+CESFI!O160+CESFI!P160+CCT!O160+CCT!P160+CEPLAN!O160+CEPLAN!P160+CEAVI!O160+CEAVI!P160+CAV!O160+CAV!P160+CESMO!O160+CESMO!P160+CEO!O427+CEO!P427</f>
        <v>0</v>
      </c>
      <c r="N160" s="111">
        <f t="shared" si="15"/>
        <v>500</v>
      </c>
      <c r="O160" s="112">
        <f t="shared" si="16"/>
        <v>1965</v>
      </c>
      <c r="P160" s="112">
        <f t="shared" si="17"/>
        <v>0</v>
      </c>
      <c r="Q160" s="112">
        <f t="shared" si="18"/>
        <v>0</v>
      </c>
    </row>
    <row r="161" spans="1:17" ht="38.2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8" t="s">
        <v>91</v>
      </c>
      <c r="G161" s="80" t="s">
        <v>264</v>
      </c>
      <c r="H161" s="76">
        <v>22.22</v>
      </c>
      <c r="I161" s="106">
        <f>'REITORIA-SETIC'!J161+ESAG!J161+CEART!J161+FAED!J161+CEAD!J161+CEFID!J161+CERES!J161+CESFI!J161+CCT!J161+CEPLAN!J161+CEAVI!J161+CAV!J161+CESMO!J161+CEO!J161</f>
        <v>1000</v>
      </c>
      <c r="J161" s="107">
        <f>'REITORIA-SETIC'!K161+ESAG!K161+CEART!K161+FAED!K161+CEAD!K161+CEFID!K161+CERES!K161+CESFI!K161+CCT!K161+CEPLAN!K161+CEAVI!K161+CAV!K161+CESMO!K161+CEO!K161</f>
        <v>0</v>
      </c>
      <c r="K161" s="108">
        <f>'REITORIA-SETIC'!L161+ESAG!L161+CEART!L161+FAED!L161+CEAD!L161+CEFID!L161+CERES!L161+CESFI!L161+CCT!L161+CEAVI!L161+CAV!L161+CESMO!L161+CEO!L161</f>
        <v>0</v>
      </c>
      <c r="L161" s="109">
        <f t="shared" si="14"/>
        <v>249.5</v>
      </c>
      <c r="M161" s="110">
        <f>+'REITORIA-SETIC'!O161+'REITORIA-SETIC'!P161+ESAG!O161+ESAG!P161+CEART!O161+CEART!P161+FAED!O161+FAED!P161+CEAD!O161+CEAD!P161+CEFID!O161+CEFID!P161+CERES!O161+CERES!P161+CESFI!O161+CESFI!P161+CCT!O161+CCT!P161+CEPLAN!O161+CEPLAN!P161+CEAVI!O161+CEAVI!P161+CAV!O161+CAV!P161+CESMO!O161+CESMO!P161+CEO!O428+CEO!P428</f>
        <v>0</v>
      </c>
      <c r="N161" s="111">
        <f t="shared" si="15"/>
        <v>1000</v>
      </c>
      <c r="O161" s="112">
        <f t="shared" si="16"/>
        <v>22220</v>
      </c>
      <c r="P161" s="112">
        <f t="shared" si="17"/>
        <v>0</v>
      </c>
      <c r="Q161" s="112">
        <f t="shared" si="18"/>
        <v>0</v>
      </c>
    </row>
    <row r="162" spans="1:17" ht="38.2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8" t="s">
        <v>91</v>
      </c>
      <c r="G162" s="80" t="s">
        <v>264</v>
      </c>
      <c r="H162" s="76">
        <v>15.86</v>
      </c>
      <c r="I162" s="106">
        <f>'REITORIA-SETIC'!J162+ESAG!J162+CEART!J162+FAED!J162+CEAD!J162+CEFID!J162+CERES!J162+CESFI!J162+CCT!J162+CEPLAN!J162+CEAVI!J162+CAV!J162+CESMO!J162+CEO!J162</f>
        <v>1000</v>
      </c>
      <c r="J162" s="107">
        <f>'REITORIA-SETIC'!K162+ESAG!K162+CEART!K162+FAED!K162+CEAD!K162+CEFID!K162+CERES!K162+CESFI!K162+CCT!K162+CEPLAN!K162+CEAVI!K162+CAV!K162+CESMO!K162+CEO!K162</f>
        <v>0</v>
      </c>
      <c r="K162" s="108">
        <f>'REITORIA-SETIC'!L162+ESAG!L162+CEART!L162+FAED!L162+CEAD!L162+CEFID!L162+CERES!L162+CESFI!L162+CCT!L162+CEAVI!L162+CAV!L162+CESMO!L162+CEO!L162</f>
        <v>0</v>
      </c>
      <c r="L162" s="109">
        <f t="shared" si="14"/>
        <v>249.5</v>
      </c>
      <c r="M162" s="110">
        <f>+'REITORIA-SETIC'!O162+'REITORIA-SETIC'!P162+ESAG!O162+ESAG!P162+CEART!O162+CEART!P162+FAED!O162+FAED!P162+CEAD!O162+CEAD!P162+CEFID!O162+CEFID!P162+CERES!O162+CERES!P162+CESFI!O162+CESFI!P162+CCT!O162+CCT!P162+CEPLAN!O162+CEPLAN!P162+CEAVI!O162+CEAVI!P162+CAV!O162+CAV!P162+CESMO!O162+CESMO!P162+CEO!O429+CEO!P429</f>
        <v>0</v>
      </c>
      <c r="N162" s="111">
        <f t="shared" si="15"/>
        <v>1000</v>
      </c>
      <c r="O162" s="112">
        <f t="shared" si="16"/>
        <v>15860</v>
      </c>
      <c r="P162" s="112">
        <f t="shared" si="17"/>
        <v>0</v>
      </c>
      <c r="Q162" s="112">
        <f t="shared" si="18"/>
        <v>0</v>
      </c>
    </row>
    <row r="163" spans="1:17" ht="38.2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8" t="s">
        <v>91</v>
      </c>
      <c r="G163" s="80" t="s">
        <v>264</v>
      </c>
      <c r="H163" s="76">
        <v>50.1</v>
      </c>
      <c r="I163" s="106">
        <f>'REITORIA-SETIC'!J163+ESAG!J163+CEART!J163+FAED!J163+CEAD!J163+CEFID!J163+CERES!J163+CESFI!J163+CCT!J163+CEPLAN!J163+CEAVI!J163+CAV!J163+CESMO!J163+CEO!J163</f>
        <v>1000</v>
      </c>
      <c r="J163" s="107">
        <f>'REITORIA-SETIC'!K163+ESAG!K163+CEART!K163+FAED!K163+CEAD!K163+CEFID!K163+CERES!K163+CESFI!K163+CCT!K163+CEPLAN!K163+CEAVI!K163+CAV!K163+CESMO!K163+CEO!K163</f>
        <v>0</v>
      </c>
      <c r="K163" s="108">
        <f>'REITORIA-SETIC'!L163+ESAG!L163+CEART!L163+FAED!L163+CEAD!L163+CEFID!L163+CERES!L163+CESFI!L163+CCT!L163+CEAVI!L163+CAV!L163+CESMO!L163+CEO!L163</f>
        <v>0</v>
      </c>
      <c r="L163" s="109">
        <f t="shared" si="14"/>
        <v>249.5</v>
      </c>
      <c r="M163" s="110">
        <f>+'REITORIA-SETIC'!O163+'REITORIA-SETIC'!P163+ESAG!O163+ESAG!P163+CEART!O163+CEART!P163+FAED!O163+FAED!P163+CEAD!O163+CEAD!P163+CEFID!O163+CEFID!P163+CERES!O163+CERES!P163+CESFI!O163+CESFI!P163+CCT!O163+CCT!P163+CEPLAN!O163+CEPLAN!P163+CEAVI!O163+CEAVI!P163+CAV!O163+CAV!P163+CESMO!O163+CESMO!P163+CEO!O430+CEO!P430</f>
        <v>0</v>
      </c>
      <c r="N163" s="111">
        <f t="shared" si="15"/>
        <v>1000</v>
      </c>
      <c r="O163" s="112">
        <f t="shared" si="16"/>
        <v>50100</v>
      </c>
      <c r="P163" s="112">
        <f t="shared" si="17"/>
        <v>0</v>
      </c>
      <c r="Q163" s="112">
        <f t="shared" si="18"/>
        <v>0</v>
      </c>
    </row>
    <row r="164" spans="1:17" ht="38.2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8" t="s">
        <v>91</v>
      </c>
      <c r="G164" s="80" t="s">
        <v>264</v>
      </c>
      <c r="H164" s="76">
        <v>19.36</v>
      </c>
      <c r="I164" s="106">
        <f>'REITORIA-SETIC'!J164+ESAG!J164+CEART!J164+FAED!J164+CEAD!J164+CEFID!J164+CERES!J164+CESFI!J164+CCT!J164+CEPLAN!J164+CEAVI!J164+CAV!J164+CESMO!J164+CEO!J164</f>
        <v>1000</v>
      </c>
      <c r="J164" s="107">
        <f>'REITORIA-SETIC'!K164+ESAG!K164+CEART!K164+FAED!K164+CEAD!K164+CEFID!K164+CERES!K164+CESFI!K164+CCT!K164+CEPLAN!K164+CEAVI!K164+CAV!K164+CESMO!K164+CEO!K164</f>
        <v>0</v>
      </c>
      <c r="K164" s="108">
        <f>'REITORIA-SETIC'!L164+ESAG!L164+CEART!L164+FAED!L164+CEAD!L164+CEFID!L164+CERES!L164+CESFI!L164+CCT!L164+CEAVI!L164+CAV!L164+CESMO!L164+CEO!L164</f>
        <v>0</v>
      </c>
      <c r="L164" s="109">
        <f t="shared" si="14"/>
        <v>249.5</v>
      </c>
      <c r="M164" s="110">
        <f>+'REITORIA-SETIC'!O164+'REITORIA-SETIC'!P164+ESAG!O164+ESAG!P164+CEART!O164+CEART!P164+FAED!O164+FAED!P164+CEAD!O164+CEAD!P164+CEFID!O164+CEFID!P164+CERES!O164+CERES!P164+CESFI!O164+CESFI!P164+CCT!O164+CCT!P164+CEPLAN!O164+CEPLAN!P164+CEAVI!O164+CEAVI!P164+CAV!O164+CAV!P164+CESMO!O164+CESMO!P164+CEO!O431+CEO!P431</f>
        <v>0</v>
      </c>
      <c r="N164" s="111">
        <f t="shared" si="15"/>
        <v>1000</v>
      </c>
      <c r="O164" s="112">
        <f t="shared" si="16"/>
        <v>19360</v>
      </c>
      <c r="P164" s="112">
        <f t="shared" si="17"/>
        <v>0</v>
      </c>
      <c r="Q164" s="112">
        <f t="shared" si="18"/>
        <v>0</v>
      </c>
    </row>
    <row r="165" spans="1:17" ht="38.2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58" t="s">
        <v>90</v>
      </c>
      <c r="G165" s="59" t="s">
        <v>263</v>
      </c>
      <c r="H165" s="76">
        <v>840.64</v>
      </c>
      <c r="I165" s="106">
        <f>'REITORIA-SETIC'!J165+ESAG!J165+CEART!J165+FAED!J165+CEAD!J165+CEFID!J165+CERES!J165+CESFI!J165+CCT!J165+CEPLAN!J165+CEAVI!J165+CAV!J165+CESMO!J165+CEO!J165</f>
        <v>3</v>
      </c>
      <c r="J165" s="107">
        <f>'REITORIA-SETIC'!K165+ESAG!K165+CEART!K165+FAED!K165+CEAD!K165+CEFID!K165+CERES!K165+CESFI!K165+CCT!K165+CEPLAN!K165+CEAVI!K165+CAV!K165+CESMO!K165+CEO!K165</f>
        <v>0</v>
      </c>
      <c r="K165" s="108">
        <f>'REITORIA-SETIC'!L165+ESAG!L165+CEART!L165+FAED!L165+CEAD!L165+CEFID!L165+CERES!L165+CESFI!L165+CCT!L165+CEAVI!L165+CAV!L165+CESMO!L165+CEO!L165</f>
        <v>0</v>
      </c>
      <c r="L165" s="109">
        <f t="shared" si="14"/>
        <v>0.25</v>
      </c>
      <c r="M165" s="110">
        <f>+'REITORIA-SETIC'!O165+'REITORIA-SETIC'!P165+ESAG!O165+ESAG!P165+CEART!O165+CEART!P165+FAED!O165+FAED!P165+CEAD!O165+CEAD!P165+CEFID!O165+CEFID!P165+CERES!O165+CERES!P165+CESFI!O165+CESFI!P165+CCT!O165+CCT!P165+CEPLAN!O165+CEPLAN!P165+CEAVI!O165+CEAVI!P165+CAV!O165+CAV!P165+CESMO!O165+CESMO!P165+CEO!O432+CEO!P432</f>
        <v>0</v>
      </c>
      <c r="N165" s="111">
        <f t="shared" si="15"/>
        <v>3</v>
      </c>
      <c r="O165" s="112">
        <f t="shared" si="16"/>
        <v>2521.92</v>
      </c>
      <c r="P165" s="112">
        <f t="shared" si="17"/>
        <v>0</v>
      </c>
      <c r="Q165" s="112">
        <f t="shared" si="18"/>
        <v>0</v>
      </c>
    </row>
    <row r="166" spans="1:17" ht="38.2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58" t="s">
        <v>90</v>
      </c>
      <c r="G166" s="59" t="s">
        <v>263</v>
      </c>
      <c r="H166" s="76">
        <v>475.67</v>
      </c>
      <c r="I166" s="106">
        <f>'REITORIA-SETIC'!J166+ESAG!J166+CEART!J166+FAED!J166+CEAD!J166+CEFID!J166+CERES!J166+CESFI!J166+CCT!J166+CEPLAN!J166+CEAVI!J166+CAV!J166+CESMO!J166+CEO!J166</f>
        <v>3</v>
      </c>
      <c r="J166" s="107">
        <f>'REITORIA-SETIC'!K166+ESAG!K166+CEART!K166+FAED!K166+CEAD!K166+CEFID!K166+CERES!K166+CESFI!K166+CCT!K166+CEPLAN!K166+CEAVI!K166+CAV!K166+CESMO!K166+CEO!K166</f>
        <v>0</v>
      </c>
      <c r="K166" s="108">
        <f>'REITORIA-SETIC'!L166+ESAG!L166+CEART!L166+FAED!L166+CEAD!L166+CEFID!L166+CERES!L166+CESFI!L166+CCT!L166+CEAVI!L166+CAV!L166+CESMO!L166+CEO!L166</f>
        <v>0</v>
      </c>
      <c r="L166" s="109">
        <f t="shared" si="14"/>
        <v>0.25</v>
      </c>
      <c r="M166" s="110">
        <f>+'REITORIA-SETIC'!O166+'REITORIA-SETIC'!P166+ESAG!O166+ESAG!P166+CEART!O166+CEART!P166+FAED!O166+FAED!P166+CEAD!O166+CEAD!P166+CEFID!O166+CEFID!P166+CERES!O166+CERES!P166+CESFI!O166+CESFI!P166+CCT!O166+CCT!P166+CEPLAN!O166+CEPLAN!P166+CEAVI!O166+CEAVI!P166+CAV!O166+CAV!P166+CESMO!O166+CESMO!P166+CEO!O433+CEO!P433</f>
        <v>0</v>
      </c>
      <c r="N166" s="111">
        <f t="shared" si="15"/>
        <v>3</v>
      </c>
      <c r="O166" s="112">
        <f t="shared" si="16"/>
        <v>1427.01</v>
      </c>
      <c r="P166" s="112">
        <f t="shared" si="17"/>
        <v>0</v>
      </c>
      <c r="Q166" s="112">
        <f t="shared" si="18"/>
        <v>0</v>
      </c>
    </row>
    <row r="167" spans="1:17" ht="38.2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58" t="s">
        <v>90</v>
      </c>
      <c r="G167" s="59" t="s">
        <v>263</v>
      </c>
      <c r="H167" s="76">
        <v>126.06</v>
      </c>
      <c r="I167" s="106">
        <f>'REITORIA-SETIC'!J167+ESAG!J167+CEART!J167+FAED!J167+CEAD!J167+CEFID!J167+CERES!J167+CESFI!J167+CCT!J167+CEPLAN!J167+CEAVI!J167+CAV!J167+CESMO!J167+CEO!J167</f>
        <v>50</v>
      </c>
      <c r="J167" s="107">
        <f>'REITORIA-SETIC'!K167+ESAG!K167+CEART!K167+FAED!K167+CEAD!K167+CEFID!K167+CERES!K167+CESFI!K167+CCT!K167+CEPLAN!K167+CEAVI!K167+CAV!K167+CESMO!K167+CEO!K167</f>
        <v>0</v>
      </c>
      <c r="K167" s="108">
        <f>'REITORIA-SETIC'!L167+ESAG!L167+CEART!L167+FAED!L167+CEAD!L167+CEFID!L167+CERES!L167+CESFI!L167+CCT!L167+CEAVI!L167+CAV!L167+CESMO!L167+CEO!L167</f>
        <v>0</v>
      </c>
      <c r="L167" s="109">
        <f t="shared" si="14"/>
        <v>12</v>
      </c>
      <c r="M167" s="110">
        <f>+'REITORIA-SETIC'!O167+'REITORIA-SETIC'!P167+ESAG!O167+ESAG!P167+CEART!O167+CEART!P167+FAED!O167+FAED!P167+CEAD!O167+CEAD!P167+CEFID!O167+CEFID!P167+CERES!O167+CERES!P167+CESFI!O167+CESFI!P167+CCT!O167+CCT!P167+CEPLAN!O167+CEPLAN!P167+CEAVI!O167+CEAVI!P167+CAV!O167+CAV!P167+CESMO!O167+CESMO!P167+CEO!O434+CEO!P434</f>
        <v>0</v>
      </c>
      <c r="N167" s="111">
        <f t="shared" si="15"/>
        <v>50</v>
      </c>
      <c r="O167" s="112">
        <f t="shared" si="16"/>
        <v>6303</v>
      </c>
      <c r="P167" s="112">
        <f t="shared" si="17"/>
        <v>0</v>
      </c>
      <c r="Q167" s="112">
        <f t="shared" si="18"/>
        <v>0</v>
      </c>
    </row>
    <row r="168" spans="1:17" ht="38.2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58" t="s">
        <v>90</v>
      </c>
      <c r="G168" s="59" t="s">
        <v>263</v>
      </c>
      <c r="H168" s="76">
        <v>543.9</v>
      </c>
      <c r="I168" s="106">
        <f>'REITORIA-SETIC'!J168+ESAG!J168+CEART!J168+FAED!J168+CEAD!J168+CEFID!J168+CERES!J168+CESFI!J168+CCT!J168+CEPLAN!J168+CEAVI!J168+CAV!J168+CESMO!J168+CEO!J168</f>
        <v>5</v>
      </c>
      <c r="J168" s="107">
        <f>'REITORIA-SETIC'!K168+ESAG!K168+CEART!K168+FAED!K168+CEAD!K168+CEFID!K168+CERES!K168+CESFI!K168+CCT!K168+CEPLAN!K168+CEAVI!K168+CAV!K168+CESMO!K168+CEO!K168</f>
        <v>0</v>
      </c>
      <c r="K168" s="108">
        <f>'REITORIA-SETIC'!L168+ESAG!L168+CEART!L168+FAED!L168+CEAD!L168+CEFID!L168+CERES!L168+CESFI!L168+CCT!L168+CEAVI!L168+CAV!L168+CESMO!L168+CEO!L168</f>
        <v>0</v>
      </c>
      <c r="L168" s="109">
        <f t="shared" si="14"/>
        <v>0.75</v>
      </c>
      <c r="M168" s="110">
        <f>+'REITORIA-SETIC'!O168+'REITORIA-SETIC'!P168+ESAG!O168+ESAG!P168+CEART!O168+CEART!P168+FAED!O168+FAED!P168+CEAD!O168+CEAD!P168+CEFID!O168+CEFID!P168+CERES!O168+CERES!P168+CESFI!O168+CESFI!P168+CCT!O168+CCT!P168+CEPLAN!O168+CEPLAN!P168+CEAVI!O168+CEAVI!P168+CAV!O168+CAV!P168+CESMO!O168+CESMO!P168+CEO!O435+CEO!P435</f>
        <v>0</v>
      </c>
      <c r="N168" s="111">
        <f t="shared" si="15"/>
        <v>5</v>
      </c>
      <c r="O168" s="112">
        <f t="shared" si="16"/>
        <v>2719.5</v>
      </c>
      <c r="P168" s="112">
        <f t="shared" si="17"/>
        <v>0</v>
      </c>
      <c r="Q168" s="112">
        <f t="shared" si="18"/>
        <v>0</v>
      </c>
    </row>
    <row r="169" spans="1:17" ht="38.2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58" t="s">
        <v>90</v>
      </c>
      <c r="G169" s="59" t="s">
        <v>263</v>
      </c>
      <c r="H169" s="76">
        <v>73.72</v>
      </c>
      <c r="I169" s="106">
        <f>'REITORIA-SETIC'!J169+ESAG!J169+CEART!J169+FAED!J169+CEAD!J169+CEFID!J169+CERES!J169+CESFI!J169+CCT!J169+CEPLAN!J169+CEAVI!J169+CAV!J169+CESMO!J169+CEO!J169</f>
        <v>10</v>
      </c>
      <c r="J169" s="107">
        <f>'REITORIA-SETIC'!K169+ESAG!K169+CEART!K169+FAED!K169+CEAD!K169+CEFID!K169+CERES!K169+CESFI!K169+CCT!K169+CEPLAN!K169+CEAVI!K169+CAV!K169+CESMO!K169+CEO!K169</f>
        <v>0</v>
      </c>
      <c r="K169" s="108">
        <f>'REITORIA-SETIC'!L169+ESAG!L169+CEART!L169+FAED!L169+CEAD!L169+CEFID!L169+CERES!L169+CESFI!L169+CCT!L169+CEAVI!L169+CAV!L169+CESMO!L169+CEO!L169</f>
        <v>0</v>
      </c>
      <c r="L169" s="109">
        <f t="shared" si="14"/>
        <v>2</v>
      </c>
      <c r="M169" s="110">
        <f>+'REITORIA-SETIC'!O169+'REITORIA-SETIC'!P169+ESAG!O169+ESAG!P169+CEART!O169+CEART!P169+FAED!O169+FAED!P169+CEAD!O169+CEAD!P169+CEFID!O169+CEFID!P169+CERES!O169+CERES!P169+CESFI!O169+CESFI!P169+CCT!O169+CCT!P169+CEPLAN!O169+CEPLAN!P169+CEAVI!O169+CEAVI!P169+CAV!O169+CAV!P169+CESMO!O169+CESMO!P169+CEO!O436+CEO!P436</f>
        <v>0</v>
      </c>
      <c r="N169" s="111">
        <f t="shared" si="15"/>
        <v>10</v>
      </c>
      <c r="O169" s="112">
        <f t="shared" si="16"/>
        <v>737.2</v>
      </c>
      <c r="P169" s="112">
        <f t="shared" si="17"/>
        <v>0</v>
      </c>
      <c r="Q169" s="112">
        <f t="shared" si="18"/>
        <v>0</v>
      </c>
    </row>
    <row r="170" spans="1:17" ht="38.2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58" t="s">
        <v>90</v>
      </c>
      <c r="G170" s="59" t="s">
        <v>263</v>
      </c>
      <c r="H170" s="76">
        <v>52.43</v>
      </c>
      <c r="I170" s="106">
        <f>'REITORIA-SETIC'!J170+ESAG!J170+CEART!J170+FAED!J170+CEAD!J170+CEFID!J170+CERES!J170+CESFI!J170+CCT!J170+CEPLAN!J170+CEAVI!J170+CAV!J170+CESMO!J170+CEO!J170</f>
        <v>50</v>
      </c>
      <c r="J170" s="107">
        <f>'REITORIA-SETIC'!K170+ESAG!K170+CEART!K170+FAED!K170+CEAD!K170+CEFID!K170+CERES!K170+CESFI!K170+CCT!K170+CEPLAN!K170+CEAVI!K170+CAV!K170+CESMO!K170+CEO!K170</f>
        <v>0</v>
      </c>
      <c r="K170" s="108">
        <f>'REITORIA-SETIC'!L170+ESAG!L170+CEART!L170+FAED!L170+CEAD!L170+CEFID!L170+CERES!L170+CESFI!L170+CCT!L170+CEAVI!L170+CAV!L170+CESMO!L170+CEO!L170</f>
        <v>0</v>
      </c>
      <c r="L170" s="109">
        <f t="shared" si="14"/>
        <v>12</v>
      </c>
      <c r="M170" s="110">
        <f>+'REITORIA-SETIC'!O170+'REITORIA-SETIC'!P170+ESAG!O170+ESAG!P170+CEART!O170+CEART!P170+FAED!O170+FAED!P170+CEAD!O170+CEAD!P170+CEFID!O170+CEFID!P170+CERES!O170+CERES!P170+CESFI!O170+CESFI!P170+CCT!O170+CCT!P170+CEPLAN!O170+CEPLAN!P170+CEAVI!O170+CEAVI!P170+CAV!O170+CAV!P170+CESMO!O170+CESMO!P170+CEO!O437+CEO!P437</f>
        <v>0</v>
      </c>
      <c r="N170" s="111">
        <f t="shared" si="15"/>
        <v>50</v>
      </c>
      <c r="O170" s="112">
        <f t="shared" si="16"/>
        <v>2621.5</v>
      </c>
      <c r="P170" s="112">
        <f t="shared" si="17"/>
        <v>0</v>
      </c>
      <c r="Q170" s="112">
        <f t="shared" si="18"/>
        <v>0</v>
      </c>
    </row>
    <row r="171" spans="1:17" ht="38.2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58" t="s">
        <v>90</v>
      </c>
      <c r="G171" s="59" t="s">
        <v>263</v>
      </c>
      <c r="H171" s="76">
        <v>56.15</v>
      </c>
      <c r="I171" s="106">
        <f>'REITORIA-SETIC'!J171+ESAG!J171+CEART!J171+FAED!J171+CEAD!J171+CEFID!J171+CERES!J171+CESFI!J171+CCT!J171+CEPLAN!J171+CEAVI!J171+CAV!J171+CESMO!J171+CEO!J171</f>
        <v>100</v>
      </c>
      <c r="J171" s="107">
        <f>'REITORIA-SETIC'!K171+ESAG!K171+CEART!K171+FAED!K171+CEAD!K171+CEFID!K171+CERES!K171+CESFI!K171+CCT!K171+CEPLAN!K171+CEAVI!K171+CAV!K171+CESMO!K171+CEO!K171</f>
        <v>0</v>
      </c>
      <c r="K171" s="108">
        <f>'REITORIA-SETIC'!L171+ESAG!L171+CEART!L171+FAED!L171+CEAD!L171+CEFID!L171+CERES!L171+CESFI!L171+CCT!L171+CEAVI!L171+CAV!L171+CESMO!L171+CEO!L171</f>
        <v>0</v>
      </c>
      <c r="L171" s="109">
        <f t="shared" si="14"/>
        <v>24.5</v>
      </c>
      <c r="M171" s="110">
        <f>+'REITORIA-SETIC'!O171+'REITORIA-SETIC'!P171+ESAG!O171+ESAG!P171+CEART!O171+CEART!P171+FAED!O171+FAED!P171+CEAD!O171+CEAD!P171+CEFID!O171+CEFID!P171+CERES!O171+CERES!P171+CESFI!O171+CESFI!P171+CCT!O171+CCT!P171+CEPLAN!O171+CEPLAN!P171+CEAVI!O171+CEAVI!P171+CAV!O171+CAV!P171+CESMO!O171+CESMO!P171+CEO!O438+CEO!P438</f>
        <v>0</v>
      </c>
      <c r="N171" s="111">
        <f t="shared" si="15"/>
        <v>100</v>
      </c>
      <c r="O171" s="112">
        <f t="shared" si="16"/>
        <v>5615</v>
      </c>
      <c r="P171" s="112">
        <f t="shared" si="17"/>
        <v>0</v>
      </c>
      <c r="Q171" s="112">
        <f t="shared" si="18"/>
        <v>0</v>
      </c>
    </row>
    <row r="172" spans="1:17" ht="38.2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8" t="s">
        <v>91</v>
      </c>
      <c r="G172" s="80" t="s">
        <v>264</v>
      </c>
      <c r="H172" s="76">
        <v>11.14</v>
      </c>
      <c r="I172" s="106">
        <f>'REITORIA-SETIC'!J172+ESAG!J172+CEART!J172+FAED!J172+CEAD!J172+CEFID!J172+CERES!J172+CESFI!J172+CCT!J172+CEPLAN!J172+CEAVI!J172+CAV!J172+CESMO!J172+CEO!J172</f>
        <v>1000</v>
      </c>
      <c r="J172" s="107">
        <f>'REITORIA-SETIC'!K172+ESAG!K172+CEART!K172+FAED!K172+CEAD!K172+CEFID!K172+CERES!K172+CESFI!K172+CCT!K172+CEPLAN!K172+CEAVI!K172+CAV!K172+CESMO!K172+CEO!K172</f>
        <v>0</v>
      </c>
      <c r="K172" s="108">
        <f>'REITORIA-SETIC'!L172+ESAG!L172+CEART!L172+FAED!L172+CEAD!L172+CEFID!L172+CERES!L172+CESFI!L172+CCT!L172+CEAVI!L172+CAV!L172+CESMO!L172+CEO!L172</f>
        <v>0</v>
      </c>
      <c r="L172" s="109">
        <f t="shared" si="14"/>
        <v>249.5</v>
      </c>
      <c r="M172" s="110">
        <f>+'REITORIA-SETIC'!O172+'REITORIA-SETIC'!P172+ESAG!O172+ESAG!P172+CEART!O172+CEART!P172+FAED!O172+FAED!P172+CEAD!O172+CEAD!P172+CEFID!O172+CEFID!P172+CERES!O172+CERES!P172+CESFI!O172+CESFI!P172+CCT!O172+CCT!P172+CEPLAN!O172+CEPLAN!P172+CEAVI!O172+CEAVI!P172+CAV!O172+CAV!P172+CESMO!O172+CESMO!P172+CEO!O439+CEO!P439</f>
        <v>0</v>
      </c>
      <c r="N172" s="111">
        <f t="shared" si="15"/>
        <v>1000</v>
      </c>
      <c r="O172" s="112">
        <f t="shared" si="16"/>
        <v>11140</v>
      </c>
      <c r="P172" s="112">
        <f t="shared" si="17"/>
        <v>0</v>
      </c>
      <c r="Q172" s="112">
        <f t="shared" si="18"/>
        <v>0</v>
      </c>
    </row>
    <row r="173" spans="1:17" ht="38.2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8" t="s">
        <v>91</v>
      </c>
      <c r="G173" s="80" t="s">
        <v>264</v>
      </c>
      <c r="H173" s="76">
        <v>14.77</v>
      </c>
      <c r="I173" s="106">
        <f>'REITORIA-SETIC'!J173+ESAG!J173+CEART!J173+FAED!J173+CEAD!J173+CEFID!J173+CERES!J173+CESFI!J173+CCT!J173+CEPLAN!J173+CEAVI!J173+CAV!J173+CESMO!J173+CEO!J173</f>
        <v>1000</v>
      </c>
      <c r="J173" s="107">
        <f>'REITORIA-SETIC'!K173+ESAG!K173+CEART!K173+FAED!K173+CEAD!K173+CEFID!K173+CERES!K173+CESFI!K173+CCT!K173+CEPLAN!K173+CEAVI!K173+CAV!K173+CESMO!K173+CEO!K173</f>
        <v>0</v>
      </c>
      <c r="K173" s="108">
        <f>'REITORIA-SETIC'!L173+ESAG!L173+CEART!L173+FAED!L173+CEAD!L173+CEFID!L173+CERES!L173+CESFI!L173+CCT!L173+CEAVI!L173+CAV!L173+CESMO!L173+CEO!L173</f>
        <v>0</v>
      </c>
      <c r="L173" s="109">
        <f t="shared" si="14"/>
        <v>249.5</v>
      </c>
      <c r="M173" s="110">
        <f>+'REITORIA-SETIC'!O173+'REITORIA-SETIC'!P173+ESAG!O173+ESAG!P173+CEART!O173+CEART!P173+FAED!O173+FAED!P173+CEAD!O173+CEAD!P173+CEFID!O173+CEFID!P173+CERES!O173+CERES!P173+CESFI!O173+CESFI!P173+CCT!O173+CCT!P173+CEPLAN!O173+CEPLAN!P173+CEAVI!O173+CEAVI!P173+CAV!O173+CAV!P173+CESMO!O173+CESMO!P173+CEO!O440+CEO!P440</f>
        <v>0</v>
      </c>
      <c r="N173" s="111">
        <f t="shared" si="15"/>
        <v>1000</v>
      </c>
      <c r="O173" s="112">
        <f t="shared" si="16"/>
        <v>14770</v>
      </c>
      <c r="P173" s="112">
        <f t="shared" si="17"/>
        <v>0</v>
      </c>
      <c r="Q173" s="112">
        <f t="shared" si="18"/>
        <v>0</v>
      </c>
    </row>
    <row r="174" spans="1:17" ht="38.2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8" t="s">
        <v>91</v>
      </c>
      <c r="G174" s="80" t="s">
        <v>264</v>
      </c>
      <c r="H174" s="76">
        <v>16.11</v>
      </c>
      <c r="I174" s="106">
        <f>'REITORIA-SETIC'!J174+ESAG!J174+CEART!J174+FAED!J174+CEAD!J174+CEFID!J174+CERES!J174+CESFI!J174+CCT!J174+CEPLAN!J174+CEAVI!J174+CAV!J174+CESMO!J174+CEO!J174</f>
        <v>1000</v>
      </c>
      <c r="J174" s="107">
        <f>'REITORIA-SETIC'!K174+ESAG!K174+CEART!K174+FAED!K174+CEAD!K174+CEFID!K174+CERES!K174+CESFI!K174+CCT!K174+CEPLAN!K174+CEAVI!K174+CAV!K174+CESMO!K174+CEO!K174</f>
        <v>0</v>
      </c>
      <c r="K174" s="108">
        <f>'REITORIA-SETIC'!L174+ESAG!L174+CEART!L174+FAED!L174+CEAD!L174+CEFID!L174+CERES!L174+CESFI!L174+CCT!L174+CEAVI!L174+CAV!L174+CESMO!L174+CEO!L174</f>
        <v>0</v>
      </c>
      <c r="L174" s="109">
        <f t="shared" si="14"/>
        <v>249.5</v>
      </c>
      <c r="M174" s="110">
        <f>+'REITORIA-SETIC'!O174+'REITORIA-SETIC'!P174+ESAG!O174+ESAG!P174+CEART!O174+CEART!P174+FAED!O174+FAED!P174+CEAD!O174+CEAD!P174+CEFID!O174+CEFID!P174+CERES!O174+CERES!P174+CESFI!O174+CESFI!P174+CCT!O174+CCT!P174+CEPLAN!O174+CEPLAN!P174+CEAVI!O174+CEAVI!P174+CAV!O174+CAV!P174+CESMO!O174+CESMO!P174+CEO!O441+CEO!P441</f>
        <v>0</v>
      </c>
      <c r="N174" s="111">
        <f t="shared" si="15"/>
        <v>1000</v>
      </c>
      <c r="O174" s="112">
        <f t="shared" si="16"/>
        <v>16110</v>
      </c>
      <c r="P174" s="112">
        <f t="shared" si="17"/>
        <v>0</v>
      </c>
      <c r="Q174" s="112">
        <f t="shared" si="18"/>
        <v>0</v>
      </c>
    </row>
    <row r="175" spans="1:17" ht="38.2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8" t="s">
        <v>91</v>
      </c>
      <c r="G175" s="80" t="s">
        <v>264</v>
      </c>
      <c r="H175" s="76">
        <v>38.35</v>
      </c>
      <c r="I175" s="106">
        <f>'REITORIA-SETIC'!J175+ESAG!J175+CEART!J175+FAED!J175+CEAD!J175+CEFID!J175+CERES!J175+CESFI!J175+CCT!J175+CEPLAN!J175+CEAVI!J175+CAV!J175+CESMO!J175+CEO!J175</f>
        <v>1000</v>
      </c>
      <c r="J175" s="107">
        <f>'REITORIA-SETIC'!K175+ESAG!K175+CEART!K175+FAED!K175+CEAD!K175+CEFID!K175+CERES!K175+CESFI!K175+CCT!K175+CEPLAN!K175+CEAVI!K175+CAV!K175+CESMO!K175+CEO!K175</f>
        <v>0</v>
      </c>
      <c r="K175" s="108">
        <f>'REITORIA-SETIC'!L175+ESAG!L175+CEART!L175+FAED!L175+CEAD!L175+CEFID!L175+CERES!L175+CESFI!L175+CCT!L175+CEAVI!L175+CAV!L175+CESMO!L175+CEO!L175</f>
        <v>0</v>
      </c>
      <c r="L175" s="109">
        <f t="shared" si="14"/>
        <v>249.5</v>
      </c>
      <c r="M175" s="110">
        <f>+'REITORIA-SETIC'!O175+'REITORIA-SETIC'!P175+ESAG!O175+ESAG!P175+CEART!O175+CEART!P175+FAED!O175+FAED!P175+CEAD!O175+CEAD!P175+CEFID!O175+CEFID!P175+CERES!O175+CERES!P175+CESFI!O175+CESFI!P175+CCT!O175+CCT!P175+CEPLAN!O175+CEPLAN!P175+CEAVI!O175+CEAVI!P175+CAV!O175+CAV!P175+CESMO!O175+CESMO!P175+CEO!O442+CEO!P442</f>
        <v>0</v>
      </c>
      <c r="N175" s="111">
        <f t="shared" si="15"/>
        <v>1000</v>
      </c>
      <c r="O175" s="112">
        <f t="shared" si="16"/>
        <v>38350</v>
      </c>
      <c r="P175" s="112">
        <f t="shared" si="17"/>
        <v>0</v>
      </c>
      <c r="Q175" s="112">
        <f t="shared" si="18"/>
        <v>0</v>
      </c>
    </row>
    <row r="176" spans="1:17" ht="38.2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8" t="s">
        <v>91</v>
      </c>
      <c r="G176" s="80" t="s">
        <v>264</v>
      </c>
      <c r="H176" s="76">
        <v>22.28</v>
      </c>
      <c r="I176" s="106">
        <f>'REITORIA-SETIC'!J176+ESAG!J176+CEART!J176+FAED!J176+CEAD!J176+CEFID!J176+CERES!J176+CESFI!J176+CCT!J176+CEPLAN!J176+CEAVI!J176+CAV!J176+CESMO!J176+CEO!J176</f>
        <v>1000</v>
      </c>
      <c r="J176" s="107">
        <f>'REITORIA-SETIC'!K176+ESAG!K176+CEART!K176+FAED!K176+CEAD!K176+CEFID!K176+CERES!K176+CESFI!K176+CCT!K176+CEPLAN!K176+CEAVI!K176+CAV!K176+CESMO!K176+CEO!K176</f>
        <v>0</v>
      </c>
      <c r="K176" s="108">
        <f>'REITORIA-SETIC'!L176+ESAG!L176+CEART!L176+FAED!L176+CEAD!L176+CEFID!L176+CERES!L176+CESFI!L176+CCT!L176+CEAVI!L176+CAV!L176+CESMO!L176+CEO!L176</f>
        <v>0</v>
      </c>
      <c r="L176" s="109">
        <f t="shared" si="14"/>
        <v>249.5</v>
      </c>
      <c r="M176" s="110">
        <f>+'REITORIA-SETIC'!O176+'REITORIA-SETIC'!P176+ESAG!O176+ESAG!P176+CEART!O176+CEART!P176+FAED!O176+FAED!P176+CEAD!O176+CEAD!P176+CEFID!O176+CEFID!P176+CERES!O176+CERES!P176+CESFI!O176+CESFI!P176+CCT!O176+CCT!P176+CEPLAN!O176+CEPLAN!P176+CEAVI!O176+CEAVI!P176+CAV!O176+CAV!P176+CESMO!O176+CESMO!P176+CEO!O443+CEO!P443</f>
        <v>0</v>
      </c>
      <c r="N176" s="111">
        <f t="shared" si="15"/>
        <v>1000</v>
      </c>
      <c r="O176" s="112">
        <f t="shared" si="16"/>
        <v>22280</v>
      </c>
      <c r="P176" s="112">
        <f t="shared" si="17"/>
        <v>0</v>
      </c>
      <c r="Q176" s="112">
        <f t="shared" si="18"/>
        <v>0</v>
      </c>
    </row>
    <row r="177" spans="1:17" ht="38.2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58" t="s">
        <v>90</v>
      </c>
      <c r="G177" s="59" t="s">
        <v>263</v>
      </c>
      <c r="H177" s="76">
        <v>846.31</v>
      </c>
      <c r="I177" s="106">
        <f>'REITORIA-SETIC'!J177+ESAG!J177+CEART!J177+FAED!J177+CEAD!J177+CEFID!J177+CERES!J177+CESFI!J177+CCT!J177+CEPLAN!J177+CEAVI!J177+CAV!J177+CESMO!J177+CEO!J177</f>
        <v>5</v>
      </c>
      <c r="J177" s="107">
        <f>'REITORIA-SETIC'!K177+ESAG!K177+CEART!K177+FAED!K177+CEAD!K177+CEFID!K177+CERES!K177+CESFI!K177+CCT!K177+CEPLAN!K177+CEAVI!K177+CAV!K177+CESMO!K177+CEO!K177</f>
        <v>0</v>
      </c>
      <c r="K177" s="108">
        <f>'REITORIA-SETIC'!L177+ESAG!L177+CEART!L177+FAED!L177+CEAD!L177+CEFID!L177+CERES!L177+CESFI!L177+CCT!L177+CEAVI!L177+CAV!L177+CESMO!L177+CEO!L177</f>
        <v>0</v>
      </c>
      <c r="L177" s="109">
        <f t="shared" si="14"/>
        <v>0.75</v>
      </c>
      <c r="M177" s="110">
        <f>+'REITORIA-SETIC'!O177+'REITORIA-SETIC'!P177+ESAG!O177+ESAG!P177+CEART!O177+CEART!P177+FAED!O177+FAED!P177+CEAD!O177+CEAD!P177+CEFID!O177+CEFID!P177+CERES!O177+CERES!P177+CESFI!O177+CESFI!P177+CCT!O177+CCT!P177+CEPLAN!O177+CEPLAN!P177+CEAVI!O177+CEAVI!P177+CAV!O177+CAV!P177+CESMO!O177+CESMO!P177+CEO!O444+CEO!P444</f>
        <v>0</v>
      </c>
      <c r="N177" s="111">
        <f t="shared" si="15"/>
        <v>5</v>
      </c>
      <c r="O177" s="112">
        <f t="shared" si="16"/>
        <v>4231.5499999999993</v>
      </c>
      <c r="P177" s="112">
        <f t="shared" si="17"/>
        <v>0</v>
      </c>
      <c r="Q177" s="112">
        <f t="shared" si="18"/>
        <v>0</v>
      </c>
    </row>
    <row r="178" spans="1:17" ht="38.2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58" t="s">
        <v>90</v>
      </c>
      <c r="G178" s="59" t="s">
        <v>263</v>
      </c>
      <c r="H178" s="76">
        <v>374.26</v>
      </c>
      <c r="I178" s="106">
        <f>'REITORIA-SETIC'!J178+ESAG!J178+CEART!J178+FAED!J178+CEAD!J178+CEFID!J178+CERES!J178+CESFI!J178+CCT!J178+CEPLAN!J178+CEAVI!J178+CAV!J178+CESMO!J178+CEO!J178</f>
        <v>5</v>
      </c>
      <c r="J178" s="107">
        <f>'REITORIA-SETIC'!K178+ESAG!K178+CEART!K178+FAED!K178+CEAD!K178+CEFID!K178+CERES!K178+CESFI!K178+CCT!K178+CEPLAN!K178+CEAVI!K178+CAV!K178+CESMO!K178+CEO!K178</f>
        <v>0</v>
      </c>
      <c r="K178" s="108">
        <f>'REITORIA-SETIC'!L178+ESAG!L178+CEART!L178+FAED!L178+CEAD!L178+CEFID!L178+CERES!L178+CESFI!L178+CCT!L178+CEAVI!L178+CAV!L178+CESMO!L178+CEO!L178</f>
        <v>0</v>
      </c>
      <c r="L178" s="109">
        <f t="shared" si="14"/>
        <v>0.75</v>
      </c>
      <c r="M178" s="110">
        <f>+'REITORIA-SETIC'!O178+'REITORIA-SETIC'!P178+ESAG!O178+ESAG!P178+CEART!O178+CEART!P178+FAED!O178+FAED!P178+CEAD!O178+CEAD!P178+CEFID!O178+CEFID!P178+CERES!O178+CERES!P178+CESFI!O178+CESFI!P178+CCT!O178+CCT!P178+CEPLAN!O178+CEPLAN!P178+CEAVI!O178+CEAVI!P178+CAV!O178+CAV!P178+CESMO!O178+CESMO!P178+CEO!O445+CEO!P445</f>
        <v>0</v>
      </c>
      <c r="N178" s="111">
        <f t="shared" si="15"/>
        <v>5</v>
      </c>
      <c r="O178" s="112">
        <f t="shared" si="16"/>
        <v>1871.3</v>
      </c>
      <c r="P178" s="112">
        <f t="shared" si="17"/>
        <v>0</v>
      </c>
      <c r="Q178" s="112">
        <f t="shared" si="18"/>
        <v>0</v>
      </c>
    </row>
    <row r="179" spans="1:17" ht="38.2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58" t="s">
        <v>90</v>
      </c>
      <c r="G179" s="59" t="s">
        <v>263</v>
      </c>
      <c r="H179" s="76">
        <v>567.89</v>
      </c>
      <c r="I179" s="106">
        <f>'REITORIA-SETIC'!J179+ESAG!J179+CEART!J179+FAED!J179+CEAD!J179+CEFID!J179+CERES!J179+CESFI!J179+CCT!J179+CEPLAN!J179+CEAVI!J179+CAV!J179+CESMO!J179+CEO!J179</f>
        <v>5</v>
      </c>
      <c r="J179" s="107">
        <f>'REITORIA-SETIC'!K179+ESAG!K179+CEART!K179+FAED!K179+CEAD!K179+CEFID!K179+CERES!K179+CESFI!K179+CCT!K179+CEPLAN!K179+CEAVI!K179+CAV!K179+CESMO!K179+CEO!K179</f>
        <v>0</v>
      </c>
      <c r="K179" s="108">
        <f>'REITORIA-SETIC'!L179+ESAG!L179+CEART!L179+FAED!L179+CEAD!L179+CEFID!L179+CERES!L179+CESFI!L179+CCT!L179+CEAVI!L179+CAV!L179+CESMO!L179+CEO!L179</f>
        <v>0</v>
      </c>
      <c r="L179" s="109">
        <f t="shared" si="14"/>
        <v>0.75</v>
      </c>
      <c r="M179" s="110">
        <f>+'REITORIA-SETIC'!O179+'REITORIA-SETIC'!P179+ESAG!O179+ESAG!P179+CEART!O179+CEART!P179+FAED!O179+FAED!P179+CEAD!O179+CEAD!P179+CEFID!O179+CEFID!P179+CERES!O179+CERES!P179+CESFI!O179+CESFI!P179+CCT!O179+CCT!P179+CEPLAN!O179+CEPLAN!P179+CEAVI!O179+CEAVI!P179+CAV!O179+CAV!P179+CESMO!O179+CESMO!P179+CEO!O446+CEO!P446</f>
        <v>0</v>
      </c>
      <c r="N179" s="111">
        <f t="shared" si="15"/>
        <v>5</v>
      </c>
      <c r="O179" s="112">
        <f t="shared" si="16"/>
        <v>2839.45</v>
      </c>
      <c r="P179" s="112">
        <f t="shared" si="17"/>
        <v>0</v>
      </c>
      <c r="Q179" s="112">
        <f t="shared" si="18"/>
        <v>0</v>
      </c>
    </row>
    <row r="180" spans="1:17" ht="38.2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8" t="s">
        <v>91</v>
      </c>
      <c r="G180" s="80" t="s">
        <v>264</v>
      </c>
      <c r="H180" s="76">
        <v>85.34</v>
      </c>
      <c r="I180" s="106">
        <f>'REITORIA-SETIC'!J180+ESAG!J180+CEART!J180+FAED!J180+CEAD!J180+CEFID!J180+CERES!J180+CESFI!J180+CCT!J180+CEPLAN!J180+CEAVI!J180+CAV!J180+CESMO!J180+CEO!J180</f>
        <v>1000</v>
      </c>
      <c r="J180" s="107">
        <f>'REITORIA-SETIC'!K180+ESAG!K180+CEART!K180+FAED!K180+CEAD!K180+CEFID!K180+CERES!K180+CESFI!K180+CCT!K180+CEPLAN!K180+CEAVI!K180+CAV!K180+CESMO!K180+CEO!K180</f>
        <v>0</v>
      </c>
      <c r="K180" s="108">
        <f>'REITORIA-SETIC'!L180+ESAG!L180+CEART!L180+FAED!L180+CEAD!L180+CEFID!L180+CERES!L180+CESFI!L180+CCT!L180+CEAVI!L180+CAV!L180+CESMO!L180+CEO!L180</f>
        <v>0</v>
      </c>
      <c r="L180" s="109">
        <f t="shared" si="14"/>
        <v>249.5</v>
      </c>
      <c r="M180" s="110">
        <f>+'REITORIA-SETIC'!O180+'REITORIA-SETIC'!P180+ESAG!O180+ESAG!P180+CEART!O180+CEART!P180+FAED!O180+FAED!P180+CEAD!O180+CEAD!P180+CEFID!O180+CEFID!P180+CERES!O180+CERES!P180+CESFI!O180+CESFI!P180+CCT!O180+CCT!P180+CEPLAN!O180+CEPLAN!P180+CEAVI!O180+CEAVI!P180+CAV!O180+CAV!P180+CESMO!O180+CESMO!P180+CEO!O447+CEO!P447</f>
        <v>0</v>
      </c>
      <c r="N180" s="111">
        <f t="shared" si="15"/>
        <v>1000</v>
      </c>
      <c r="O180" s="112">
        <f t="shared" si="16"/>
        <v>85340</v>
      </c>
      <c r="P180" s="112">
        <f t="shared" si="17"/>
        <v>0</v>
      </c>
      <c r="Q180" s="112">
        <f t="shared" si="18"/>
        <v>0</v>
      </c>
    </row>
    <row r="181" spans="1:17" ht="38.2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8" t="s">
        <v>91</v>
      </c>
      <c r="G181" s="80" t="s">
        <v>264</v>
      </c>
      <c r="H181" s="76">
        <v>15.07</v>
      </c>
      <c r="I181" s="106">
        <f>'REITORIA-SETIC'!J181+ESAG!J181+CEART!J181+FAED!J181+CEAD!J181+CEFID!J181+CERES!J181+CESFI!J181+CCT!J181+CEPLAN!J181+CEAVI!J181+CAV!J181+CESMO!J181+CEO!J181</f>
        <v>1000</v>
      </c>
      <c r="J181" s="107">
        <f>'REITORIA-SETIC'!K181+ESAG!K181+CEART!K181+FAED!K181+CEAD!K181+CEFID!K181+CERES!K181+CESFI!K181+CCT!K181+CEPLAN!K181+CEAVI!K181+CAV!K181+CESMO!K181+CEO!K181</f>
        <v>0</v>
      </c>
      <c r="K181" s="108">
        <f>'REITORIA-SETIC'!L181+ESAG!L181+CEART!L181+FAED!L181+CEAD!L181+CEFID!L181+CERES!L181+CESFI!L181+CCT!L181+CEAVI!L181+CAV!L181+CESMO!L181+CEO!L181</f>
        <v>0</v>
      </c>
      <c r="L181" s="109">
        <f t="shared" si="14"/>
        <v>249.5</v>
      </c>
      <c r="M181" s="110">
        <f>+'REITORIA-SETIC'!O181+'REITORIA-SETIC'!P181+ESAG!O181+ESAG!P181+CEART!O181+CEART!P181+FAED!O181+FAED!P181+CEAD!O181+CEAD!P181+CEFID!O181+CEFID!P181+CERES!O181+CERES!P181+CESFI!O181+CESFI!P181+CCT!O181+CCT!P181+CEPLAN!O181+CEPLAN!P181+CEAVI!O181+CEAVI!P181+CAV!O181+CAV!P181+CESMO!O181+CESMO!P181+CEO!O448+CEO!P448</f>
        <v>0</v>
      </c>
      <c r="N181" s="111">
        <f t="shared" si="15"/>
        <v>1000</v>
      </c>
      <c r="O181" s="112">
        <f t="shared" si="16"/>
        <v>15070</v>
      </c>
      <c r="P181" s="112">
        <f t="shared" si="17"/>
        <v>0</v>
      </c>
      <c r="Q181" s="112">
        <f t="shared" si="18"/>
        <v>0</v>
      </c>
    </row>
    <row r="182" spans="1:17" ht="38.2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58" t="s">
        <v>90</v>
      </c>
      <c r="G182" s="59" t="s">
        <v>263</v>
      </c>
      <c r="H182" s="76">
        <v>163.62</v>
      </c>
      <c r="I182" s="106">
        <f>'REITORIA-SETIC'!J182+ESAG!J182+CEART!J182+FAED!J182+CEAD!J182+CEFID!J182+CERES!J182+CESFI!J182+CCT!J182+CEPLAN!J182+CEAVI!J182+CAV!J182+CESMO!J182+CEO!J182</f>
        <v>10</v>
      </c>
      <c r="J182" s="107">
        <f>'REITORIA-SETIC'!K182+ESAG!K182+CEART!K182+FAED!K182+CEAD!K182+CEFID!K182+CERES!K182+CESFI!K182+CCT!K182+CEPLAN!K182+CEAVI!K182+CAV!K182+CESMO!K182+CEO!K182</f>
        <v>0</v>
      </c>
      <c r="K182" s="108">
        <f>'REITORIA-SETIC'!L182+ESAG!L182+CEART!L182+FAED!L182+CEAD!L182+CEFID!L182+CERES!L182+CESFI!L182+CCT!L182+CEAVI!L182+CAV!L182+CESMO!L182+CEO!L182</f>
        <v>0</v>
      </c>
      <c r="L182" s="109">
        <f t="shared" si="14"/>
        <v>2</v>
      </c>
      <c r="M182" s="110">
        <f>+'REITORIA-SETIC'!O182+'REITORIA-SETIC'!P182+ESAG!O182+ESAG!P182+CEART!O182+CEART!P182+FAED!O182+FAED!P182+CEAD!O182+CEAD!P182+CEFID!O182+CEFID!P182+CERES!O182+CERES!P182+CESFI!O182+CESFI!P182+CCT!O182+CCT!P182+CEPLAN!O182+CEPLAN!P182+CEAVI!O182+CEAVI!P182+CAV!O182+CAV!P182+CESMO!O182+CESMO!P182+CEO!O449+CEO!P449</f>
        <v>0</v>
      </c>
      <c r="N182" s="111">
        <f t="shared" si="15"/>
        <v>10</v>
      </c>
      <c r="O182" s="112">
        <f t="shared" si="16"/>
        <v>1636.2</v>
      </c>
      <c r="P182" s="112">
        <f t="shared" si="17"/>
        <v>0</v>
      </c>
      <c r="Q182" s="112">
        <f t="shared" si="18"/>
        <v>0</v>
      </c>
    </row>
    <row r="183" spans="1:17" ht="38.2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58" t="s">
        <v>90</v>
      </c>
      <c r="G183" s="59" t="s">
        <v>263</v>
      </c>
      <c r="H183" s="76">
        <v>138.86000000000001</v>
      </c>
      <c r="I183" s="106">
        <f>'REITORIA-SETIC'!J183+ESAG!J183+CEART!J183+FAED!J183+CEAD!J183+CEFID!J183+CERES!J183+CESFI!J183+CCT!J183+CEPLAN!J183+CEAVI!J183+CAV!J183+CESMO!J183+CEO!J183</f>
        <v>10</v>
      </c>
      <c r="J183" s="107">
        <f>'REITORIA-SETIC'!K183+ESAG!K183+CEART!K183+FAED!K183+CEAD!K183+CEFID!K183+CERES!K183+CESFI!K183+CCT!K183+CEPLAN!K183+CEAVI!K183+CAV!K183+CESMO!K183+CEO!K183</f>
        <v>0</v>
      </c>
      <c r="K183" s="108">
        <f>'REITORIA-SETIC'!L183+ESAG!L183+CEART!L183+FAED!L183+CEAD!L183+CEFID!L183+CERES!L183+CESFI!L183+CCT!L183+CEAVI!L183+CAV!L183+CESMO!L183+CEO!L183</f>
        <v>0</v>
      </c>
      <c r="L183" s="109">
        <f t="shared" si="14"/>
        <v>2</v>
      </c>
      <c r="M183" s="110">
        <f>+'REITORIA-SETIC'!O183+'REITORIA-SETIC'!P183+ESAG!O183+ESAG!P183+CEART!O183+CEART!P183+FAED!O183+FAED!P183+CEAD!O183+CEAD!P183+CEFID!O183+CEFID!P183+CERES!O183+CERES!P183+CESFI!O183+CESFI!P183+CCT!O183+CCT!P183+CEPLAN!O183+CEPLAN!P183+CEAVI!O183+CEAVI!P183+CAV!O183+CAV!P183+CESMO!O183+CESMO!P183+CEO!O450+CEO!P450</f>
        <v>0</v>
      </c>
      <c r="N183" s="111">
        <f t="shared" si="15"/>
        <v>10</v>
      </c>
      <c r="O183" s="112">
        <f t="shared" si="16"/>
        <v>1388.6000000000001</v>
      </c>
      <c r="P183" s="112">
        <f t="shared" si="17"/>
        <v>0</v>
      </c>
      <c r="Q183" s="112">
        <f t="shared" si="18"/>
        <v>0</v>
      </c>
    </row>
    <row r="184" spans="1:17" ht="38.2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58" t="s">
        <v>90</v>
      </c>
      <c r="G184" s="59" t="s">
        <v>263</v>
      </c>
      <c r="H184" s="76">
        <v>44.01</v>
      </c>
      <c r="I184" s="106">
        <f>'REITORIA-SETIC'!J184+ESAG!J184+CEART!J184+FAED!J184+CEAD!J184+CEFID!J184+CERES!J184+CESFI!J184+CCT!J184+CEPLAN!J184+CEAVI!J184+CAV!J184+CESMO!J184+CEO!J184</f>
        <v>200</v>
      </c>
      <c r="J184" s="107">
        <f>'REITORIA-SETIC'!K184+ESAG!K184+CEART!K184+FAED!K184+CEAD!K184+CEFID!K184+CERES!K184+CESFI!K184+CCT!K184+CEPLAN!K184+CEAVI!K184+CAV!K184+CESMO!K184+CEO!K184</f>
        <v>0</v>
      </c>
      <c r="K184" s="108">
        <f>'REITORIA-SETIC'!L184+ESAG!L184+CEART!L184+FAED!L184+CEAD!L184+CEFID!L184+CERES!L184+CESFI!L184+CCT!L184+CEAVI!L184+CAV!L184+CESMO!L184+CEO!L184</f>
        <v>0</v>
      </c>
      <c r="L184" s="109">
        <f t="shared" si="14"/>
        <v>49.5</v>
      </c>
      <c r="M184" s="110">
        <f>+'REITORIA-SETIC'!O184+'REITORIA-SETIC'!P184+ESAG!O184+ESAG!P184+CEART!O184+CEART!P184+FAED!O184+FAED!P184+CEAD!O184+CEAD!P184+CEFID!O184+CEFID!P184+CERES!O184+CERES!P184+CESFI!O184+CESFI!P184+CCT!O184+CCT!P184+CEPLAN!O184+CEPLAN!P184+CEAVI!O184+CEAVI!P184+CAV!O184+CAV!P184+CESMO!O184+CESMO!P184+CEO!O451+CEO!P451</f>
        <v>0</v>
      </c>
      <c r="N184" s="111">
        <f t="shared" si="15"/>
        <v>200</v>
      </c>
      <c r="O184" s="112">
        <f t="shared" si="16"/>
        <v>8802</v>
      </c>
      <c r="P184" s="112">
        <f t="shared" si="17"/>
        <v>0</v>
      </c>
      <c r="Q184" s="112">
        <f t="shared" si="18"/>
        <v>0</v>
      </c>
    </row>
    <row r="185" spans="1:17" ht="38.2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58" t="s">
        <v>90</v>
      </c>
      <c r="G185" s="59" t="s">
        <v>263</v>
      </c>
      <c r="H185" s="76">
        <v>3.66</v>
      </c>
      <c r="I185" s="106">
        <f>'REITORIA-SETIC'!J185+ESAG!J185+CEART!J185+FAED!J185+CEAD!J185+CEFID!J185+CERES!J185+CESFI!J185+CCT!J185+CEPLAN!J185+CEAVI!J185+CAV!J185+CESMO!J185+CEO!J185</f>
        <v>610</v>
      </c>
      <c r="J185" s="107">
        <f>'REITORIA-SETIC'!K185+ESAG!K185+CEART!K185+FAED!K185+CEAD!K185+CEFID!K185+CERES!K185+CESFI!K185+CCT!K185+CEPLAN!K185+CEAVI!K185+CAV!K185+CESMO!K185+CEO!K185</f>
        <v>0</v>
      </c>
      <c r="K185" s="108">
        <f>'REITORIA-SETIC'!L185+ESAG!L185+CEART!L185+FAED!L185+CEAD!L185+CEFID!L185+CERES!L185+CESFI!L185+CCT!L185+CEAVI!L185+CAV!L185+CESMO!L185+CEO!L185</f>
        <v>0</v>
      </c>
      <c r="L185" s="109">
        <f t="shared" si="14"/>
        <v>152</v>
      </c>
      <c r="M185" s="110">
        <f>+'REITORIA-SETIC'!O185+'REITORIA-SETIC'!P185+ESAG!O185+ESAG!P185+CEART!O185+CEART!P185+FAED!O185+FAED!P185+CEAD!O185+CEAD!P185+CEFID!O185+CEFID!P185+CERES!O185+CERES!P185+CESFI!O185+CESFI!P185+CCT!O185+CCT!P185+CEPLAN!O185+CEPLAN!P185+CEAVI!O185+CEAVI!P185+CAV!O185+CAV!P185+CESMO!O185+CESMO!P185+CEO!O452+CEO!P452</f>
        <v>0</v>
      </c>
      <c r="N185" s="111">
        <f t="shared" si="15"/>
        <v>610</v>
      </c>
      <c r="O185" s="112">
        <f t="shared" si="16"/>
        <v>2232.6</v>
      </c>
      <c r="P185" s="112">
        <f t="shared" si="17"/>
        <v>0</v>
      </c>
      <c r="Q185" s="112">
        <f t="shared" si="18"/>
        <v>0</v>
      </c>
    </row>
    <row r="186" spans="1:17" ht="38.2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8" t="s">
        <v>91</v>
      </c>
      <c r="G186" s="80" t="s">
        <v>264</v>
      </c>
      <c r="H186" s="76">
        <v>10.71</v>
      </c>
      <c r="I186" s="106">
        <f>'REITORIA-SETIC'!J186+ESAG!J186+CEART!J186+FAED!J186+CEAD!J186+CEFID!J186+CERES!J186+CESFI!J186+CCT!J186+CEPLAN!J186+CEAVI!J186+CAV!J186+CESMO!J186+CEO!J186</f>
        <v>610</v>
      </c>
      <c r="J186" s="107">
        <f>'REITORIA-SETIC'!K186+ESAG!K186+CEART!K186+FAED!K186+CEAD!K186+CEFID!K186+CERES!K186+CESFI!K186+CCT!K186+CEPLAN!K186+CEAVI!K186+CAV!K186+CESMO!K186+CEO!K186</f>
        <v>0</v>
      </c>
      <c r="K186" s="108">
        <f>'REITORIA-SETIC'!L186+ESAG!L186+CEART!L186+FAED!L186+CEAD!L186+CEFID!L186+CERES!L186+CESFI!L186+CCT!L186+CEAVI!L186+CAV!L186+CESMO!L186+CEO!L186</f>
        <v>0</v>
      </c>
      <c r="L186" s="109">
        <f t="shared" si="14"/>
        <v>152</v>
      </c>
      <c r="M186" s="110">
        <f>+'REITORIA-SETIC'!O186+'REITORIA-SETIC'!P186+ESAG!O186+ESAG!P186+CEART!O186+CEART!P186+FAED!O186+FAED!P186+CEAD!O186+CEAD!P186+CEFID!O186+CEFID!P186+CERES!O186+CERES!P186+CESFI!O186+CESFI!P186+CCT!O186+CCT!P186+CEPLAN!O186+CEPLAN!P186+CEAVI!O186+CEAVI!P186+CAV!O186+CAV!P186+CESMO!O186+CESMO!P186+CEO!O453+CEO!P453</f>
        <v>0</v>
      </c>
      <c r="N186" s="111">
        <f t="shared" si="15"/>
        <v>610</v>
      </c>
      <c r="O186" s="112">
        <f t="shared" si="16"/>
        <v>6533.1</v>
      </c>
      <c r="P186" s="112">
        <f t="shared" si="17"/>
        <v>0</v>
      </c>
      <c r="Q186" s="112">
        <f t="shared" si="18"/>
        <v>0</v>
      </c>
    </row>
    <row r="187" spans="1:17" ht="38.2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8" t="s">
        <v>91</v>
      </c>
      <c r="G187" s="80" t="s">
        <v>264</v>
      </c>
      <c r="H187" s="76">
        <v>11.57</v>
      </c>
      <c r="I187" s="106">
        <f>'REITORIA-SETIC'!J187+ESAG!J187+CEART!J187+FAED!J187+CEAD!J187+CEFID!J187+CERES!J187+CESFI!J187+CCT!J187+CEPLAN!J187+CEAVI!J187+CAV!J187+CESMO!J187+CEO!J187</f>
        <v>610</v>
      </c>
      <c r="J187" s="107">
        <f>'REITORIA-SETIC'!K187+ESAG!K187+CEART!K187+FAED!K187+CEAD!K187+CEFID!K187+CERES!K187+CESFI!K187+CCT!K187+CEPLAN!K187+CEAVI!K187+CAV!K187+CESMO!K187+CEO!K187</f>
        <v>0</v>
      </c>
      <c r="K187" s="108">
        <f>'REITORIA-SETIC'!L187+ESAG!L187+CEART!L187+FAED!L187+CEAD!L187+CEFID!L187+CERES!L187+CESFI!L187+CCT!L187+CEAVI!L187+CAV!L187+CESMO!L187+CEO!L187</f>
        <v>0</v>
      </c>
      <c r="L187" s="109">
        <f t="shared" ref="L187:L250" si="19">I187*0.25-0.5-M187</f>
        <v>152</v>
      </c>
      <c r="M187" s="110">
        <f>+'REITORIA-SETIC'!O187+'REITORIA-SETIC'!P187+ESAG!O187+ESAG!P187+CEART!O187+CEART!P187+FAED!O187+FAED!P187+CEAD!O187+CEAD!P187+CEFID!O187+CEFID!P187+CERES!O187+CERES!P187+CESFI!O187+CESFI!P187+CCT!O187+CCT!P187+CEPLAN!O187+CEPLAN!P187+CEAVI!O187+CEAVI!P187+CAV!O187+CAV!P187+CESMO!O187+CESMO!P187+CEO!O454+CEO!P454</f>
        <v>0</v>
      </c>
      <c r="N187" s="111">
        <f t="shared" ref="N187:N250" si="20">I187-J187+M187</f>
        <v>610</v>
      </c>
      <c r="O187" s="112">
        <f t="shared" ref="O187:O250" si="21">H187*I187</f>
        <v>7057.7</v>
      </c>
      <c r="P187" s="112">
        <f t="shared" ref="P187:P250" si="22">H187*M187</f>
        <v>0</v>
      </c>
      <c r="Q187" s="112">
        <f t="shared" ref="Q187:Q250" si="23">H187*J187+P187</f>
        <v>0</v>
      </c>
    </row>
    <row r="188" spans="1:17" ht="38.2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58" t="s">
        <v>90</v>
      </c>
      <c r="G188" s="59" t="s">
        <v>263</v>
      </c>
      <c r="H188" s="76">
        <v>42.11</v>
      </c>
      <c r="I188" s="106">
        <f>'REITORIA-SETIC'!J188+ESAG!J188+CEART!J188+FAED!J188+CEAD!J188+CEFID!J188+CERES!J188+CESFI!J188+CCT!J188+CEPLAN!J188+CEAVI!J188+CAV!J188+CESMO!J188+CEO!J188</f>
        <v>48</v>
      </c>
      <c r="J188" s="107">
        <f>'REITORIA-SETIC'!K188+ESAG!K188+CEART!K188+FAED!K188+CEAD!K188+CEFID!K188+CERES!K188+CESFI!K188+CCT!K188+CEPLAN!K188+CEAVI!K188+CAV!K188+CESMO!K188+CEO!K188</f>
        <v>0</v>
      </c>
      <c r="K188" s="108">
        <f>'REITORIA-SETIC'!L188+ESAG!L188+CEART!L188+FAED!L188+CEAD!L188+CEFID!L188+CERES!L188+CESFI!L188+CCT!L188+CEAVI!L188+CAV!L188+CESMO!L188+CEO!L188</f>
        <v>0</v>
      </c>
      <c r="L188" s="109">
        <f t="shared" si="19"/>
        <v>11.5</v>
      </c>
      <c r="M188" s="110">
        <f>+'REITORIA-SETIC'!O188+'REITORIA-SETIC'!P188+ESAG!O188+ESAG!P188+CEART!O188+CEART!P188+FAED!O188+FAED!P188+CEAD!O188+CEAD!P188+CEFID!O188+CEFID!P188+CERES!O188+CERES!P188+CESFI!O188+CESFI!P188+CCT!O188+CCT!P188+CEPLAN!O188+CEPLAN!P188+CEAVI!O188+CEAVI!P188+CAV!O188+CAV!P188+CESMO!O188+CESMO!P188+CEO!O455+CEO!P455</f>
        <v>0</v>
      </c>
      <c r="N188" s="111">
        <f t="shared" si="20"/>
        <v>48</v>
      </c>
      <c r="O188" s="112">
        <f t="shared" si="21"/>
        <v>2021.28</v>
      </c>
      <c r="P188" s="112">
        <f t="shared" si="22"/>
        <v>0</v>
      </c>
      <c r="Q188" s="112">
        <f t="shared" si="23"/>
        <v>0</v>
      </c>
    </row>
    <row r="189" spans="1:17" ht="38.2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58" t="s">
        <v>92</v>
      </c>
      <c r="G189" s="59" t="s">
        <v>263</v>
      </c>
      <c r="H189" s="76">
        <v>16.010000000000002</v>
      </c>
      <c r="I189" s="106">
        <f>'REITORIA-SETIC'!J189+ESAG!J189+CEART!J189+FAED!J189+CEAD!J189+CEFID!J189+CERES!J189+CESFI!J189+CCT!J189+CEPLAN!J189+CEAVI!J189+CAV!J189+CESMO!J189+CEO!J189</f>
        <v>100</v>
      </c>
      <c r="J189" s="107">
        <f>'REITORIA-SETIC'!K189+ESAG!K189+CEART!K189+FAED!K189+CEAD!K189+CEFID!K189+CERES!K189+CESFI!K189+CCT!K189+CEPLAN!K189+CEAVI!K189+CAV!K189+CESMO!K189+CEO!K189</f>
        <v>0</v>
      </c>
      <c r="K189" s="108">
        <f>'REITORIA-SETIC'!L189+ESAG!L189+CEART!L189+FAED!L189+CEAD!L189+CEFID!L189+CERES!L189+CESFI!L189+CCT!L189+CEAVI!L189+CAV!L189+CESMO!L189+CEO!L189</f>
        <v>0</v>
      </c>
      <c r="L189" s="109">
        <f t="shared" si="19"/>
        <v>24.5</v>
      </c>
      <c r="M189" s="110">
        <f>+'REITORIA-SETIC'!O189+'REITORIA-SETIC'!P189+ESAG!O189+ESAG!P189+CEART!O189+CEART!P189+FAED!O189+FAED!P189+CEAD!O189+CEAD!P189+CEFID!O189+CEFID!P189+CERES!O189+CERES!P189+CESFI!O189+CESFI!P189+CCT!O189+CCT!P189+CEPLAN!O189+CEPLAN!P189+CEAVI!O189+CEAVI!P189+CAV!O189+CAV!P189+CESMO!O189+CESMO!P189+CEO!O456+CEO!P456</f>
        <v>0</v>
      </c>
      <c r="N189" s="111">
        <f t="shared" si="20"/>
        <v>100</v>
      </c>
      <c r="O189" s="112">
        <f t="shared" si="21"/>
        <v>1601.0000000000002</v>
      </c>
      <c r="P189" s="112">
        <f t="shared" si="22"/>
        <v>0</v>
      </c>
      <c r="Q189" s="112">
        <f t="shared" si="23"/>
        <v>0</v>
      </c>
    </row>
    <row r="190" spans="1:17" ht="38.2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8" t="s">
        <v>91</v>
      </c>
      <c r="G190" s="80" t="s">
        <v>264</v>
      </c>
      <c r="H190" s="76">
        <v>20.72</v>
      </c>
      <c r="I190" s="106">
        <f>'REITORIA-SETIC'!J190+ESAG!J190+CEART!J190+FAED!J190+CEAD!J190+CEFID!J190+CERES!J190+CESFI!J190+CCT!J190+CEPLAN!J190+CEAVI!J190+CAV!J190+CESMO!J190+CEO!J190</f>
        <v>200</v>
      </c>
      <c r="J190" s="107">
        <f>'REITORIA-SETIC'!K190+ESAG!K190+CEART!K190+FAED!K190+CEAD!K190+CEFID!K190+CERES!K190+CESFI!K190+CCT!K190+CEPLAN!K190+CEAVI!K190+CAV!K190+CESMO!K190+CEO!K190</f>
        <v>0</v>
      </c>
      <c r="K190" s="108">
        <f>'REITORIA-SETIC'!L190+ESAG!L190+CEART!L190+FAED!L190+CEAD!L190+CEFID!L190+CERES!L190+CESFI!L190+CCT!L190+CEAVI!L190+CAV!L190+CESMO!L190+CEO!L190</f>
        <v>0</v>
      </c>
      <c r="L190" s="109">
        <f t="shared" si="19"/>
        <v>49.5</v>
      </c>
      <c r="M190" s="110">
        <f>+'REITORIA-SETIC'!O190+'REITORIA-SETIC'!P190+ESAG!O190+ESAG!P190+CEART!O190+CEART!P190+FAED!O190+FAED!P190+CEAD!O190+CEAD!P190+CEFID!O190+CEFID!P190+CERES!O190+CERES!P190+CESFI!O190+CESFI!P190+CCT!O190+CCT!P190+CEPLAN!O190+CEPLAN!P190+CEAVI!O190+CEAVI!P190+CAV!O190+CAV!P190+CESMO!O190+CESMO!P190+CEO!O457+CEO!P457</f>
        <v>0</v>
      </c>
      <c r="N190" s="111">
        <f t="shared" si="20"/>
        <v>200</v>
      </c>
      <c r="O190" s="112">
        <f t="shared" si="21"/>
        <v>4144</v>
      </c>
      <c r="P190" s="112">
        <f t="shared" si="22"/>
        <v>0</v>
      </c>
      <c r="Q190" s="112">
        <f t="shared" si="23"/>
        <v>0</v>
      </c>
    </row>
    <row r="191" spans="1:17" ht="38.2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8" t="s">
        <v>91</v>
      </c>
      <c r="G191" s="80" t="s">
        <v>264</v>
      </c>
      <c r="H191" s="76">
        <v>10.38</v>
      </c>
      <c r="I191" s="106">
        <f>'REITORIA-SETIC'!J191+ESAG!J191+CEART!J191+FAED!J191+CEAD!J191+CEFID!J191+CERES!J191+CESFI!J191+CCT!J191+CEPLAN!J191+CEAVI!J191+CAV!J191+CESMO!J191+CEO!J191</f>
        <v>100</v>
      </c>
      <c r="J191" s="107">
        <f>'REITORIA-SETIC'!K191+ESAG!K191+CEART!K191+FAED!K191+CEAD!K191+CEFID!K191+CERES!K191+CESFI!K191+CCT!K191+CEPLAN!K191+CEAVI!K191+CAV!K191+CESMO!K191+CEO!K191</f>
        <v>0</v>
      </c>
      <c r="K191" s="108">
        <f>'REITORIA-SETIC'!L191+ESAG!L191+CEART!L191+FAED!L191+CEAD!L191+CEFID!L191+CERES!L191+CESFI!L191+CCT!L191+CEAVI!L191+CAV!L191+CESMO!L191+CEO!L191</f>
        <v>0</v>
      </c>
      <c r="L191" s="109">
        <f t="shared" si="19"/>
        <v>24.5</v>
      </c>
      <c r="M191" s="110">
        <f>+'REITORIA-SETIC'!O191+'REITORIA-SETIC'!P191+ESAG!O191+ESAG!P191+CEART!O191+CEART!P191+FAED!O191+FAED!P191+CEAD!O191+CEAD!P191+CEFID!O191+CEFID!P191+CERES!O191+CERES!P191+CESFI!O191+CESFI!P191+CCT!O191+CCT!P191+CEPLAN!O191+CEPLAN!P191+CEAVI!O191+CEAVI!P191+CAV!O191+CAV!P191+CESMO!O191+CESMO!P191+CEO!O458+CEO!P458</f>
        <v>0</v>
      </c>
      <c r="N191" s="111">
        <f t="shared" si="20"/>
        <v>100</v>
      </c>
      <c r="O191" s="112">
        <f t="shared" si="21"/>
        <v>1038</v>
      </c>
      <c r="P191" s="112">
        <f t="shared" si="22"/>
        <v>0</v>
      </c>
      <c r="Q191" s="112">
        <f t="shared" si="23"/>
        <v>0</v>
      </c>
    </row>
    <row r="192" spans="1:17" ht="38.2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8" t="s">
        <v>91</v>
      </c>
      <c r="G192" s="80" t="s">
        <v>264</v>
      </c>
      <c r="H192" s="76">
        <v>141.63</v>
      </c>
      <c r="I192" s="106">
        <f>'REITORIA-SETIC'!J192+ESAG!J192+CEART!J192+FAED!J192+CEAD!J192+CEFID!J192+CERES!J192+CESFI!J192+CCT!J192+CEPLAN!J192+CEAVI!J192+CAV!J192+CESMO!J192+CEO!J192</f>
        <v>50</v>
      </c>
      <c r="J192" s="107">
        <f>'REITORIA-SETIC'!K192+ESAG!K192+CEART!K192+FAED!K192+CEAD!K192+CEFID!K192+CERES!K192+CESFI!K192+CCT!K192+CEPLAN!K192+CEAVI!K192+CAV!K192+CESMO!K192+CEO!K192</f>
        <v>0</v>
      </c>
      <c r="K192" s="108">
        <f>'REITORIA-SETIC'!L192+ESAG!L192+CEART!L192+FAED!L192+CEAD!L192+CEFID!L192+CERES!L192+CESFI!L192+CCT!L192+CEAVI!L192+CAV!L192+CESMO!L192+CEO!L192</f>
        <v>0</v>
      </c>
      <c r="L192" s="109">
        <f t="shared" si="19"/>
        <v>12</v>
      </c>
      <c r="M192" s="110">
        <f>+'REITORIA-SETIC'!O192+'REITORIA-SETIC'!P192+ESAG!O192+ESAG!P192+CEART!O192+CEART!P192+FAED!O192+FAED!P192+CEAD!O192+CEAD!P192+CEFID!O192+CEFID!P192+CERES!O192+CERES!P192+CESFI!O192+CESFI!P192+CCT!O192+CCT!P192+CEPLAN!O192+CEPLAN!P192+CEAVI!O192+CEAVI!P192+CAV!O192+CAV!P192+CESMO!O192+CESMO!P192+CEO!O459+CEO!P459</f>
        <v>0</v>
      </c>
      <c r="N192" s="111">
        <f t="shared" si="20"/>
        <v>50</v>
      </c>
      <c r="O192" s="112">
        <f t="shared" si="21"/>
        <v>7081.5</v>
      </c>
      <c r="P192" s="112">
        <f t="shared" si="22"/>
        <v>0</v>
      </c>
      <c r="Q192" s="112">
        <f t="shared" si="23"/>
        <v>0</v>
      </c>
    </row>
    <row r="193" spans="1:17" ht="38.2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8" t="s">
        <v>91</v>
      </c>
      <c r="G193" s="80" t="s">
        <v>264</v>
      </c>
      <c r="H193" s="76">
        <v>42.47</v>
      </c>
      <c r="I193" s="106">
        <f>'REITORIA-SETIC'!J193+ESAG!J193+CEART!J193+FAED!J193+CEAD!J193+CEFID!J193+CERES!J193+CESFI!J193+CCT!J193+CEPLAN!J193+CEAVI!J193+CAV!J193+CESMO!J193+CEO!J193</f>
        <v>200</v>
      </c>
      <c r="J193" s="107">
        <f>'REITORIA-SETIC'!K193+ESAG!K193+CEART!K193+FAED!K193+CEAD!K193+CEFID!K193+CERES!K193+CESFI!K193+CCT!K193+CEPLAN!K193+CEAVI!K193+CAV!K193+CESMO!K193+CEO!K193</f>
        <v>0</v>
      </c>
      <c r="K193" s="108">
        <f>'REITORIA-SETIC'!L193+ESAG!L193+CEART!L193+FAED!L193+CEAD!L193+CEFID!L193+CERES!L193+CESFI!L193+CCT!L193+CEAVI!L193+CAV!L193+CESMO!L193+CEO!L193</f>
        <v>0</v>
      </c>
      <c r="L193" s="109">
        <f t="shared" si="19"/>
        <v>49.5</v>
      </c>
      <c r="M193" s="110">
        <f>+'REITORIA-SETIC'!O193+'REITORIA-SETIC'!P193+ESAG!O193+ESAG!P193+CEART!O193+CEART!P193+FAED!O193+FAED!P193+CEAD!O193+CEAD!P193+CEFID!O193+CEFID!P193+CERES!O193+CERES!P193+CESFI!O193+CESFI!P193+CCT!O193+CCT!P193+CEPLAN!O193+CEPLAN!P193+CEAVI!O193+CEAVI!P193+CAV!O193+CAV!P193+CESMO!O193+CESMO!P193+CEO!O460+CEO!P460</f>
        <v>0</v>
      </c>
      <c r="N193" s="111">
        <f t="shared" si="20"/>
        <v>200</v>
      </c>
      <c r="O193" s="112">
        <f t="shared" si="21"/>
        <v>8494</v>
      </c>
      <c r="P193" s="112">
        <f t="shared" si="22"/>
        <v>0</v>
      </c>
      <c r="Q193" s="112">
        <f t="shared" si="23"/>
        <v>0</v>
      </c>
    </row>
    <row r="194" spans="1:17" ht="38.2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8" t="s">
        <v>91</v>
      </c>
      <c r="G194" s="80" t="s">
        <v>264</v>
      </c>
      <c r="H194" s="76">
        <v>70.77</v>
      </c>
      <c r="I194" s="106">
        <f>'REITORIA-SETIC'!J194+ESAG!J194+CEART!J194+FAED!J194+CEAD!J194+CEFID!J194+CERES!J194+CESFI!J194+CCT!J194+CEPLAN!J194+CEAVI!J194+CAV!J194+CESMO!J194+CEO!J194</f>
        <v>200</v>
      </c>
      <c r="J194" s="107">
        <f>'REITORIA-SETIC'!K194+ESAG!K194+CEART!K194+FAED!K194+CEAD!K194+CEFID!K194+CERES!K194+CESFI!K194+CCT!K194+CEPLAN!K194+CEAVI!K194+CAV!K194+CESMO!K194+CEO!K194</f>
        <v>0</v>
      </c>
      <c r="K194" s="108">
        <f>'REITORIA-SETIC'!L194+ESAG!L194+CEART!L194+FAED!L194+CEAD!L194+CEFID!L194+CERES!L194+CESFI!L194+CCT!L194+CEAVI!L194+CAV!L194+CESMO!L194+CEO!L194</f>
        <v>0</v>
      </c>
      <c r="L194" s="109">
        <f t="shared" si="19"/>
        <v>49.5</v>
      </c>
      <c r="M194" s="110">
        <f>+'REITORIA-SETIC'!O194+'REITORIA-SETIC'!P194+ESAG!O194+ESAG!P194+CEART!O194+CEART!P194+FAED!O194+FAED!P194+CEAD!O194+CEAD!P194+CEFID!O194+CEFID!P194+CERES!O194+CERES!P194+CESFI!O194+CESFI!P194+CCT!O194+CCT!P194+CEPLAN!O194+CEPLAN!P194+CEAVI!O194+CEAVI!P194+CAV!O194+CAV!P194+CESMO!O194+CESMO!P194+CEO!O461+CEO!P461</f>
        <v>0</v>
      </c>
      <c r="N194" s="111">
        <f t="shared" si="20"/>
        <v>200</v>
      </c>
      <c r="O194" s="112">
        <f t="shared" si="21"/>
        <v>14154</v>
      </c>
      <c r="P194" s="112">
        <f t="shared" si="22"/>
        <v>0</v>
      </c>
      <c r="Q194" s="112">
        <f t="shared" si="23"/>
        <v>0</v>
      </c>
    </row>
    <row r="195" spans="1:17" ht="38.2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58" t="s">
        <v>90</v>
      </c>
      <c r="G195" s="59" t="s">
        <v>263</v>
      </c>
      <c r="H195" s="76">
        <v>783.89</v>
      </c>
      <c r="I195" s="106">
        <f>'REITORIA-SETIC'!J195+ESAG!J195+CEART!J195+FAED!J195+CEAD!J195+CEFID!J195+CERES!J195+CESFI!J195+CCT!J195+CEPLAN!J195+CEAVI!J195+CAV!J195+CESMO!J195+CEO!J195</f>
        <v>4</v>
      </c>
      <c r="J195" s="107">
        <f>'REITORIA-SETIC'!K195+ESAG!K195+CEART!K195+FAED!K195+CEAD!K195+CEFID!K195+CERES!K195+CESFI!K195+CCT!K195+CEPLAN!K195+CEAVI!K195+CAV!K195+CESMO!K195+CEO!K195</f>
        <v>0</v>
      </c>
      <c r="K195" s="108">
        <f>'REITORIA-SETIC'!L195+ESAG!L195+CEART!L195+FAED!L195+CEAD!L195+CEFID!L195+CERES!L195+CESFI!L195+CCT!L195+CEAVI!L195+CAV!L195+CESMO!L195+CEO!L195</f>
        <v>0</v>
      </c>
      <c r="L195" s="109">
        <f t="shared" si="19"/>
        <v>0.5</v>
      </c>
      <c r="M195" s="110">
        <f>+'REITORIA-SETIC'!O195+'REITORIA-SETIC'!P195+ESAG!O195+ESAG!P195+CEART!O195+CEART!P195+FAED!O195+FAED!P195+CEAD!O195+CEAD!P195+CEFID!O195+CEFID!P195+CERES!O195+CERES!P195+CESFI!O195+CESFI!P195+CCT!O195+CCT!P195+CEPLAN!O195+CEPLAN!P195+CEAVI!O195+CEAVI!P195+CAV!O195+CAV!P195+CESMO!O195+CESMO!P195+CEO!O462+CEO!P462</f>
        <v>0</v>
      </c>
      <c r="N195" s="111">
        <f t="shared" si="20"/>
        <v>4</v>
      </c>
      <c r="O195" s="112">
        <f t="shared" si="21"/>
        <v>3135.56</v>
      </c>
      <c r="P195" s="112">
        <f t="shared" si="22"/>
        <v>0</v>
      </c>
      <c r="Q195" s="112">
        <f t="shared" si="23"/>
        <v>0</v>
      </c>
    </row>
    <row r="196" spans="1:17" ht="38.2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58" t="s">
        <v>90</v>
      </c>
      <c r="G196" s="59" t="s">
        <v>263</v>
      </c>
      <c r="H196" s="76">
        <v>443.55</v>
      </c>
      <c r="I196" s="106">
        <f>'REITORIA-SETIC'!J196+ESAG!J196+CEART!J196+FAED!J196+CEAD!J196+CEFID!J196+CERES!J196+CESFI!J196+CCT!J196+CEPLAN!J196+CEAVI!J196+CAV!J196+CESMO!J196+CEO!J196</f>
        <v>4</v>
      </c>
      <c r="J196" s="107">
        <f>'REITORIA-SETIC'!K196+ESAG!K196+CEART!K196+FAED!K196+CEAD!K196+CEFID!K196+CERES!K196+CESFI!K196+CCT!K196+CEPLAN!K196+CEAVI!K196+CAV!K196+CESMO!K196+CEO!K196</f>
        <v>0</v>
      </c>
      <c r="K196" s="108">
        <f>'REITORIA-SETIC'!L196+ESAG!L196+CEART!L196+FAED!L196+CEAD!L196+CEFID!L196+CERES!L196+CESFI!L196+CCT!L196+CEAVI!L196+CAV!L196+CESMO!L196+CEO!L196</f>
        <v>0</v>
      </c>
      <c r="L196" s="109">
        <f t="shared" si="19"/>
        <v>0.5</v>
      </c>
      <c r="M196" s="110">
        <f>+'REITORIA-SETIC'!O196+'REITORIA-SETIC'!P196+ESAG!O196+ESAG!P196+CEART!O196+CEART!P196+FAED!O196+FAED!P196+CEAD!O196+CEAD!P196+CEFID!O196+CEFID!P196+CERES!O196+CERES!P196+CESFI!O196+CESFI!P196+CCT!O196+CCT!P196+CEPLAN!O196+CEPLAN!P196+CEAVI!O196+CEAVI!P196+CAV!O196+CAV!P196+CESMO!O196+CESMO!P196+CEO!O463+CEO!P463</f>
        <v>0</v>
      </c>
      <c r="N196" s="111">
        <f t="shared" si="20"/>
        <v>4</v>
      </c>
      <c r="O196" s="112">
        <f t="shared" si="21"/>
        <v>1774.2</v>
      </c>
      <c r="P196" s="112">
        <f t="shared" si="22"/>
        <v>0</v>
      </c>
      <c r="Q196" s="112">
        <f t="shared" si="23"/>
        <v>0</v>
      </c>
    </row>
    <row r="197" spans="1:17" ht="38.2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58" t="s">
        <v>90</v>
      </c>
      <c r="G197" s="59" t="s">
        <v>263</v>
      </c>
      <c r="H197" s="76">
        <v>117.55</v>
      </c>
      <c r="I197" s="106">
        <f>'REITORIA-SETIC'!J197+ESAG!J197+CEART!J197+FAED!J197+CEAD!J197+CEFID!J197+CERES!J197+CESFI!J197+CCT!J197+CEPLAN!J197+CEAVI!J197+CAV!J197+CESMO!J197+CEO!J197</f>
        <v>24</v>
      </c>
      <c r="J197" s="107">
        <f>'REITORIA-SETIC'!K197+ESAG!K197+CEART!K197+FAED!K197+CEAD!K197+CEFID!K197+CERES!K197+CESFI!K197+CCT!K197+CEPLAN!K197+CEAVI!K197+CAV!K197+CESMO!K197+CEO!K197</f>
        <v>0</v>
      </c>
      <c r="K197" s="108">
        <f>'REITORIA-SETIC'!L197+ESAG!L197+CEART!L197+FAED!L197+CEAD!L197+CEFID!L197+CERES!L197+CESFI!L197+CCT!L197+CEAVI!L197+CAV!L197+CESMO!L197+CEO!L197</f>
        <v>0</v>
      </c>
      <c r="L197" s="109">
        <f t="shared" si="19"/>
        <v>5.5</v>
      </c>
      <c r="M197" s="110">
        <f>+'REITORIA-SETIC'!O197+'REITORIA-SETIC'!P197+ESAG!O197+ESAG!P197+CEART!O197+CEART!P197+FAED!O197+FAED!P197+CEAD!O197+CEAD!P197+CEFID!O197+CEFID!P197+CERES!O197+CERES!P197+CESFI!O197+CESFI!P197+CCT!O197+CCT!P197+CEPLAN!O197+CEPLAN!P197+CEAVI!O197+CEAVI!P197+CAV!O197+CAV!P197+CESMO!O197+CESMO!P197+CEO!O464+CEO!P464</f>
        <v>0</v>
      </c>
      <c r="N197" s="111">
        <f t="shared" si="20"/>
        <v>24</v>
      </c>
      <c r="O197" s="112">
        <f t="shared" si="21"/>
        <v>2821.2</v>
      </c>
      <c r="P197" s="112">
        <f t="shared" si="22"/>
        <v>0</v>
      </c>
      <c r="Q197" s="112">
        <f t="shared" si="23"/>
        <v>0</v>
      </c>
    </row>
    <row r="198" spans="1:17" ht="38.2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58" t="s">
        <v>90</v>
      </c>
      <c r="G198" s="59" t="s">
        <v>263</v>
      </c>
      <c r="H198" s="76">
        <v>253.25</v>
      </c>
      <c r="I198" s="106">
        <f>'REITORIA-SETIC'!J198+ESAG!J198+CEART!J198+FAED!J198+CEAD!J198+CEFID!J198+CERES!J198+CESFI!J198+CCT!J198+CEPLAN!J198+CEAVI!J198+CAV!J198+CESMO!J198+CEO!J198</f>
        <v>16</v>
      </c>
      <c r="J198" s="107">
        <f>'REITORIA-SETIC'!K198+ESAG!K198+CEART!K198+FAED!K198+CEAD!K198+CEFID!K198+CERES!K198+CESFI!K198+CCT!K198+CEPLAN!K198+CEAVI!K198+CAV!K198+CESMO!K198+CEO!K198</f>
        <v>0</v>
      </c>
      <c r="K198" s="108">
        <f>'REITORIA-SETIC'!L198+ESAG!L198+CEART!L198+FAED!L198+CEAD!L198+CEFID!L198+CERES!L198+CESFI!L198+CCT!L198+CEAVI!L198+CAV!L198+CESMO!L198+CEO!L198</f>
        <v>0</v>
      </c>
      <c r="L198" s="109">
        <f t="shared" si="19"/>
        <v>3.5</v>
      </c>
      <c r="M198" s="110">
        <f>+'REITORIA-SETIC'!O198+'REITORIA-SETIC'!P198+ESAG!O198+ESAG!P198+CEART!O198+CEART!P198+FAED!O198+FAED!P198+CEAD!O198+CEAD!P198+CEFID!O198+CEFID!P198+CERES!O198+CERES!P198+CESFI!O198+CESFI!P198+CCT!O198+CCT!P198+CEPLAN!O198+CEPLAN!P198+CEAVI!O198+CEAVI!P198+CAV!O198+CAV!P198+CESMO!O198+CESMO!P198+CEO!O465+CEO!P465</f>
        <v>0</v>
      </c>
      <c r="N198" s="111">
        <f t="shared" si="20"/>
        <v>16</v>
      </c>
      <c r="O198" s="112">
        <f t="shared" si="21"/>
        <v>4052</v>
      </c>
      <c r="P198" s="112">
        <f t="shared" si="22"/>
        <v>0</v>
      </c>
      <c r="Q198" s="112">
        <f t="shared" si="23"/>
        <v>0</v>
      </c>
    </row>
    <row r="199" spans="1:17" ht="38.2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58" t="s">
        <v>90</v>
      </c>
      <c r="G199" s="59" t="s">
        <v>263</v>
      </c>
      <c r="H199" s="76">
        <v>68.739999999999995</v>
      </c>
      <c r="I199" s="106">
        <f>'REITORIA-SETIC'!J199+ESAG!J199+CEART!J199+FAED!J199+CEAD!J199+CEFID!J199+CERES!J199+CESFI!J199+CCT!J199+CEPLAN!J199+CEAVI!J199+CAV!J199+CESMO!J199+CEO!J199</f>
        <v>24</v>
      </c>
      <c r="J199" s="107">
        <f>'REITORIA-SETIC'!K199+ESAG!K199+CEART!K199+FAED!K199+CEAD!K199+CEFID!K199+CERES!K199+CESFI!K199+CCT!K199+CEPLAN!K199+CEAVI!K199+CAV!K199+CESMO!K199+CEO!K199</f>
        <v>0</v>
      </c>
      <c r="K199" s="108">
        <f>'REITORIA-SETIC'!L199+ESAG!L199+CEART!L199+FAED!L199+CEAD!L199+CEFID!L199+CERES!L199+CESFI!L199+CCT!L199+CEAVI!L199+CAV!L199+CESMO!L199+CEO!L199</f>
        <v>0</v>
      </c>
      <c r="L199" s="109">
        <f t="shared" si="19"/>
        <v>5.5</v>
      </c>
      <c r="M199" s="110">
        <f>+'REITORIA-SETIC'!O199+'REITORIA-SETIC'!P199+ESAG!O199+ESAG!P199+CEART!O199+CEART!P199+FAED!O199+FAED!P199+CEAD!O199+CEAD!P199+CEFID!O199+CEFID!P199+CERES!O199+CERES!P199+CESFI!O199+CESFI!P199+CCT!O199+CCT!P199+CEPLAN!O199+CEPLAN!P199+CEAVI!O199+CEAVI!P199+CAV!O199+CAV!P199+CESMO!O199+CESMO!P199+CEO!O466+CEO!P466</f>
        <v>0</v>
      </c>
      <c r="N199" s="111">
        <f t="shared" si="20"/>
        <v>24</v>
      </c>
      <c r="O199" s="112">
        <f t="shared" si="21"/>
        <v>1649.7599999999998</v>
      </c>
      <c r="P199" s="112">
        <f t="shared" si="22"/>
        <v>0</v>
      </c>
      <c r="Q199" s="112">
        <f t="shared" si="23"/>
        <v>0</v>
      </c>
    </row>
    <row r="200" spans="1:17" ht="38.2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58" t="s">
        <v>90</v>
      </c>
      <c r="G200" s="59" t="s">
        <v>263</v>
      </c>
      <c r="H200" s="76">
        <v>748.37</v>
      </c>
      <c r="I200" s="106">
        <f>'REITORIA-SETIC'!J200+ESAG!J200+CEART!J200+FAED!J200+CEAD!J200+CEFID!J200+CERES!J200+CESFI!J200+CCT!J200+CEPLAN!J200+CEAVI!J200+CAV!J200+CESMO!J200+CEO!J200</f>
        <v>24</v>
      </c>
      <c r="J200" s="107">
        <f>'REITORIA-SETIC'!K200+ESAG!K200+CEART!K200+FAED!K200+CEAD!K200+CEFID!K200+CERES!K200+CESFI!K200+CCT!K200+CEPLAN!K200+CEAVI!K200+CAV!K200+CESMO!K200+CEO!K200</f>
        <v>0</v>
      </c>
      <c r="K200" s="108">
        <f>'REITORIA-SETIC'!L200+ESAG!L200+CEART!L200+FAED!L200+CEAD!L200+CEFID!L200+CERES!L200+CESFI!L200+CCT!L200+CEAVI!L200+CAV!L200+CESMO!L200+CEO!L200</f>
        <v>0</v>
      </c>
      <c r="L200" s="109">
        <f t="shared" si="19"/>
        <v>5.5</v>
      </c>
      <c r="M200" s="110">
        <f>+'REITORIA-SETIC'!O200+'REITORIA-SETIC'!P200+ESAG!O200+ESAG!P200+CEART!O200+CEART!P200+FAED!O200+FAED!P200+CEAD!O200+CEAD!P200+CEFID!O200+CEFID!P200+CERES!O200+CERES!P200+CESFI!O200+CESFI!P200+CCT!O200+CCT!P200+CEPLAN!O200+CEPLAN!P200+CEAVI!O200+CEAVI!P200+CAV!O200+CAV!P200+CESMO!O200+CESMO!P200+CEO!O467+CEO!P467</f>
        <v>0</v>
      </c>
      <c r="N200" s="111">
        <f t="shared" si="20"/>
        <v>24</v>
      </c>
      <c r="O200" s="112">
        <f t="shared" si="21"/>
        <v>17960.88</v>
      </c>
      <c r="P200" s="112">
        <f t="shared" si="22"/>
        <v>0</v>
      </c>
      <c r="Q200" s="112">
        <f t="shared" si="23"/>
        <v>0</v>
      </c>
    </row>
    <row r="201" spans="1:17" ht="38.2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58" t="s">
        <v>90</v>
      </c>
      <c r="G201" s="59" t="s">
        <v>263</v>
      </c>
      <c r="H201" s="76">
        <v>48.89</v>
      </c>
      <c r="I201" s="106">
        <f>'REITORIA-SETIC'!J201+ESAG!J201+CEART!J201+FAED!J201+CEAD!J201+CEFID!J201+CERES!J201+CESFI!J201+CCT!J201+CEPLAN!J201+CEAVI!J201+CAV!J201+CESMO!J201+CEO!J201</f>
        <v>96</v>
      </c>
      <c r="J201" s="107">
        <f>'REITORIA-SETIC'!K201+ESAG!K201+CEART!K201+FAED!K201+CEAD!K201+CEFID!K201+CERES!K201+CESFI!K201+CCT!K201+CEPLAN!K201+CEAVI!K201+CAV!K201+CESMO!K201+CEO!K201</f>
        <v>0</v>
      </c>
      <c r="K201" s="108">
        <f>'REITORIA-SETIC'!L201+ESAG!L201+CEART!L201+FAED!L201+CEAD!L201+CEFID!L201+CERES!L201+CESFI!L201+CCT!L201+CEAVI!L201+CAV!L201+CESMO!L201+CEO!L201</f>
        <v>0</v>
      </c>
      <c r="L201" s="109">
        <f t="shared" si="19"/>
        <v>23.5</v>
      </c>
      <c r="M201" s="110">
        <f>+'REITORIA-SETIC'!O201+'REITORIA-SETIC'!P201+ESAG!O201+ESAG!P201+CEART!O201+CEART!P201+FAED!O201+FAED!P201+CEAD!O201+CEAD!P201+CEFID!O201+CEFID!P201+CERES!O201+CERES!P201+CESFI!O201+CESFI!P201+CCT!O201+CCT!P201+CEPLAN!O201+CEPLAN!P201+CEAVI!O201+CEAVI!P201+CAV!O201+CAV!P201+CESMO!O201+CESMO!P201+CEO!O468+CEO!P468</f>
        <v>0</v>
      </c>
      <c r="N201" s="111">
        <f t="shared" si="20"/>
        <v>96</v>
      </c>
      <c r="O201" s="112">
        <f t="shared" si="21"/>
        <v>4693.4400000000005</v>
      </c>
      <c r="P201" s="112">
        <f t="shared" si="22"/>
        <v>0</v>
      </c>
      <c r="Q201" s="112">
        <f t="shared" si="23"/>
        <v>0</v>
      </c>
    </row>
    <row r="202" spans="1:17" ht="38.2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58" t="s">
        <v>90</v>
      </c>
      <c r="G202" s="59" t="s">
        <v>263</v>
      </c>
      <c r="H202" s="76">
        <v>52.36</v>
      </c>
      <c r="I202" s="106">
        <f>'REITORIA-SETIC'!J202+ESAG!J202+CEART!J202+FAED!J202+CEAD!J202+CEFID!J202+CERES!J202+CESFI!J202+CCT!J202+CEPLAN!J202+CEAVI!J202+CAV!J202+CESMO!J202+CEO!J202</f>
        <v>200</v>
      </c>
      <c r="J202" s="107">
        <f>'REITORIA-SETIC'!K202+ESAG!K202+CEART!K202+FAED!K202+CEAD!K202+CEFID!K202+CERES!K202+CESFI!K202+CCT!K202+CEPLAN!K202+CEAVI!K202+CAV!K202+CESMO!K202+CEO!K202</f>
        <v>0</v>
      </c>
      <c r="K202" s="108">
        <f>'REITORIA-SETIC'!L202+ESAG!L202+CEART!L202+FAED!L202+CEAD!L202+CEFID!L202+CERES!L202+CESFI!L202+CCT!L202+CEAVI!L202+CAV!L202+CESMO!L202+CEO!L202</f>
        <v>0</v>
      </c>
      <c r="L202" s="109">
        <f t="shared" si="19"/>
        <v>49.5</v>
      </c>
      <c r="M202" s="110">
        <f>+'REITORIA-SETIC'!O202+'REITORIA-SETIC'!P202+ESAG!O202+ESAG!P202+CEART!O202+CEART!P202+FAED!O202+FAED!P202+CEAD!O202+CEAD!P202+CEFID!O202+CEFID!P202+CERES!O202+CERES!P202+CESFI!O202+CESFI!P202+CCT!O202+CCT!P202+CEPLAN!O202+CEPLAN!P202+CEAVI!O202+CEAVI!P202+CAV!O202+CAV!P202+CESMO!O202+CESMO!P202+CEO!O469+CEO!P469</f>
        <v>0</v>
      </c>
      <c r="N202" s="111">
        <f t="shared" si="20"/>
        <v>200</v>
      </c>
      <c r="O202" s="112">
        <f t="shared" si="21"/>
        <v>10472</v>
      </c>
      <c r="P202" s="112">
        <f t="shared" si="22"/>
        <v>0</v>
      </c>
      <c r="Q202" s="112">
        <f t="shared" si="23"/>
        <v>0</v>
      </c>
    </row>
    <row r="203" spans="1:17" ht="38.2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8" t="s">
        <v>91</v>
      </c>
      <c r="G203" s="80" t="s">
        <v>264</v>
      </c>
      <c r="H203" s="76">
        <v>13.77</v>
      </c>
      <c r="I203" s="106">
        <f>'REITORIA-SETIC'!J203+ESAG!J203+CEART!J203+FAED!J203+CEAD!J203+CEFID!J203+CERES!J203+CESFI!J203+CCT!J203+CEPLAN!J203+CEAVI!J203+CAV!J203+CESMO!J203+CEO!J203</f>
        <v>800</v>
      </c>
      <c r="J203" s="107">
        <f>'REITORIA-SETIC'!K203+ESAG!K203+CEART!K203+FAED!K203+CEAD!K203+CEFID!K203+CERES!K203+CESFI!K203+CCT!K203+CEPLAN!K203+CEAVI!K203+CAV!K203+CESMO!K203+CEO!K203</f>
        <v>0</v>
      </c>
      <c r="K203" s="108">
        <f>'REITORIA-SETIC'!L203+ESAG!L203+CEART!L203+FAED!L203+CEAD!L203+CEFID!L203+CERES!L203+CESFI!L203+CCT!L203+CEAVI!L203+CAV!L203+CESMO!L203+CEO!L203</f>
        <v>0</v>
      </c>
      <c r="L203" s="109">
        <f t="shared" si="19"/>
        <v>199.5</v>
      </c>
      <c r="M203" s="110">
        <f>+'REITORIA-SETIC'!O203+'REITORIA-SETIC'!P203+ESAG!O203+ESAG!P203+CEART!O203+CEART!P203+FAED!O203+FAED!P203+CEAD!O203+CEAD!P203+CEFID!O203+CEFID!P203+CERES!O203+CERES!P203+CESFI!O203+CESFI!P203+CCT!O203+CCT!P203+CEPLAN!O203+CEPLAN!P203+CEAVI!O203+CEAVI!P203+CAV!O203+CAV!P203+CESMO!O203+CESMO!P203+CEO!O470+CEO!P470</f>
        <v>0</v>
      </c>
      <c r="N203" s="111">
        <f t="shared" si="20"/>
        <v>800</v>
      </c>
      <c r="O203" s="112">
        <f t="shared" si="21"/>
        <v>11016</v>
      </c>
      <c r="P203" s="112">
        <f t="shared" si="22"/>
        <v>0</v>
      </c>
      <c r="Q203" s="112">
        <f t="shared" si="23"/>
        <v>0</v>
      </c>
    </row>
    <row r="204" spans="1:17" ht="38.2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58" t="s">
        <v>90</v>
      </c>
      <c r="G204" s="59" t="s">
        <v>263</v>
      </c>
      <c r="H204" s="76">
        <v>789.17</v>
      </c>
      <c r="I204" s="106">
        <f>'REITORIA-SETIC'!J204+ESAG!J204+CEART!J204+FAED!J204+CEAD!J204+CEFID!J204+CERES!J204+CESFI!J204+CCT!J204+CEPLAN!J204+CEAVI!J204+CAV!J204+CESMO!J204+CEO!J204</f>
        <v>4</v>
      </c>
      <c r="J204" s="107">
        <f>'REITORIA-SETIC'!K204+ESAG!K204+CEART!K204+FAED!K204+CEAD!K204+CEFID!K204+CERES!K204+CESFI!K204+CCT!K204+CEPLAN!K204+CEAVI!K204+CAV!K204+CESMO!K204+CEO!K204</f>
        <v>0</v>
      </c>
      <c r="K204" s="108">
        <f>'REITORIA-SETIC'!L204+ESAG!L204+CEART!L204+FAED!L204+CEAD!L204+CEFID!L204+CERES!L204+CESFI!L204+CCT!L204+CEAVI!L204+CAV!L204+CESMO!L204+CEO!L204</f>
        <v>0</v>
      </c>
      <c r="L204" s="109">
        <f t="shared" si="19"/>
        <v>0.5</v>
      </c>
      <c r="M204" s="110">
        <f>+'REITORIA-SETIC'!O204+'REITORIA-SETIC'!P204+ESAG!O204+ESAG!P204+CEART!O204+CEART!P204+FAED!O204+FAED!P204+CEAD!O204+CEAD!P204+CEFID!O204+CEFID!P204+CERES!O204+CERES!P204+CESFI!O204+CESFI!P204+CCT!O204+CCT!P204+CEPLAN!O204+CEPLAN!P204+CEAVI!O204+CEAVI!P204+CAV!O204+CAV!P204+CESMO!O204+CESMO!P204+CEO!O471+CEO!P471</f>
        <v>0</v>
      </c>
      <c r="N204" s="111">
        <f t="shared" si="20"/>
        <v>4</v>
      </c>
      <c r="O204" s="112">
        <f t="shared" si="21"/>
        <v>3156.68</v>
      </c>
      <c r="P204" s="112">
        <f t="shared" si="22"/>
        <v>0</v>
      </c>
      <c r="Q204" s="112">
        <f t="shared" si="23"/>
        <v>0</v>
      </c>
    </row>
    <row r="205" spans="1:17" ht="38.2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58" t="s">
        <v>90</v>
      </c>
      <c r="G205" s="59" t="s">
        <v>263</v>
      </c>
      <c r="H205" s="76">
        <v>348.99</v>
      </c>
      <c r="I205" s="106">
        <f>'REITORIA-SETIC'!J205+ESAG!J205+CEART!J205+FAED!J205+CEAD!J205+CEFID!J205+CERES!J205+CESFI!J205+CCT!J205+CEPLAN!J205+CEAVI!J205+CAV!J205+CESMO!J205+CEO!J205</f>
        <v>4</v>
      </c>
      <c r="J205" s="107">
        <f>'REITORIA-SETIC'!K205+ESAG!K205+CEART!K205+FAED!K205+CEAD!K205+CEFID!K205+CERES!K205+CESFI!K205+CCT!K205+CEPLAN!K205+CEAVI!K205+CAV!K205+CESMO!K205+CEO!K205</f>
        <v>0</v>
      </c>
      <c r="K205" s="108">
        <f>'REITORIA-SETIC'!L205+ESAG!L205+CEART!L205+FAED!L205+CEAD!L205+CEFID!L205+CERES!L205+CESFI!L205+CCT!L205+CEAVI!L205+CAV!L205+CESMO!L205+CEO!L205</f>
        <v>0</v>
      </c>
      <c r="L205" s="109">
        <f t="shared" si="19"/>
        <v>0.5</v>
      </c>
      <c r="M205" s="110">
        <f>+'REITORIA-SETIC'!O205+'REITORIA-SETIC'!P205+ESAG!O205+ESAG!P205+CEART!O205+CEART!P205+FAED!O205+FAED!P205+CEAD!O205+CEAD!P205+CEFID!O205+CEFID!P205+CERES!O205+CERES!P205+CESFI!O205+CESFI!P205+CCT!O205+CCT!P205+CEPLAN!O205+CEPLAN!P205+CEAVI!O205+CEAVI!P205+CAV!O205+CAV!P205+CESMO!O205+CESMO!P205+CEO!O472+CEO!P472</f>
        <v>0</v>
      </c>
      <c r="N205" s="111">
        <f t="shared" si="20"/>
        <v>4</v>
      </c>
      <c r="O205" s="112">
        <f t="shared" si="21"/>
        <v>1395.96</v>
      </c>
      <c r="P205" s="112">
        <f t="shared" si="22"/>
        <v>0</v>
      </c>
      <c r="Q205" s="112">
        <f t="shared" si="23"/>
        <v>0</v>
      </c>
    </row>
    <row r="206" spans="1:17" ht="38.2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8" t="s">
        <v>91</v>
      </c>
      <c r="G206" s="80" t="s">
        <v>264</v>
      </c>
      <c r="H206" s="76">
        <v>140.38</v>
      </c>
      <c r="I206" s="106">
        <f>'REITORIA-SETIC'!J206+ESAG!J206+CEART!J206+FAED!J206+CEAD!J206+CEFID!J206+CERES!J206+CESFI!J206+CCT!J206+CEPLAN!J206+CEAVI!J206+CAV!J206+CESMO!J206+CEO!J206</f>
        <v>20</v>
      </c>
      <c r="J206" s="107">
        <f>'REITORIA-SETIC'!K206+ESAG!K206+CEART!K206+FAED!K206+CEAD!K206+CEFID!K206+CERES!K206+CESFI!K206+CCT!K206+CEPLAN!K206+CEAVI!K206+CAV!K206+CESMO!K206+CEO!K206</f>
        <v>0</v>
      </c>
      <c r="K206" s="108">
        <f>'REITORIA-SETIC'!L206+ESAG!L206+CEART!L206+FAED!L206+CEAD!L206+CEFID!L206+CERES!L206+CESFI!L206+CCT!L206+CEAVI!L206+CAV!L206+CESMO!L206+CEO!L206</f>
        <v>0</v>
      </c>
      <c r="L206" s="109">
        <f t="shared" si="19"/>
        <v>4.5</v>
      </c>
      <c r="M206" s="110">
        <f>+'REITORIA-SETIC'!O206+'REITORIA-SETIC'!P206+ESAG!O206+ESAG!P206+CEART!O206+CEART!P206+FAED!O206+FAED!P206+CEAD!O206+CEAD!P206+CEFID!O206+CEFID!P206+CERES!O206+CERES!P206+CESFI!O206+CESFI!P206+CCT!O206+CCT!P206+CEPLAN!O206+CEPLAN!P206+CEAVI!O206+CEAVI!P206+CAV!O206+CAV!P206+CESMO!O206+CESMO!P206+CEO!O473+CEO!P473</f>
        <v>0</v>
      </c>
      <c r="N206" s="111">
        <f t="shared" si="20"/>
        <v>20</v>
      </c>
      <c r="O206" s="112">
        <f t="shared" si="21"/>
        <v>2807.6</v>
      </c>
      <c r="P206" s="112">
        <f t="shared" si="22"/>
        <v>0</v>
      </c>
      <c r="Q206" s="112">
        <f t="shared" si="23"/>
        <v>0</v>
      </c>
    </row>
    <row r="207" spans="1:17" ht="38.2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8" t="s">
        <v>91</v>
      </c>
      <c r="G207" s="80" t="s">
        <v>264</v>
      </c>
      <c r="H207" s="76">
        <v>79.58</v>
      </c>
      <c r="I207" s="106">
        <f>'REITORIA-SETIC'!J207+ESAG!J207+CEART!J207+FAED!J207+CEAD!J207+CEFID!J207+CERES!J207+CESFI!J207+CCT!J207+CEPLAN!J207+CEAVI!J207+CAV!J207+CESMO!J207+CEO!J207</f>
        <v>40</v>
      </c>
      <c r="J207" s="107">
        <f>'REITORIA-SETIC'!K207+ESAG!K207+CEART!K207+FAED!K207+CEAD!K207+CEFID!K207+CERES!K207+CESFI!K207+CCT!K207+CEPLAN!K207+CEAVI!K207+CAV!K207+CESMO!K207+CEO!K207</f>
        <v>0</v>
      </c>
      <c r="K207" s="108">
        <f>'REITORIA-SETIC'!L207+ESAG!L207+CEART!L207+FAED!L207+CEAD!L207+CEFID!L207+CERES!L207+CESFI!L207+CCT!L207+CEAVI!L207+CAV!L207+CESMO!L207+CEO!L207</f>
        <v>0</v>
      </c>
      <c r="L207" s="109">
        <f t="shared" si="19"/>
        <v>9.5</v>
      </c>
      <c r="M207" s="110">
        <f>+'REITORIA-SETIC'!O207+'REITORIA-SETIC'!P207+ESAG!O207+ESAG!P207+CEART!O207+CEART!P207+FAED!O207+FAED!P207+CEAD!O207+CEAD!P207+CEFID!O207+CEFID!P207+CERES!O207+CERES!P207+CESFI!O207+CESFI!P207+CCT!O207+CCT!P207+CEPLAN!O207+CEPLAN!P207+CEAVI!O207+CEAVI!P207+CAV!O207+CAV!P207+CESMO!O207+CESMO!P207+CEO!O474+CEO!P474</f>
        <v>0</v>
      </c>
      <c r="N207" s="111">
        <f t="shared" si="20"/>
        <v>40</v>
      </c>
      <c r="O207" s="112">
        <f t="shared" si="21"/>
        <v>3183.2</v>
      </c>
      <c r="P207" s="112">
        <f t="shared" si="22"/>
        <v>0</v>
      </c>
      <c r="Q207" s="112">
        <f t="shared" si="23"/>
        <v>0</v>
      </c>
    </row>
    <row r="208" spans="1:17" ht="38.2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8" t="s">
        <v>91</v>
      </c>
      <c r="G208" s="80" t="s">
        <v>264</v>
      </c>
      <c r="H208" s="76">
        <v>14.05</v>
      </c>
      <c r="I208" s="106">
        <f>'REITORIA-SETIC'!J208+ESAG!J208+CEART!J208+FAED!J208+CEAD!J208+CEFID!J208+CERES!J208+CESFI!J208+CCT!J208+CEPLAN!J208+CEAVI!J208+CAV!J208+CESMO!J208+CEO!J208</f>
        <v>60</v>
      </c>
      <c r="J208" s="107">
        <f>'REITORIA-SETIC'!K208+ESAG!K208+CEART!K208+FAED!K208+CEAD!K208+CEFID!K208+CERES!K208+CESFI!K208+CCT!K208+CEPLAN!K208+CEAVI!K208+CAV!K208+CESMO!K208+CEO!K208</f>
        <v>0</v>
      </c>
      <c r="K208" s="108">
        <f>'REITORIA-SETIC'!L208+ESAG!L208+CEART!L208+FAED!L208+CEAD!L208+CEFID!L208+CERES!L208+CESFI!L208+CCT!L208+CEAVI!L208+CAV!L208+CESMO!L208+CEO!L208</f>
        <v>0</v>
      </c>
      <c r="L208" s="109">
        <f t="shared" si="19"/>
        <v>14.5</v>
      </c>
      <c r="M208" s="110">
        <f>+'REITORIA-SETIC'!O208+'REITORIA-SETIC'!P208+ESAG!O208+ESAG!P208+CEART!O208+CEART!P208+FAED!O208+FAED!P208+CEAD!O208+CEAD!P208+CEFID!O208+CEFID!P208+CERES!O208+CERES!P208+CESFI!O208+CESFI!P208+CCT!O208+CCT!P208+CEPLAN!O208+CEPLAN!P208+CEAVI!O208+CEAVI!P208+CAV!O208+CAV!P208+CESMO!O208+CESMO!P208+CEO!O475+CEO!P475</f>
        <v>0</v>
      </c>
      <c r="N208" s="111">
        <f t="shared" si="20"/>
        <v>60</v>
      </c>
      <c r="O208" s="112">
        <f t="shared" si="21"/>
        <v>843</v>
      </c>
      <c r="P208" s="112">
        <f t="shared" si="22"/>
        <v>0</v>
      </c>
      <c r="Q208" s="112">
        <f t="shared" si="23"/>
        <v>0</v>
      </c>
    </row>
    <row r="209" spans="1:17" ht="38.2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58" t="s">
        <v>90</v>
      </c>
      <c r="G209" s="59" t="s">
        <v>263</v>
      </c>
      <c r="H209" s="76">
        <v>133.57</v>
      </c>
      <c r="I209" s="106">
        <f>'REITORIA-SETIC'!J209+ESAG!J209+CEART!J209+FAED!J209+CEAD!J209+CEFID!J209+CERES!J209+CESFI!J209+CCT!J209+CEPLAN!J209+CEAVI!J209+CAV!J209+CESMO!J209+CEO!J209</f>
        <v>72</v>
      </c>
      <c r="J209" s="107">
        <f>'REITORIA-SETIC'!K209+ESAG!K209+CEART!K209+FAED!K209+CEAD!K209+CEFID!K209+CERES!K209+CESFI!K209+CCT!K209+CEPLAN!K209+CEAVI!K209+CAV!K209+CESMO!K209+CEO!K209</f>
        <v>0</v>
      </c>
      <c r="K209" s="108">
        <f>'REITORIA-SETIC'!L209+ESAG!L209+CEART!L209+FAED!L209+CEAD!L209+CEFID!L209+CERES!L209+CESFI!L209+CCT!L209+CEAVI!L209+CAV!L209+CESMO!L209+CEO!L209</f>
        <v>0</v>
      </c>
      <c r="L209" s="109">
        <f t="shared" si="19"/>
        <v>17.5</v>
      </c>
      <c r="M209" s="110">
        <f>+'REITORIA-SETIC'!O209+'REITORIA-SETIC'!P209+ESAG!O209+ESAG!P209+CEART!O209+CEART!P209+FAED!O209+FAED!P209+CEAD!O209+CEAD!P209+CEFID!O209+CEFID!P209+CERES!O209+CERES!P209+CESFI!O209+CESFI!P209+CCT!O209+CCT!P209+CEPLAN!O209+CEPLAN!P209+CEAVI!O209+CEAVI!P209+CAV!O209+CAV!P209+CESMO!O209+CESMO!P209+CEO!O476+CEO!P476</f>
        <v>0</v>
      </c>
      <c r="N209" s="111">
        <f t="shared" si="20"/>
        <v>72</v>
      </c>
      <c r="O209" s="112">
        <f t="shared" si="21"/>
        <v>9617.0399999999991</v>
      </c>
      <c r="P209" s="112">
        <f t="shared" si="22"/>
        <v>0</v>
      </c>
      <c r="Q209" s="112">
        <f t="shared" si="23"/>
        <v>0</v>
      </c>
    </row>
    <row r="210" spans="1:17" ht="38.2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58" t="s">
        <v>90</v>
      </c>
      <c r="G210" s="59" t="s">
        <v>263</v>
      </c>
      <c r="H210" s="76">
        <v>147.88999999999999</v>
      </c>
      <c r="I210" s="106">
        <f>'REITORIA-SETIC'!J210+ESAG!J210+CEART!J210+FAED!J210+CEAD!J210+CEFID!J210+CERES!J210+CESFI!J210+CCT!J210+CEPLAN!J210+CEAVI!J210+CAV!J210+CESMO!J210+CEO!J210</f>
        <v>60</v>
      </c>
      <c r="J210" s="107">
        <f>'REITORIA-SETIC'!K210+ESAG!K210+CEART!K210+FAED!K210+CEAD!K210+CEFID!K210+CERES!K210+CESFI!K210+CCT!K210+CEPLAN!K210+CEAVI!K210+CAV!K210+CESMO!K210+CEO!K210</f>
        <v>0</v>
      </c>
      <c r="K210" s="108">
        <f>'REITORIA-SETIC'!L210+ESAG!L210+CEART!L210+FAED!L210+CEAD!L210+CEFID!L210+CERES!L210+CESFI!L210+CCT!L210+CEAVI!L210+CAV!L210+CESMO!L210+CEO!L210</f>
        <v>0</v>
      </c>
      <c r="L210" s="109">
        <f t="shared" si="19"/>
        <v>14.5</v>
      </c>
      <c r="M210" s="110">
        <f>+'REITORIA-SETIC'!O210+'REITORIA-SETIC'!P210+ESAG!O210+ESAG!P210+CEART!O210+CEART!P210+FAED!O210+FAED!P210+CEAD!O210+CEAD!P210+CEFID!O210+CEFID!P210+CERES!O210+CERES!P210+CESFI!O210+CESFI!P210+CCT!O210+CCT!P210+CEPLAN!O210+CEPLAN!P210+CEAVI!O210+CEAVI!P210+CAV!O210+CAV!P210+CESMO!O210+CESMO!P210+CEO!O477+CEO!P477</f>
        <v>0</v>
      </c>
      <c r="N210" s="111">
        <f t="shared" si="20"/>
        <v>60</v>
      </c>
      <c r="O210" s="112">
        <f t="shared" si="21"/>
        <v>8873.4</v>
      </c>
      <c r="P210" s="112">
        <f t="shared" si="22"/>
        <v>0</v>
      </c>
      <c r="Q210" s="112">
        <f t="shared" si="23"/>
        <v>0</v>
      </c>
    </row>
    <row r="211" spans="1:17" ht="38.2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58" t="s">
        <v>90</v>
      </c>
      <c r="G211" s="59" t="s">
        <v>263</v>
      </c>
      <c r="H211" s="76">
        <v>203.44</v>
      </c>
      <c r="I211" s="106">
        <f>'REITORIA-SETIC'!J211+ESAG!J211+CEART!J211+FAED!J211+CEAD!J211+CEFID!J211+CERES!J211+CESFI!J211+CCT!J211+CEPLAN!J211+CEAVI!J211+CAV!J211+CESMO!J211+CEO!J211</f>
        <v>10</v>
      </c>
      <c r="J211" s="107">
        <f>'REITORIA-SETIC'!K211+ESAG!K211+CEART!K211+FAED!K211+CEAD!K211+CEFID!K211+CERES!K211+CESFI!K211+CCT!K211+CEPLAN!K211+CEAVI!K211+CAV!K211+CESMO!K211+CEO!K211</f>
        <v>0</v>
      </c>
      <c r="K211" s="108">
        <f>'REITORIA-SETIC'!L211+ESAG!L211+CEART!L211+FAED!L211+CEAD!L211+CEFID!L211+CERES!L211+CESFI!L211+CCT!L211+CEAVI!L211+CAV!L211+CESMO!L211+CEO!L211</f>
        <v>0</v>
      </c>
      <c r="L211" s="109">
        <f t="shared" si="19"/>
        <v>2</v>
      </c>
      <c r="M211" s="110">
        <f>+'REITORIA-SETIC'!O211+'REITORIA-SETIC'!P211+ESAG!O211+ESAG!P211+CEART!O211+CEART!P211+FAED!O211+FAED!P211+CEAD!O211+CEAD!P211+CEFID!O211+CEFID!P211+CERES!O211+CERES!P211+CESFI!O211+CESFI!P211+CCT!O211+CCT!P211+CEPLAN!O211+CEPLAN!P211+CEAVI!O211+CEAVI!P211+CAV!O211+CAV!P211+CESMO!O211+CESMO!P211+CEO!O478+CEO!P478</f>
        <v>0</v>
      </c>
      <c r="N211" s="111">
        <f t="shared" si="20"/>
        <v>10</v>
      </c>
      <c r="O211" s="112">
        <f t="shared" si="21"/>
        <v>2034.4</v>
      </c>
      <c r="P211" s="112">
        <f t="shared" si="22"/>
        <v>0</v>
      </c>
      <c r="Q211" s="112">
        <f t="shared" si="23"/>
        <v>0</v>
      </c>
    </row>
    <row r="212" spans="1:17" ht="38.2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58" t="s">
        <v>90</v>
      </c>
      <c r="G212" s="59" t="s">
        <v>263</v>
      </c>
      <c r="H212" s="76">
        <v>26.2</v>
      </c>
      <c r="I212" s="106">
        <f>'REITORIA-SETIC'!J212+ESAG!J212+CEART!J212+FAED!J212+CEAD!J212+CEFID!J212+CERES!J212+CESFI!J212+CCT!J212+CEPLAN!J212+CEAVI!J212+CAV!J212+CESMO!J212+CEO!J212</f>
        <v>200</v>
      </c>
      <c r="J212" s="107">
        <f>'REITORIA-SETIC'!K212+ESAG!K212+CEART!K212+FAED!K212+CEAD!K212+CEFID!K212+CERES!K212+CESFI!K212+CCT!K212+CEPLAN!K212+CEAVI!K212+CAV!K212+CESMO!K212+CEO!K212</f>
        <v>0</v>
      </c>
      <c r="K212" s="108">
        <f>'REITORIA-SETIC'!L212+ESAG!L212+CEART!L212+FAED!L212+CEAD!L212+CEFID!L212+CERES!L212+CESFI!L212+CCT!L212+CEAVI!L212+CAV!L212+CESMO!L212+CEO!L212</f>
        <v>0</v>
      </c>
      <c r="L212" s="109">
        <f t="shared" si="19"/>
        <v>49.5</v>
      </c>
      <c r="M212" s="110">
        <f>+'REITORIA-SETIC'!O212+'REITORIA-SETIC'!P212+ESAG!O212+ESAG!P212+CEART!O212+CEART!P212+FAED!O212+FAED!P212+CEAD!O212+CEAD!P212+CEFID!O212+CEFID!P212+CERES!O212+CERES!P212+CESFI!O212+CESFI!P212+CCT!O212+CCT!P212+CEPLAN!O212+CEPLAN!P212+CEAVI!O212+CEAVI!P212+CAV!O212+CAV!P212+CESMO!O212+CESMO!P212+CEO!O479+CEO!P479</f>
        <v>0</v>
      </c>
      <c r="N212" s="111">
        <f t="shared" si="20"/>
        <v>200</v>
      </c>
      <c r="O212" s="112">
        <f t="shared" si="21"/>
        <v>5240</v>
      </c>
      <c r="P212" s="112">
        <f t="shared" si="22"/>
        <v>0</v>
      </c>
      <c r="Q212" s="112">
        <f t="shared" si="23"/>
        <v>0</v>
      </c>
    </row>
    <row r="213" spans="1:17" ht="38.2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58" t="s">
        <v>90</v>
      </c>
      <c r="G213" s="59" t="s">
        <v>263</v>
      </c>
      <c r="H213" s="76">
        <v>41.65</v>
      </c>
      <c r="I213" s="106">
        <f>'REITORIA-SETIC'!J213+ESAG!J213+CEART!J213+FAED!J213+CEAD!J213+CEFID!J213+CERES!J213+CESFI!J213+CCT!J213+CEPLAN!J213+CEAVI!J213+CAV!J213+CESMO!J213+CEO!J213</f>
        <v>200</v>
      </c>
      <c r="J213" s="107">
        <f>'REITORIA-SETIC'!K213+ESAG!K213+CEART!K213+FAED!K213+CEAD!K213+CEFID!K213+CERES!K213+CESFI!K213+CCT!K213+CEPLAN!K213+CEAVI!K213+CAV!K213+CESMO!K213+CEO!K213</f>
        <v>0</v>
      </c>
      <c r="K213" s="108">
        <f>'REITORIA-SETIC'!L213+ESAG!L213+CEART!L213+FAED!L213+CEAD!L213+CEFID!L213+CERES!L213+CESFI!L213+CCT!L213+CEAVI!L213+CAV!L213+CESMO!L213+CEO!L213</f>
        <v>0</v>
      </c>
      <c r="L213" s="109">
        <f t="shared" si="19"/>
        <v>49.5</v>
      </c>
      <c r="M213" s="110">
        <f>+'REITORIA-SETIC'!O213+'REITORIA-SETIC'!P213+ESAG!O213+ESAG!P213+CEART!O213+CEART!P213+FAED!O213+FAED!P213+CEAD!O213+CEAD!P213+CEFID!O213+CEFID!P213+CERES!O213+CERES!P213+CESFI!O213+CESFI!P213+CCT!O213+CCT!P213+CEPLAN!O213+CEPLAN!P213+CEAVI!O213+CEAVI!P213+CAV!O213+CAV!P213+CESMO!O213+CESMO!P213+CEO!O480+CEO!P480</f>
        <v>0</v>
      </c>
      <c r="N213" s="111">
        <f t="shared" si="20"/>
        <v>200</v>
      </c>
      <c r="O213" s="112">
        <f t="shared" si="21"/>
        <v>8330</v>
      </c>
      <c r="P213" s="112">
        <f t="shared" si="22"/>
        <v>0</v>
      </c>
      <c r="Q213" s="112">
        <f t="shared" si="23"/>
        <v>0</v>
      </c>
    </row>
    <row r="214" spans="1:17" ht="38.2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58" t="s">
        <v>90</v>
      </c>
      <c r="G214" s="59" t="s">
        <v>263</v>
      </c>
      <c r="H214" s="76">
        <v>50</v>
      </c>
      <c r="I214" s="106">
        <f>'REITORIA-SETIC'!J214+ESAG!J214+CEART!J214+FAED!J214+CEAD!J214+CEFID!J214+CERES!J214+CESFI!J214+CCT!J214+CEPLAN!J214+CEAVI!J214+CAV!J214+CESMO!J214+CEO!J214</f>
        <v>200</v>
      </c>
      <c r="J214" s="107">
        <f>'REITORIA-SETIC'!K214+ESAG!K214+CEART!K214+FAED!K214+CEAD!K214+CEFID!K214+CERES!K214+CESFI!K214+CCT!K214+CEPLAN!K214+CEAVI!K214+CAV!K214+CESMO!K214+CEO!K214</f>
        <v>0</v>
      </c>
      <c r="K214" s="108">
        <f>'REITORIA-SETIC'!L214+ESAG!L214+CEART!L214+FAED!L214+CEAD!L214+CEFID!L214+CERES!L214+CESFI!L214+CCT!L214+CEAVI!L214+CAV!L214+CESMO!L214+CEO!L214</f>
        <v>0</v>
      </c>
      <c r="L214" s="109">
        <f t="shared" si="19"/>
        <v>49.5</v>
      </c>
      <c r="M214" s="110">
        <f>+'REITORIA-SETIC'!O214+'REITORIA-SETIC'!P214+ESAG!O214+ESAG!P214+CEART!O214+CEART!P214+FAED!O214+FAED!P214+CEAD!O214+CEAD!P214+CEFID!O214+CEFID!P214+CERES!O214+CERES!P214+CESFI!O214+CESFI!P214+CCT!O214+CCT!P214+CEPLAN!O214+CEPLAN!P214+CEAVI!O214+CEAVI!P214+CAV!O214+CAV!P214+CESMO!O214+CESMO!P214+CEO!O481+CEO!P481</f>
        <v>0</v>
      </c>
      <c r="N214" s="111">
        <f t="shared" si="20"/>
        <v>200</v>
      </c>
      <c r="O214" s="112">
        <f t="shared" si="21"/>
        <v>10000</v>
      </c>
      <c r="P214" s="112">
        <f t="shared" si="22"/>
        <v>0</v>
      </c>
      <c r="Q214" s="112">
        <f t="shared" si="23"/>
        <v>0</v>
      </c>
    </row>
    <row r="215" spans="1:17" ht="38.2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8" t="s">
        <v>91</v>
      </c>
      <c r="G215" s="80" t="s">
        <v>264</v>
      </c>
      <c r="H215" s="76">
        <v>10</v>
      </c>
      <c r="I215" s="106">
        <f>'REITORIA-SETIC'!J215+ESAG!J215+CEART!J215+FAED!J215+CEAD!J215+CEFID!J215+CERES!J215+CESFI!J215+CCT!J215+CEPLAN!J215+CEAVI!J215+CAV!J215+CESMO!J215+CEO!J215</f>
        <v>3000</v>
      </c>
      <c r="J215" s="107">
        <f>'REITORIA-SETIC'!K215+ESAG!K215+CEART!K215+FAED!K215+CEAD!K215+CEFID!K215+CERES!K215+CESFI!K215+CCT!K215+CEPLAN!K215+CEAVI!K215+CAV!K215+CESMO!K215+CEO!K215</f>
        <v>0</v>
      </c>
      <c r="K215" s="108">
        <f>'REITORIA-SETIC'!L215+ESAG!L215+CEART!L215+FAED!L215+CEAD!L215+CEFID!L215+CERES!L215+CESFI!L215+CCT!L215+CEAVI!L215+CAV!L215+CESMO!L215+CEO!L215</f>
        <v>0</v>
      </c>
      <c r="L215" s="109">
        <f t="shared" si="19"/>
        <v>749.5</v>
      </c>
      <c r="M215" s="110">
        <f>+'REITORIA-SETIC'!O215+'REITORIA-SETIC'!P215+ESAG!O215+ESAG!P215+CEART!O215+CEART!P215+FAED!O215+FAED!P215+CEAD!O215+CEAD!P215+CEFID!O215+CEFID!P215+CERES!O215+CERES!P215+CESFI!O215+CESFI!P215+CCT!O215+CCT!P215+CEPLAN!O215+CEPLAN!P215+CEAVI!O215+CEAVI!P215+CAV!O215+CAV!P215+CESMO!O215+CESMO!P215+CEO!O482+CEO!P482</f>
        <v>0</v>
      </c>
      <c r="N215" s="111">
        <f t="shared" si="20"/>
        <v>3000</v>
      </c>
      <c r="O215" s="112">
        <f t="shared" si="21"/>
        <v>30000</v>
      </c>
      <c r="P215" s="112">
        <f t="shared" si="22"/>
        <v>0</v>
      </c>
      <c r="Q215" s="112">
        <f t="shared" si="23"/>
        <v>0</v>
      </c>
    </row>
    <row r="216" spans="1:17" ht="38.2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8" t="s">
        <v>91</v>
      </c>
      <c r="G216" s="80" t="s">
        <v>264</v>
      </c>
      <c r="H216" s="76">
        <v>15.7</v>
      </c>
      <c r="I216" s="106">
        <f>'REITORIA-SETIC'!J216+ESAG!J216+CEART!J216+FAED!J216+CEAD!J216+CEFID!J216+CERES!J216+CESFI!J216+CCT!J216+CEPLAN!J216+CEAVI!J216+CAV!J216+CESMO!J216+CEO!J216</f>
        <v>3000</v>
      </c>
      <c r="J216" s="107">
        <f>'REITORIA-SETIC'!K216+ESAG!K216+CEART!K216+FAED!K216+CEAD!K216+CEFID!K216+CERES!K216+CESFI!K216+CCT!K216+CEPLAN!K216+CEAVI!K216+CAV!K216+CESMO!K216+CEO!K216</f>
        <v>0</v>
      </c>
      <c r="K216" s="108">
        <f>'REITORIA-SETIC'!L216+ESAG!L216+CEART!L216+FAED!L216+CEAD!L216+CEFID!L216+CERES!L216+CESFI!L216+CCT!L216+CEAVI!L216+CAV!L216+CESMO!L216+CEO!L216</f>
        <v>0</v>
      </c>
      <c r="L216" s="109">
        <f t="shared" si="19"/>
        <v>749.5</v>
      </c>
      <c r="M216" s="110">
        <f>+'REITORIA-SETIC'!O216+'REITORIA-SETIC'!P216+ESAG!O216+ESAG!P216+CEART!O216+CEART!P216+FAED!O216+FAED!P216+CEAD!O216+CEAD!P216+CEFID!O216+CEFID!P216+CERES!O216+CERES!P216+CESFI!O216+CESFI!P216+CCT!O216+CCT!P216+CEPLAN!O216+CEPLAN!P216+CEAVI!O216+CEAVI!P216+CAV!O216+CAV!P216+CESMO!O216+CESMO!P216+CEO!O483+CEO!P483</f>
        <v>0</v>
      </c>
      <c r="N216" s="111">
        <f t="shared" si="20"/>
        <v>3000</v>
      </c>
      <c r="O216" s="112">
        <f t="shared" si="21"/>
        <v>47100</v>
      </c>
      <c r="P216" s="112">
        <f t="shared" si="22"/>
        <v>0</v>
      </c>
      <c r="Q216" s="112">
        <f t="shared" si="23"/>
        <v>0</v>
      </c>
    </row>
    <row r="217" spans="1:17" ht="38.2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58" t="s">
        <v>92</v>
      </c>
      <c r="G217" s="59" t="s">
        <v>263</v>
      </c>
      <c r="H217" s="76">
        <v>10</v>
      </c>
      <c r="I217" s="106">
        <f>'REITORIA-SETIC'!J217+ESAG!J217+CEART!J217+FAED!J217+CEAD!J217+CEFID!J217+CERES!J217+CESFI!J217+CCT!J217+CEPLAN!J217+CEAVI!J217+CAV!J217+CESMO!J217+CEO!J217</f>
        <v>200</v>
      </c>
      <c r="J217" s="107">
        <f>'REITORIA-SETIC'!K217+ESAG!K217+CEART!K217+FAED!K217+CEAD!K217+CEFID!K217+CERES!K217+CESFI!K217+CCT!K217+CEPLAN!K217+CEAVI!K217+CAV!K217+CESMO!K217+CEO!K217</f>
        <v>0</v>
      </c>
      <c r="K217" s="108">
        <f>'REITORIA-SETIC'!L217+ESAG!L217+CEART!L217+FAED!L217+CEAD!L217+CEFID!L217+CERES!L217+CESFI!L217+CCT!L217+CEAVI!L217+CAV!L217+CESMO!L217+CEO!L217</f>
        <v>0</v>
      </c>
      <c r="L217" s="109">
        <f t="shared" si="19"/>
        <v>49.5</v>
      </c>
      <c r="M217" s="110">
        <f>+'REITORIA-SETIC'!O217+'REITORIA-SETIC'!P217+ESAG!O217+ESAG!P217+CEART!O217+CEART!P217+FAED!O217+FAED!P217+CEAD!O217+CEAD!P217+CEFID!O217+CEFID!P217+CERES!O217+CERES!P217+CESFI!O217+CESFI!P217+CCT!O217+CCT!P217+CEPLAN!O217+CEPLAN!P217+CEAVI!O217+CEAVI!P217+CAV!O217+CAV!P217+CESMO!O217+CESMO!P217+CEO!O484+CEO!P484</f>
        <v>0</v>
      </c>
      <c r="N217" s="111">
        <f t="shared" si="20"/>
        <v>200</v>
      </c>
      <c r="O217" s="112">
        <f t="shared" si="21"/>
        <v>2000</v>
      </c>
      <c r="P217" s="112">
        <f t="shared" si="22"/>
        <v>0</v>
      </c>
      <c r="Q217" s="112">
        <f t="shared" si="23"/>
        <v>0</v>
      </c>
    </row>
    <row r="218" spans="1:17" ht="38.2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8" t="s">
        <v>91</v>
      </c>
      <c r="G218" s="80" t="s">
        <v>264</v>
      </c>
      <c r="H218" s="76">
        <v>15</v>
      </c>
      <c r="I218" s="106">
        <f>'REITORIA-SETIC'!J218+ESAG!J218+CEART!J218+FAED!J218+CEAD!J218+CEFID!J218+CERES!J218+CESFI!J218+CCT!J218+CEPLAN!J218+CEAVI!J218+CAV!J218+CESMO!J218+CEO!J218</f>
        <v>500</v>
      </c>
      <c r="J218" s="107">
        <f>'REITORIA-SETIC'!K218+ESAG!K218+CEART!K218+FAED!K218+CEAD!K218+CEFID!K218+CERES!K218+CESFI!K218+CCT!K218+CEPLAN!K218+CEAVI!K218+CAV!K218+CESMO!K218+CEO!K218</f>
        <v>0</v>
      </c>
      <c r="K218" s="108">
        <f>'REITORIA-SETIC'!L218+ESAG!L218+CEART!L218+FAED!L218+CEAD!L218+CEFID!L218+CERES!L218+CESFI!L218+CCT!L218+CEAVI!L218+CAV!L218+CESMO!L218+CEO!L218</f>
        <v>0</v>
      </c>
      <c r="L218" s="109">
        <f t="shared" si="19"/>
        <v>124.5</v>
      </c>
      <c r="M218" s="110">
        <f>+'REITORIA-SETIC'!O218+'REITORIA-SETIC'!P218+ESAG!O218+ESAG!P218+CEART!O218+CEART!P218+FAED!O218+FAED!P218+CEAD!O218+CEAD!P218+CEFID!O218+CEFID!P218+CERES!O218+CERES!P218+CESFI!O218+CESFI!P218+CCT!O218+CCT!P218+CEPLAN!O218+CEPLAN!P218+CEAVI!O218+CEAVI!P218+CAV!O218+CAV!P218+CESMO!O218+CESMO!P218+CEO!O485+CEO!P485</f>
        <v>0</v>
      </c>
      <c r="N218" s="111">
        <f t="shared" si="20"/>
        <v>500</v>
      </c>
      <c r="O218" s="112">
        <f t="shared" si="21"/>
        <v>7500</v>
      </c>
      <c r="P218" s="112">
        <f t="shared" si="22"/>
        <v>0</v>
      </c>
      <c r="Q218" s="112">
        <f t="shared" si="23"/>
        <v>0</v>
      </c>
    </row>
    <row r="219" spans="1:17" ht="38.2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8" t="s">
        <v>91</v>
      </c>
      <c r="G219" s="80" t="s">
        <v>264</v>
      </c>
      <c r="H219" s="76">
        <v>21.67</v>
      </c>
      <c r="I219" s="106">
        <f>'REITORIA-SETIC'!J219+ESAG!J219+CEART!J219+FAED!J219+CEAD!J219+CEFID!J219+CERES!J219+CESFI!J219+CCT!J219+CEPLAN!J219+CEAVI!J219+CAV!J219+CESMO!J219+CEO!J219</f>
        <v>500</v>
      </c>
      <c r="J219" s="107">
        <f>'REITORIA-SETIC'!K219+ESAG!K219+CEART!K219+FAED!K219+CEAD!K219+CEFID!K219+CERES!K219+CESFI!K219+CCT!K219+CEPLAN!K219+CEAVI!K219+CAV!K219+CESMO!K219+CEO!K219</f>
        <v>0</v>
      </c>
      <c r="K219" s="108">
        <f>'REITORIA-SETIC'!L219+ESAG!L219+CEART!L219+FAED!L219+CEAD!L219+CEFID!L219+CERES!L219+CESFI!L219+CCT!L219+CEAVI!L219+CAV!L219+CESMO!L219+CEO!L219</f>
        <v>0</v>
      </c>
      <c r="L219" s="109">
        <f t="shared" si="19"/>
        <v>124.5</v>
      </c>
      <c r="M219" s="110">
        <f>+'REITORIA-SETIC'!O219+'REITORIA-SETIC'!P219+ESAG!O219+ESAG!P219+CEART!O219+CEART!P219+FAED!O219+FAED!P219+CEAD!O219+CEAD!P219+CEFID!O219+CEFID!P219+CERES!O219+CERES!P219+CESFI!O219+CESFI!P219+CCT!O219+CCT!P219+CEPLAN!O219+CEPLAN!P219+CEAVI!O219+CEAVI!P219+CAV!O219+CAV!P219+CESMO!O219+CESMO!P219+CEO!O486+CEO!P486</f>
        <v>0</v>
      </c>
      <c r="N219" s="111">
        <f t="shared" si="20"/>
        <v>500</v>
      </c>
      <c r="O219" s="112">
        <f t="shared" si="21"/>
        <v>10835</v>
      </c>
      <c r="P219" s="112">
        <f t="shared" si="22"/>
        <v>0</v>
      </c>
      <c r="Q219" s="112">
        <f t="shared" si="23"/>
        <v>0</v>
      </c>
    </row>
    <row r="220" spans="1:17" ht="38.2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8" t="s">
        <v>91</v>
      </c>
      <c r="G220" s="80" t="s">
        <v>264</v>
      </c>
      <c r="H220" s="76">
        <v>15.22</v>
      </c>
      <c r="I220" s="106">
        <f>'REITORIA-SETIC'!J220+ESAG!J220+CEART!J220+FAED!J220+CEAD!J220+CEFID!J220+CERES!J220+CESFI!J220+CCT!J220+CEPLAN!J220+CEAVI!J220+CAV!J220+CESMO!J220+CEO!J220</f>
        <v>200</v>
      </c>
      <c r="J220" s="107">
        <f>'REITORIA-SETIC'!K220+ESAG!K220+CEART!K220+FAED!K220+CEAD!K220+CEFID!K220+CERES!K220+CESFI!K220+CCT!K220+CEPLAN!K220+CEAVI!K220+CAV!K220+CESMO!K220+CEO!K220</f>
        <v>0</v>
      </c>
      <c r="K220" s="108">
        <f>'REITORIA-SETIC'!L220+ESAG!L220+CEART!L220+FAED!L220+CEAD!L220+CEFID!L220+CERES!L220+CESFI!L220+CCT!L220+CEAVI!L220+CAV!L220+CESMO!L220+CEO!L220</f>
        <v>0</v>
      </c>
      <c r="L220" s="109">
        <f t="shared" si="19"/>
        <v>49.5</v>
      </c>
      <c r="M220" s="110">
        <f>+'REITORIA-SETIC'!O220+'REITORIA-SETIC'!P220+ESAG!O220+ESAG!P220+CEART!O220+CEART!P220+FAED!O220+FAED!P220+CEAD!O220+CEAD!P220+CEFID!O220+CEFID!P220+CERES!O220+CERES!P220+CESFI!O220+CESFI!P220+CCT!O220+CCT!P220+CEPLAN!O220+CEPLAN!P220+CEAVI!O220+CEAVI!P220+CAV!O220+CAV!P220+CESMO!O220+CESMO!P220+CEO!O487+CEO!P487</f>
        <v>0</v>
      </c>
      <c r="N220" s="111">
        <f t="shared" si="20"/>
        <v>200</v>
      </c>
      <c r="O220" s="112">
        <f t="shared" si="21"/>
        <v>3044</v>
      </c>
      <c r="P220" s="112">
        <f t="shared" si="22"/>
        <v>0</v>
      </c>
      <c r="Q220" s="112">
        <f t="shared" si="23"/>
        <v>0</v>
      </c>
    </row>
    <row r="221" spans="1:17" ht="38.2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8" t="s">
        <v>91</v>
      </c>
      <c r="G221" s="80" t="s">
        <v>264</v>
      </c>
      <c r="H221" s="76">
        <v>212.25</v>
      </c>
      <c r="I221" s="106">
        <f>'REITORIA-SETIC'!J221+ESAG!J221+CEART!J221+FAED!J221+CEAD!J221+CEFID!J221+CERES!J221+CESFI!J221+CCT!J221+CEPLAN!J221+CEAVI!J221+CAV!J221+CESMO!J221+CEO!J221</f>
        <v>50</v>
      </c>
      <c r="J221" s="107">
        <f>'REITORIA-SETIC'!K221+ESAG!K221+CEART!K221+FAED!K221+CEAD!K221+CEFID!K221+CERES!K221+CESFI!K221+CCT!K221+CEPLAN!K221+CEAVI!K221+CAV!K221+CESMO!K221+CEO!K221</f>
        <v>0</v>
      </c>
      <c r="K221" s="108">
        <f>'REITORIA-SETIC'!L221+ESAG!L221+CEART!L221+FAED!L221+CEAD!L221+CEFID!L221+CERES!L221+CESFI!L221+CCT!L221+CEAVI!L221+CAV!L221+CESMO!L221+CEO!L221</f>
        <v>0</v>
      </c>
      <c r="L221" s="109">
        <f t="shared" si="19"/>
        <v>12</v>
      </c>
      <c r="M221" s="110">
        <f>+'REITORIA-SETIC'!O221+'REITORIA-SETIC'!P221+ESAG!O221+ESAG!P221+CEART!O221+CEART!P221+FAED!O221+FAED!P221+CEAD!O221+CEAD!P221+CEFID!O221+CEFID!P221+CERES!O221+CERES!P221+CESFI!O221+CESFI!P221+CCT!O221+CCT!P221+CEPLAN!O221+CEPLAN!P221+CEAVI!O221+CEAVI!P221+CAV!O221+CAV!P221+CESMO!O221+CESMO!P221+CEO!O488+CEO!P488</f>
        <v>0</v>
      </c>
      <c r="N221" s="111">
        <f t="shared" si="20"/>
        <v>50</v>
      </c>
      <c r="O221" s="112">
        <f t="shared" si="21"/>
        <v>10612.5</v>
      </c>
      <c r="P221" s="112">
        <f t="shared" si="22"/>
        <v>0</v>
      </c>
      <c r="Q221" s="112">
        <f t="shared" si="23"/>
        <v>0</v>
      </c>
    </row>
    <row r="222" spans="1:17" ht="38.2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8" t="s">
        <v>91</v>
      </c>
      <c r="G222" s="80" t="s">
        <v>264</v>
      </c>
      <c r="H222" s="76">
        <v>207.5</v>
      </c>
      <c r="I222" s="106">
        <f>'REITORIA-SETIC'!J222+ESAG!J222+CEART!J222+FAED!J222+CEAD!J222+CEFID!J222+CERES!J222+CESFI!J222+CCT!J222+CEPLAN!J222+CEAVI!J222+CAV!J222+CESMO!J222+CEO!J222</f>
        <v>50</v>
      </c>
      <c r="J222" s="107">
        <f>'REITORIA-SETIC'!K222+ESAG!K222+CEART!K222+FAED!K222+CEAD!K222+CEFID!K222+CERES!K222+CESFI!K222+CCT!K222+CEPLAN!K222+CEAVI!K222+CAV!K222+CESMO!K222+CEO!K222</f>
        <v>0</v>
      </c>
      <c r="K222" s="108">
        <f>'REITORIA-SETIC'!L222+ESAG!L222+CEART!L222+FAED!L222+CEAD!L222+CEFID!L222+CERES!L222+CESFI!L222+CCT!L222+CEAVI!L222+CAV!L222+CESMO!L222+CEO!L222</f>
        <v>0</v>
      </c>
      <c r="L222" s="109">
        <f t="shared" si="19"/>
        <v>12</v>
      </c>
      <c r="M222" s="110">
        <f>+'REITORIA-SETIC'!O222+'REITORIA-SETIC'!P222+ESAG!O222+ESAG!P222+CEART!O222+CEART!P222+FAED!O222+FAED!P222+CEAD!O222+CEAD!P222+CEFID!O222+CEFID!P222+CERES!O222+CERES!P222+CESFI!O222+CESFI!P222+CCT!O222+CCT!P222+CEPLAN!O222+CEPLAN!P222+CEAVI!O222+CEAVI!P222+CAV!O222+CAV!P222+CESMO!O222+CESMO!P222+CEO!O489+CEO!P489</f>
        <v>0</v>
      </c>
      <c r="N222" s="111">
        <f t="shared" si="20"/>
        <v>50</v>
      </c>
      <c r="O222" s="112">
        <f t="shared" si="21"/>
        <v>10375</v>
      </c>
      <c r="P222" s="112">
        <f t="shared" si="22"/>
        <v>0</v>
      </c>
      <c r="Q222" s="112">
        <f t="shared" si="23"/>
        <v>0</v>
      </c>
    </row>
    <row r="223" spans="1:17" ht="38.2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8" t="s">
        <v>91</v>
      </c>
      <c r="G223" s="80" t="s">
        <v>264</v>
      </c>
      <c r="H223" s="76">
        <v>68.45</v>
      </c>
      <c r="I223" s="106">
        <f>'REITORIA-SETIC'!J223+ESAG!J223+CEART!J223+FAED!J223+CEAD!J223+CEFID!J223+CERES!J223+CESFI!J223+CCT!J223+CEPLAN!J223+CEAVI!J223+CAV!J223+CESMO!J223+CEO!J223</f>
        <v>50</v>
      </c>
      <c r="J223" s="107">
        <f>'REITORIA-SETIC'!K223+ESAG!K223+CEART!K223+FAED!K223+CEAD!K223+CEFID!K223+CERES!K223+CESFI!K223+CCT!K223+CEPLAN!K223+CEAVI!K223+CAV!K223+CESMO!K223+CEO!K223</f>
        <v>0</v>
      </c>
      <c r="K223" s="108">
        <f>'REITORIA-SETIC'!L223+ESAG!L223+CEART!L223+FAED!L223+CEAD!L223+CEFID!L223+CERES!L223+CESFI!L223+CCT!L223+CEAVI!L223+CAV!L223+CESMO!L223+CEO!L223</f>
        <v>0</v>
      </c>
      <c r="L223" s="109">
        <f t="shared" si="19"/>
        <v>12</v>
      </c>
      <c r="M223" s="110">
        <f>+'REITORIA-SETIC'!O223+'REITORIA-SETIC'!P223+ESAG!O223+ESAG!P223+CEART!O223+CEART!P223+FAED!O223+FAED!P223+CEAD!O223+CEAD!P223+CEFID!O223+CEFID!P223+CERES!O223+CERES!P223+CESFI!O223+CESFI!P223+CCT!O223+CCT!P223+CEPLAN!O223+CEPLAN!P223+CEAVI!O223+CEAVI!P223+CAV!O223+CAV!P223+CESMO!O223+CESMO!P223+CEO!O490+CEO!P490</f>
        <v>0</v>
      </c>
      <c r="N223" s="111">
        <f t="shared" si="20"/>
        <v>50</v>
      </c>
      <c r="O223" s="112">
        <f t="shared" si="21"/>
        <v>3422.5</v>
      </c>
      <c r="P223" s="112">
        <f t="shared" si="22"/>
        <v>0</v>
      </c>
      <c r="Q223" s="112">
        <f t="shared" si="23"/>
        <v>0</v>
      </c>
    </row>
    <row r="224" spans="1:17" ht="38.2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8" t="s">
        <v>91</v>
      </c>
      <c r="G224" s="80" t="s">
        <v>264</v>
      </c>
      <c r="H224" s="76">
        <v>26.46</v>
      </c>
      <c r="I224" s="106">
        <f>'REITORIA-SETIC'!J224+ESAG!J224+CEART!J224+FAED!J224+CEAD!J224+CEFID!J224+CERES!J224+CESFI!J224+CCT!J224+CEPLAN!J224+CEAVI!J224+CAV!J224+CESMO!J224+CEO!J224</f>
        <v>50</v>
      </c>
      <c r="J224" s="107">
        <f>'REITORIA-SETIC'!K224+ESAG!K224+CEART!K224+FAED!K224+CEAD!K224+CEFID!K224+CERES!K224+CESFI!K224+CCT!K224+CEPLAN!K224+CEAVI!K224+CAV!K224+CESMO!K224+CEO!K224</f>
        <v>0</v>
      </c>
      <c r="K224" s="108">
        <f>'REITORIA-SETIC'!L224+ESAG!L224+CEART!L224+FAED!L224+CEAD!L224+CEFID!L224+CERES!L224+CESFI!L224+CCT!L224+CEAVI!L224+CAV!L224+CESMO!L224+CEO!L224</f>
        <v>0</v>
      </c>
      <c r="L224" s="109">
        <f t="shared" si="19"/>
        <v>12</v>
      </c>
      <c r="M224" s="110">
        <f>+'REITORIA-SETIC'!O224+'REITORIA-SETIC'!P224+ESAG!O224+ESAG!P224+CEART!O224+CEART!P224+FAED!O224+FAED!P224+CEAD!O224+CEAD!P224+CEFID!O224+CEFID!P224+CERES!O224+CERES!P224+CESFI!O224+CESFI!P224+CCT!O224+CCT!P224+CEPLAN!O224+CEPLAN!P224+CEAVI!O224+CEAVI!P224+CAV!O224+CAV!P224+CESMO!O224+CESMO!P224+CEO!O491+CEO!P491</f>
        <v>0</v>
      </c>
      <c r="N224" s="111">
        <f t="shared" si="20"/>
        <v>50</v>
      </c>
      <c r="O224" s="112">
        <f t="shared" si="21"/>
        <v>1323</v>
      </c>
      <c r="P224" s="112">
        <f t="shared" si="22"/>
        <v>0</v>
      </c>
      <c r="Q224" s="112">
        <f t="shared" si="23"/>
        <v>0</v>
      </c>
    </row>
    <row r="225" spans="1:17" ht="38.2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8" t="s">
        <v>91</v>
      </c>
      <c r="G225" s="80" t="s">
        <v>264</v>
      </c>
      <c r="H225" s="76">
        <v>62.22</v>
      </c>
      <c r="I225" s="106">
        <f>'REITORIA-SETIC'!J225+ESAG!J225+CEART!J225+FAED!J225+CEAD!J225+CEFID!J225+CERES!J225+CESFI!J225+CCT!J225+CEPLAN!J225+CEAVI!J225+CAV!J225+CESMO!J225+CEO!J225</f>
        <v>100</v>
      </c>
      <c r="J225" s="107">
        <f>'REITORIA-SETIC'!K225+ESAG!K225+CEART!K225+FAED!K225+CEAD!K225+CEFID!K225+CERES!K225+CESFI!K225+CCT!K225+CEPLAN!K225+CEAVI!K225+CAV!K225+CESMO!K225+CEO!K225</f>
        <v>0</v>
      </c>
      <c r="K225" s="108">
        <f>'REITORIA-SETIC'!L225+ESAG!L225+CEART!L225+FAED!L225+CEAD!L225+CEFID!L225+CERES!L225+CESFI!L225+CCT!L225+CEAVI!L225+CAV!L225+CESMO!L225+CEO!L225</f>
        <v>0</v>
      </c>
      <c r="L225" s="109">
        <f t="shared" si="19"/>
        <v>24.5</v>
      </c>
      <c r="M225" s="110">
        <f>+'REITORIA-SETIC'!O225+'REITORIA-SETIC'!P225+ESAG!O225+ESAG!P225+CEART!O225+CEART!P225+FAED!O225+FAED!P225+CEAD!O225+CEAD!P225+CEFID!O225+CEFID!P225+CERES!O225+CERES!P225+CESFI!O225+CESFI!P225+CCT!O225+CCT!P225+CEPLAN!O225+CEPLAN!P225+CEAVI!O225+CEAVI!P225+CAV!O225+CAV!P225+CESMO!O225+CESMO!P225+CEO!O492+CEO!P492</f>
        <v>0</v>
      </c>
      <c r="N225" s="111">
        <f t="shared" si="20"/>
        <v>100</v>
      </c>
      <c r="O225" s="112">
        <f t="shared" si="21"/>
        <v>6222</v>
      </c>
      <c r="P225" s="112">
        <f t="shared" si="22"/>
        <v>0</v>
      </c>
      <c r="Q225" s="112">
        <f t="shared" si="23"/>
        <v>0</v>
      </c>
    </row>
    <row r="226" spans="1:17" ht="38.2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8" t="s">
        <v>91</v>
      </c>
      <c r="G226" s="80" t="s">
        <v>264</v>
      </c>
      <c r="H226" s="76">
        <v>103.69</v>
      </c>
      <c r="I226" s="106">
        <f>'REITORIA-SETIC'!J226+ESAG!J226+CEART!J226+FAED!J226+CEAD!J226+CEFID!J226+CERES!J226+CESFI!J226+CCT!J226+CEPLAN!J226+CEAVI!J226+CAV!J226+CESMO!J226+CEO!J226</f>
        <v>100</v>
      </c>
      <c r="J226" s="107">
        <f>'REITORIA-SETIC'!K226+ESAG!K226+CEART!K226+FAED!K226+CEAD!K226+CEFID!K226+CERES!K226+CESFI!K226+CCT!K226+CEPLAN!K226+CEAVI!K226+CAV!K226+CESMO!K226+CEO!K226</f>
        <v>0</v>
      </c>
      <c r="K226" s="108">
        <f>'REITORIA-SETIC'!L226+ESAG!L226+CEART!L226+FAED!L226+CEAD!L226+CEFID!L226+CERES!L226+CESFI!L226+CCT!L226+CEAVI!L226+CAV!L226+CESMO!L226+CEO!L226</f>
        <v>0</v>
      </c>
      <c r="L226" s="109">
        <f t="shared" si="19"/>
        <v>24.5</v>
      </c>
      <c r="M226" s="110">
        <f>+'REITORIA-SETIC'!O226+'REITORIA-SETIC'!P226+ESAG!O226+ESAG!P226+CEART!O226+CEART!P226+FAED!O226+FAED!P226+CEAD!O226+CEAD!P226+CEFID!O226+CEFID!P226+CERES!O226+CERES!P226+CESFI!O226+CESFI!P226+CCT!O226+CCT!P226+CEPLAN!O226+CEPLAN!P226+CEAVI!O226+CEAVI!P226+CAV!O226+CAV!P226+CESMO!O226+CESMO!P226+CEO!O493+CEO!P493</f>
        <v>0</v>
      </c>
      <c r="N226" s="111">
        <f t="shared" si="20"/>
        <v>100</v>
      </c>
      <c r="O226" s="112">
        <f t="shared" si="21"/>
        <v>10369</v>
      </c>
      <c r="P226" s="112">
        <f t="shared" si="22"/>
        <v>0</v>
      </c>
      <c r="Q226" s="112">
        <f t="shared" si="23"/>
        <v>0</v>
      </c>
    </row>
    <row r="227" spans="1:17" ht="38.2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58" t="s">
        <v>90</v>
      </c>
      <c r="G227" s="59" t="s">
        <v>263</v>
      </c>
      <c r="H227" s="76">
        <v>1141.23</v>
      </c>
      <c r="I227" s="106">
        <f>'REITORIA-SETIC'!J227+ESAG!J227+CEART!J227+FAED!J227+CEAD!J227+CEFID!J227+CERES!J227+CESFI!J227+CCT!J227+CEPLAN!J227+CEAVI!J227+CAV!J227+CESMO!J227+CEO!J227</f>
        <v>1</v>
      </c>
      <c r="J227" s="107">
        <f>'REITORIA-SETIC'!K227+ESAG!K227+CEART!K227+FAED!K227+CEAD!K227+CEFID!K227+CERES!K227+CESFI!K227+CCT!K227+CEPLAN!K227+CEAVI!K227+CAV!K227+CESMO!K227+CEO!K227</f>
        <v>0</v>
      </c>
      <c r="K227" s="108">
        <f>'REITORIA-SETIC'!L227+ESAG!L227+CEART!L227+FAED!L227+CEAD!L227+CEFID!L227+CERES!L227+CESFI!L227+CCT!L227+CEAVI!L227+CAV!L227+CESMO!L227+CEO!L227</f>
        <v>0</v>
      </c>
      <c r="L227" s="109">
        <f t="shared" si="19"/>
        <v>-0.25</v>
      </c>
      <c r="M227" s="110">
        <f>+'REITORIA-SETIC'!O227+'REITORIA-SETIC'!P227+ESAG!O227+ESAG!P227+CEART!O227+CEART!P227+FAED!O227+FAED!P227+CEAD!O227+CEAD!P227+CEFID!O227+CEFID!P227+CERES!O227+CERES!P227+CESFI!O227+CESFI!P227+CCT!O227+CCT!P227+CEPLAN!O227+CEPLAN!P227+CEAVI!O227+CEAVI!P227+CAV!O227+CAV!P227+CESMO!O227+CESMO!P227+CEO!O494+CEO!P494</f>
        <v>0</v>
      </c>
      <c r="N227" s="111">
        <f t="shared" si="20"/>
        <v>1</v>
      </c>
      <c r="O227" s="112">
        <f t="shared" si="21"/>
        <v>1141.23</v>
      </c>
      <c r="P227" s="112">
        <f t="shared" si="22"/>
        <v>0</v>
      </c>
      <c r="Q227" s="112">
        <f t="shared" si="23"/>
        <v>0</v>
      </c>
    </row>
    <row r="228" spans="1:17" ht="38.2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58" t="s">
        <v>90</v>
      </c>
      <c r="G228" s="59" t="s">
        <v>263</v>
      </c>
      <c r="H228" s="76">
        <v>649.80999999999995</v>
      </c>
      <c r="I228" s="106">
        <f>'REITORIA-SETIC'!J228+ESAG!J228+CEART!J228+FAED!J228+CEAD!J228+CEFID!J228+CERES!J228+CESFI!J228+CCT!J228+CEPLAN!J228+CEAVI!J228+CAV!J228+CESMO!J228+CEO!J228</f>
        <v>1</v>
      </c>
      <c r="J228" s="107">
        <f>'REITORIA-SETIC'!K228+ESAG!K228+CEART!K228+FAED!K228+CEAD!K228+CEFID!K228+CERES!K228+CESFI!K228+CCT!K228+CEPLAN!K228+CEAVI!K228+CAV!K228+CESMO!K228+CEO!K228</f>
        <v>0</v>
      </c>
      <c r="K228" s="108">
        <f>'REITORIA-SETIC'!L228+ESAG!L228+CEART!L228+FAED!L228+CEAD!L228+CEFID!L228+CERES!L228+CESFI!L228+CCT!L228+CEAVI!L228+CAV!L228+CESMO!L228+CEO!L228</f>
        <v>0</v>
      </c>
      <c r="L228" s="109">
        <f t="shared" si="19"/>
        <v>-0.25</v>
      </c>
      <c r="M228" s="110">
        <f>+'REITORIA-SETIC'!O228+'REITORIA-SETIC'!P228+ESAG!O228+ESAG!P228+CEART!O228+CEART!P228+FAED!O228+FAED!P228+CEAD!O228+CEAD!P228+CEFID!O228+CEFID!P228+CERES!O228+CERES!P228+CESFI!O228+CESFI!P228+CCT!O228+CCT!P228+CEPLAN!O228+CEPLAN!P228+CEAVI!O228+CEAVI!P228+CAV!O228+CAV!P228+CESMO!O228+CESMO!P228+CEO!O495+CEO!P495</f>
        <v>0</v>
      </c>
      <c r="N228" s="111">
        <f t="shared" si="20"/>
        <v>1</v>
      </c>
      <c r="O228" s="112">
        <f t="shared" si="21"/>
        <v>649.80999999999995</v>
      </c>
      <c r="P228" s="112">
        <f t="shared" si="22"/>
        <v>0</v>
      </c>
      <c r="Q228" s="112">
        <f t="shared" si="23"/>
        <v>0</v>
      </c>
    </row>
    <row r="229" spans="1:17" ht="38.2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58" t="s">
        <v>90</v>
      </c>
      <c r="G229" s="59" t="s">
        <v>263</v>
      </c>
      <c r="H229" s="76">
        <v>172.22</v>
      </c>
      <c r="I229" s="106">
        <f>'REITORIA-SETIC'!J229+ESAG!J229+CEART!J229+FAED!J229+CEAD!J229+CEFID!J229+CERES!J229+CESFI!J229+CCT!J229+CEPLAN!J229+CEAVI!J229+CAV!J229+CESMO!J229+CEO!J229</f>
        <v>4</v>
      </c>
      <c r="J229" s="107">
        <f>'REITORIA-SETIC'!K229+ESAG!K229+CEART!K229+FAED!K229+CEAD!K229+CEFID!K229+CERES!K229+CESFI!K229+CCT!K229+CEPLAN!K229+CEAVI!K229+CAV!K229+CESMO!K229+CEO!K229</f>
        <v>0</v>
      </c>
      <c r="K229" s="108">
        <f>'REITORIA-SETIC'!L229+ESAG!L229+CEART!L229+FAED!L229+CEAD!L229+CEFID!L229+CERES!L229+CESFI!L229+CCT!L229+CEAVI!L229+CAV!L229+CESMO!L229+CEO!L229</f>
        <v>0</v>
      </c>
      <c r="L229" s="109">
        <f t="shared" si="19"/>
        <v>0.5</v>
      </c>
      <c r="M229" s="110">
        <f>+'REITORIA-SETIC'!O229+'REITORIA-SETIC'!P229+ESAG!O229+ESAG!P229+CEART!O229+CEART!P229+FAED!O229+FAED!P229+CEAD!O229+CEAD!P229+CEFID!O229+CEFID!P229+CERES!O229+CERES!P229+CESFI!O229+CESFI!P229+CCT!O229+CCT!P229+CEPLAN!O229+CEPLAN!P229+CEAVI!O229+CEAVI!P229+CAV!O229+CAV!P229+CESMO!O229+CESMO!P229+CEO!O496+CEO!P496</f>
        <v>0</v>
      </c>
      <c r="N229" s="111">
        <f t="shared" si="20"/>
        <v>4</v>
      </c>
      <c r="O229" s="112">
        <f t="shared" si="21"/>
        <v>688.88</v>
      </c>
      <c r="P229" s="112">
        <f t="shared" si="22"/>
        <v>0</v>
      </c>
      <c r="Q229" s="112">
        <f t="shared" si="23"/>
        <v>0</v>
      </c>
    </row>
    <row r="230" spans="1:17" ht="38.2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58" t="s">
        <v>90</v>
      </c>
      <c r="G230" s="59" t="s">
        <v>263</v>
      </c>
      <c r="H230" s="76">
        <v>743.02</v>
      </c>
      <c r="I230" s="106">
        <f>'REITORIA-SETIC'!J230+ESAG!J230+CEART!J230+FAED!J230+CEAD!J230+CEFID!J230+CERES!J230+CESFI!J230+CCT!J230+CEPLAN!J230+CEAVI!J230+CAV!J230+CESMO!J230+CEO!J230</f>
        <v>4</v>
      </c>
      <c r="J230" s="107">
        <f>'REITORIA-SETIC'!K230+ESAG!K230+CEART!K230+FAED!K230+CEAD!K230+CEFID!K230+CERES!K230+CESFI!K230+CCT!K230+CEPLAN!K230+CEAVI!K230+CAV!K230+CESMO!K230+CEO!K230</f>
        <v>0</v>
      </c>
      <c r="K230" s="108">
        <f>'REITORIA-SETIC'!L230+ESAG!L230+CEART!L230+FAED!L230+CEAD!L230+CEFID!L230+CERES!L230+CESFI!L230+CCT!L230+CEAVI!L230+CAV!L230+CESMO!L230+CEO!L230</f>
        <v>0</v>
      </c>
      <c r="L230" s="109">
        <f t="shared" si="19"/>
        <v>0.5</v>
      </c>
      <c r="M230" s="110">
        <f>+'REITORIA-SETIC'!O230+'REITORIA-SETIC'!P230+ESAG!O230+ESAG!P230+CEART!O230+CEART!P230+FAED!O230+FAED!P230+CEAD!O230+CEAD!P230+CEFID!O230+CEFID!P230+CERES!O230+CERES!P230+CESFI!O230+CESFI!P230+CCT!O230+CCT!P230+CEPLAN!O230+CEPLAN!P230+CEAVI!O230+CEAVI!P230+CAV!O230+CAV!P230+CESMO!O230+CESMO!P230+CEO!O497+CEO!P497</f>
        <v>0</v>
      </c>
      <c r="N230" s="111">
        <f t="shared" si="20"/>
        <v>4</v>
      </c>
      <c r="O230" s="112">
        <f t="shared" si="21"/>
        <v>2972.08</v>
      </c>
      <c r="P230" s="112">
        <f t="shared" si="22"/>
        <v>0</v>
      </c>
      <c r="Q230" s="112">
        <f t="shared" si="23"/>
        <v>0</v>
      </c>
    </row>
    <row r="231" spans="1:17" ht="38.2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58" t="s">
        <v>90</v>
      </c>
      <c r="G231" s="59" t="s">
        <v>263</v>
      </c>
      <c r="H231" s="76">
        <v>371.01</v>
      </c>
      <c r="I231" s="106">
        <f>'REITORIA-SETIC'!J231+ESAG!J231+CEART!J231+FAED!J231+CEAD!J231+CEFID!J231+CERES!J231+CESFI!J231+CCT!J231+CEPLAN!J231+CEAVI!J231+CAV!J231+CESMO!J231+CEO!J231</f>
        <v>5</v>
      </c>
      <c r="J231" s="107">
        <f>'REITORIA-SETIC'!K231+ESAG!K231+CEART!K231+FAED!K231+CEAD!K231+CEFID!K231+CERES!K231+CESFI!K231+CCT!K231+CEPLAN!K231+CEAVI!K231+CAV!K231+CESMO!K231+CEO!K231</f>
        <v>0</v>
      </c>
      <c r="K231" s="108">
        <f>'REITORIA-SETIC'!L231+ESAG!L231+CEART!L231+FAED!L231+CEAD!L231+CEFID!L231+CERES!L231+CESFI!L231+CCT!L231+CEAVI!L231+CAV!L231+CESMO!L231+CEO!L231</f>
        <v>0</v>
      </c>
      <c r="L231" s="109">
        <f t="shared" si="19"/>
        <v>0.75</v>
      </c>
      <c r="M231" s="110">
        <f>+'REITORIA-SETIC'!O231+'REITORIA-SETIC'!P231+ESAG!O231+ESAG!P231+CEART!O231+CEART!P231+FAED!O231+FAED!P231+CEAD!O231+CEAD!P231+CEFID!O231+CEFID!P231+CERES!O231+CERES!P231+CESFI!O231+CESFI!P231+CCT!O231+CCT!P231+CEPLAN!O231+CEPLAN!P231+CEAVI!O231+CEAVI!P231+CAV!O231+CAV!P231+CESMO!O231+CESMO!P231+CEO!O498+CEO!P498</f>
        <v>0</v>
      </c>
      <c r="N231" s="111">
        <f t="shared" si="20"/>
        <v>5</v>
      </c>
      <c r="O231" s="112">
        <f t="shared" si="21"/>
        <v>1855.05</v>
      </c>
      <c r="P231" s="112">
        <f t="shared" si="22"/>
        <v>0</v>
      </c>
      <c r="Q231" s="112">
        <f t="shared" si="23"/>
        <v>0</v>
      </c>
    </row>
    <row r="232" spans="1:17" ht="38.2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58" t="s">
        <v>90</v>
      </c>
      <c r="G232" s="59" t="s">
        <v>263</v>
      </c>
      <c r="H232" s="76">
        <v>100.71</v>
      </c>
      <c r="I232" s="106">
        <f>'REITORIA-SETIC'!J232+ESAG!J232+CEART!J232+FAED!J232+CEAD!J232+CEFID!J232+CERES!J232+CESFI!J232+CCT!J232+CEPLAN!J232+CEAVI!J232+CAV!J232+CESMO!J232+CEO!J232</f>
        <v>15</v>
      </c>
      <c r="J232" s="107">
        <f>'REITORIA-SETIC'!K232+ESAG!K232+CEART!K232+FAED!K232+CEAD!K232+CEFID!K232+CERES!K232+CESFI!K232+CCT!K232+CEPLAN!K232+CEAVI!K232+CAV!K232+CESMO!K232+CEO!K232</f>
        <v>0</v>
      </c>
      <c r="K232" s="108">
        <f>'REITORIA-SETIC'!L232+ESAG!L232+CEART!L232+FAED!L232+CEAD!L232+CEFID!L232+CERES!L232+CESFI!L232+CCT!L232+CEAVI!L232+CAV!L232+CESMO!L232+CEO!L232</f>
        <v>0</v>
      </c>
      <c r="L232" s="109">
        <f t="shared" si="19"/>
        <v>3.25</v>
      </c>
      <c r="M232" s="110">
        <f>+'REITORIA-SETIC'!O232+'REITORIA-SETIC'!P232+ESAG!O232+ESAG!P232+CEART!O232+CEART!P232+FAED!O232+FAED!P232+CEAD!O232+CEAD!P232+CEFID!O232+CEFID!P232+CERES!O232+CERES!P232+CESFI!O232+CESFI!P232+CCT!O232+CCT!P232+CEPLAN!O232+CEPLAN!P232+CEAVI!O232+CEAVI!P232+CAV!O232+CAV!P232+CESMO!O232+CESMO!P232+CEO!O499+CEO!P499</f>
        <v>0</v>
      </c>
      <c r="N232" s="111">
        <f t="shared" si="20"/>
        <v>15</v>
      </c>
      <c r="O232" s="112">
        <f t="shared" si="21"/>
        <v>1510.6499999999999</v>
      </c>
      <c r="P232" s="112">
        <f t="shared" si="22"/>
        <v>0</v>
      </c>
      <c r="Q232" s="112">
        <f t="shared" si="23"/>
        <v>0</v>
      </c>
    </row>
    <row r="233" spans="1:17" ht="38.2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58" t="s">
        <v>90</v>
      </c>
      <c r="G233" s="59" t="s">
        <v>263</v>
      </c>
      <c r="H233" s="76">
        <v>500</v>
      </c>
      <c r="I233" s="106">
        <f>'REITORIA-SETIC'!J233+ESAG!J233+CEART!J233+FAED!J233+CEAD!J233+CEFID!J233+CERES!J233+CESFI!J233+CCT!J233+CEPLAN!J233+CEAVI!J233+CAV!J233+CESMO!J233+CEO!J233</f>
        <v>15</v>
      </c>
      <c r="J233" s="107">
        <f>'REITORIA-SETIC'!K233+ESAG!K233+CEART!K233+FAED!K233+CEAD!K233+CEFID!K233+CERES!K233+CESFI!K233+CCT!K233+CEPLAN!K233+CEAVI!K233+CAV!K233+CESMO!K233+CEO!K233</f>
        <v>0</v>
      </c>
      <c r="K233" s="108">
        <f>'REITORIA-SETIC'!L233+ESAG!L233+CEART!L233+FAED!L233+CEAD!L233+CEFID!L233+CERES!L233+CESFI!L233+CCT!L233+CEAVI!L233+CAV!L233+CESMO!L233+CEO!L233</f>
        <v>0</v>
      </c>
      <c r="L233" s="109">
        <f t="shared" si="19"/>
        <v>3.25</v>
      </c>
      <c r="M233" s="110">
        <f>+'REITORIA-SETIC'!O233+'REITORIA-SETIC'!P233+ESAG!O233+ESAG!P233+CEART!O233+CEART!P233+FAED!O233+FAED!P233+CEAD!O233+CEAD!P233+CEFID!O233+CEFID!P233+CERES!O233+CERES!P233+CESFI!O233+CESFI!P233+CCT!O233+CCT!P233+CEPLAN!O233+CEPLAN!P233+CEAVI!O233+CEAVI!P233+CAV!O233+CAV!P233+CESMO!O233+CESMO!P233+CEO!O500+CEO!P500</f>
        <v>0</v>
      </c>
      <c r="N233" s="111">
        <f t="shared" si="20"/>
        <v>15</v>
      </c>
      <c r="O233" s="112">
        <f t="shared" si="21"/>
        <v>7500</v>
      </c>
      <c r="P233" s="112">
        <f t="shared" si="22"/>
        <v>0</v>
      </c>
      <c r="Q233" s="112">
        <f t="shared" si="23"/>
        <v>0</v>
      </c>
    </row>
    <row r="234" spans="1:17" ht="38.2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58" t="s">
        <v>90</v>
      </c>
      <c r="G234" s="59" t="s">
        <v>263</v>
      </c>
      <c r="H234" s="76">
        <v>1096.3599999999999</v>
      </c>
      <c r="I234" s="106">
        <f>'REITORIA-SETIC'!J234+ESAG!J234+CEART!J234+FAED!J234+CEAD!J234+CEFID!J234+CERES!J234+CESFI!J234+CCT!J234+CEPLAN!J234+CEAVI!J234+CAV!J234+CESMO!J234+CEO!J234</f>
        <v>15</v>
      </c>
      <c r="J234" s="107">
        <f>'REITORIA-SETIC'!K234+ESAG!K234+CEART!K234+FAED!K234+CEAD!K234+CEFID!K234+CERES!K234+CESFI!K234+CCT!K234+CEPLAN!K234+CEAVI!K234+CAV!K234+CESMO!K234+CEO!K234</f>
        <v>0</v>
      </c>
      <c r="K234" s="108">
        <f>'REITORIA-SETIC'!L234+ESAG!L234+CEART!L234+FAED!L234+CEAD!L234+CEFID!L234+CERES!L234+CESFI!L234+CCT!L234+CEAVI!L234+CAV!L234+CESMO!L234+CEO!L234</f>
        <v>0</v>
      </c>
      <c r="L234" s="109">
        <f t="shared" si="19"/>
        <v>3.25</v>
      </c>
      <c r="M234" s="110">
        <f>+'REITORIA-SETIC'!O234+'REITORIA-SETIC'!P234+ESAG!O234+ESAG!P234+CEART!O234+CEART!P234+FAED!O234+FAED!P234+CEAD!O234+CEAD!P234+CEFID!O234+CEFID!P234+CERES!O234+CERES!P234+CESFI!O234+CESFI!P234+CCT!O234+CCT!P234+CEPLAN!O234+CEPLAN!P234+CEAVI!O234+CEAVI!P234+CAV!O234+CAV!P234+CESMO!O234+CESMO!P234+CEO!O501+CEO!P501</f>
        <v>0</v>
      </c>
      <c r="N234" s="111">
        <f t="shared" si="20"/>
        <v>15</v>
      </c>
      <c r="O234" s="112">
        <f t="shared" si="21"/>
        <v>16445.399999999998</v>
      </c>
      <c r="P234" s="112">
        <f t="shared" si="22"/>
        <v>0</v>
      </c>
      <c r="Q234" s="112">
        <f t="shared" si="23"/>
        <v>0</v>
      </c>
    </row>
    <row r="235" spans="1:17" ht="38.2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58" t="s">
        <v>90</v>
      </c>
      <c r="G235" s="59" t="s">
        <v>263</v>
      </c>
      <c r="H235" s="76">
        <v>495.96</v>
      </c>
      <c r="I235" s="106">
        <f>'REITORIA-SETIC'!J235+ESAG!J235+CEART!J235+FAED!J235+CEAD!J235+CEFID!J235+CERES!J235+CESFI!J235+CCT!J235+CEPLAN!J235+CEAVI!J235+CAV!J235+CESMO!J235+CEO!J235</f>
        <v>5</v>
      </c>
      <c r="J235" s="107">
        <f>'REITORIA-SETIC'!K235+ESAG!K235+CEART!K235+FAED!K235+CEAD!K235+CEFID!K235+CERES!K235+CESFI!K235+CCT!K235+CEPLAN!K235+CEAVI!K235+CAV!K235+CESMO!K235+CEO!K235</f>
        <v>0</v>
      </c>
      <c r="K235" s="108">
        <f>'REITORIA-SETIC'!L235+ESAG!L235+CEART!L235+FAED!L235+CEAD!L235+CEFID!L235+CERES!L235+CESFI!L235+CCT!L235+CEAVI!L235+CAV!L235+CESMO!L235+CEO!L235</f>
        <v>0</v>
      </c>
      <c r="L235" s="109">
        <f t="shared" si="19"/>
        <v>0.75</v>
      </c>
      <c r="M235" s="110">
        <f>+'REITORIA-SETIC'!O235+'REITORIA-SETIC'!P235+ESAG!O235+ESAG!P235+CEART!O235+CEART!P235+FAED!O235+FAED!P235+CEAD!O235+CEAD!P235+CEFID!O235+CEFID!P235+CERES!O235+CERES!P235+CESFI!O235+CESFI!P235+CCT!O235+CCT!P235+CEPLAN!O235+CEPLAN!P235+CEAVI!O235+CEAVI!P235+CAV!O235+CAV!P235+CESMO!O235+CESMO!P235+CEO!O502+CEO!P502</f>
        <v>0</v>
      </c>
      <c r="N235" s="111">
        <f t="shared" si="20"/>
        <v>5</v>
      </c>
      <c r="O235" s="112">
        <f t="shared" si="21"/>
        <v>2479.7999999999997</v>
      </c>
      <c r="P235" s="112">
        <f t="shared" si="22"/>
        <v>0</v>
      </c>
      <c r="Q235" s="112">
        <f t="shared" si="23"/>
        <v>0</v>
      </c>
    </row>
    <row r="236" spans="1:17" ht="38.2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58" t="s">
        <v>90</v>
      </c>
      <c r="G236" s="59" t="s">
        <v>263</v>
      </c>
      <c r="H236" s="76">
        <v>1083.79</v>
      </c>
      <c r="I236" s="106">
        <f>'REITORIA-SETIC'!J236+ESAG!J236+CEART!J236+FAED!J236+CEAD!J236+CEFID!J236+CERES!J236+CESFI!J236+CCT!J236+CEPLAN!J236+CEAVI!J236+CAV!J236+CESMO!J236+CEO!J236</f>
        <v>5</v>
      </c>
      <c r="J236" s="107">
        <f>'REITORIA-SETIC'!K236+ESAG!K236+CEART!K236+FAED!K236+CEAD!K236+CEFID!K236+CERES!K236+CESFI!K236+CCT!K236+CEPLAN!K236+CEAVI!K236+CAV!K236+CESMO!K236+CEO!K236</f>
        <v>0</v>
      </c>
      <c r="K236" s="108">
        <f>'REITORIA-SETIC'!L236+ESAG!L236+CEART!L236+FAED!L236+CEAD!L236+CEFID!L236+CERES!L236+CESFI!L236+CCT!L236+CEAVI!L236+CAV!L236+CESMO!L236+CEO!L236</f>
        <v>0</v>
      </c>
      <c r="L236" s="109">
        <f t="shared" si="19"/>
        <v>0.75</v>
      </c>
      <c r="M236" s="110">
        <f>+'REITORIA-SETIC'!O236+'REITORIA-SETIC'!P236+ESAG!O236+ESAG!P236+CEART!O236+CEART!P236+FAED!O236+FAED!P236+CEAD!O236+CEAD!P236+CEFID!O236+CEFID!P236+CERES!O236+CERES!P236+CESFI!O236+CESFI!P236+CCT!O236+CCT!P236+CEPLAN!O236+CEPLAN!P236+CEAVI!O236+CEAVI!P236+CAV!O236+CAV!P236+CESMO!O236+CESMO!P236+CEO!O503+CEO!P503</f>
        <v>0</v>
      </c>
      <c r="N236" s="111">
        <f t="shared" si="20"/>
        <v>5</v>
      </c>
      <c r="O236" s="112">
        <f t="shared" si="21"/>
        <v>5418.95</v>
      </c>
      <c r="P236" s="112">
        <f t="shared" si="22"/>
        <v>0</v>
      </c>
      <c r="Q236" s="112">
        <f t="shared" si="23"/>
        <v>0</v>
      </c>
    </row>
    <row r="237" spans="1:17" ht="38.2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58" t="s">
        <v>90</v>
      </c>
      <c r="G237" s="59" t="s">
        <v>263</v>
      </c>
      <c r="H237" s="76">
        <v>71.63</v>
      </c>
      <c r="I237" s="106">
        <f>'REITORIA-SETIC'!J237+ESAG!J237+CEART!J237+FAED!J237+CEAD!J237+CEFID!J237+CERES!J237+CESFI!J237+CCT!J237+CEPLAN!J237+CEAVI!J237+CAV!J237+CESMO!J237+CEO!J237</f>
        <v>25</v>
      </c>
      <c r="J237" s="107">
        <f>'REITORIA-SETIC'!K237+ESAG!K237+CEART!K237+FAED!K237+CEAD!K237+CEFID!K237+CERES!K237+CESFI!K237+CCT!K237+CEPLAN!K237+CEAVI!K237+CAV!K237+CESMO!K237+CEO!K237</f>
        <v>0</v>
      </c>
      <c r="K237" s="108">
        <f>'REITORIA-SETIC'!L237+ESAG!L237+CEART!L237+FAED!L237+CEAD!L237+CEFID!L237+CERES!L237+CESFI!L237+CCT!L237+CEAVI!L237+CAV!L237+CESMO!L237+CEO!L237</f>
        <v>0</v>
      </c>
      <c r="L237" s="109">
        <f t="shared" si="19"/>
        <v>5.75</v>
      </c>
      <c r="M237" s="110">
        <f>+'REITORIA-SETIC'!O237+'REITORIA-SETIC'!P237+ESAG!O237+ESAG!P237+CEART!O237+CEART!P237+FAED!O237+FAED!P237+CEAD!O237+CEAD!P237+CEFID!O237+CEFID!P237+CERES!O237+CERES!P237+CESFI!O237+CESFI!P237+CCT!O237+CCT!P237+CEPLAN!O237+CEPLAN!P237+CEAVI!O237+CEAVI!P237+CAV!O237+CAV!P237+CESMO!O237+CESMO!P237+CEO!O504+CEO!P504</f>
        <v>0</v>
      </c>
      <c r="N237" s="111">
        <f t="shared" si="20"/>
        <v>25</v>
      </c>
      <c r="O237" s="112">
        <f t="shared" si="21"/>
        <v>1790.75</v>
      </c>
      <c r="P237" s="112">
        <f t="shared" si="22"/>
        <v>0</v>
      </c>
      <c r="Q237" s="112">
        <f t="shared" si="23"/>
        <v>0</v>
      </c>
    </row>
    <row r="238" spans="1:17" ht="38.2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58" t="s">
        <v>90</v>
      </c>
      <c r="G238" s="59" t="s">
        <v>263</v>
      </c>
      <c r="H238" s="76">
        <v>76.709999999999994</v>
      </c>
      <c r="I238" s="106">
        <f>'REITORIA-SETIC'!J238+ESAG!J238+CEART!J238+FAED!J238+CEAD!J238+CEFID!J238+CERES!J238+CESFI!J238+CCT!J238+CEPLAN!J238+CEAVI!J238+CAV!J238+CESMO!J238+CEO!J238</f>
        <v>100</v>
      </c>
      <c r="J238" s="107">
        <f>'REITORIA-SETIC'!K238+ESAG!K238+CEART!K238+FAED!K238+CEAD!K238+CEFID!K238+CERES!K238+CESFI!K238+CCT!K238+CEPLAN!K238+CEAVI!K238+CAV!K238+CESMO!K238+CEO!K238</f>
        <v>0</v>
      </c>
      <c r="K238" s="108">
        <f>'REITORIA-SETIC'!L238+ESAG!L238+CEART!L238+FAED!L238+CEAD!L238+CEFID!L238+CERES!L238+CESFI!L238+CCT!L238+CEAVI!L238+CAV!L238+CESMO!L238+CEO!L238</f>
        <v>0</v>
      </c>
      <c r="L238" s="109">
        <f t="shared" si="19"/>
        <v>24.5</v>
      </c>
      <c r="M238" s="110">
        <f>+'REITORIA-SETIC'!O238+'REITORIA-SETIC'!P238+ESAG!O238+ESAG!P238+CEART!O238+CEART!P238+FAED!O238+FAED!P238+CEAD!O238+CEAD!P238+CEFID!O238+CEFID!P238+CERES!O238+CERES!P238+CESFI!O238+CESFI!P238+CCT!O238+CCT!P238+CEPLAN!O238+CEPLAN!P238+CEAVI!O238+CEAVI!P238+CAV!O238+CAV!P238+CESMO!O238+CESMO!P238+CEO!O505+CEO!P505</f>
        <v>0</v>
      </c>
      <c r="N238" s="111">
        <f t="shared" si="20"/>
        <v>100</v>
      </c>
      <c r="O238" s="112">
        <f t="shared" si="21"/>
        <v>7670.9999999999991</v>
      </c>
      <c r="P238" s="112">
        <f t="shared" si="22"/>
        <v>0</v>
      </c>
      <c r="Q238" s="112">
        <f t="shared" si="23"/>
        <v>0</v>
      </c>
    </row>
    <row r="239" spans="1:17" ht="38.2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8" t="s">
        <v>91</v>
      </c>
      <c r="G239" s="80" t="s">
        <v>264</v>
      </c>
      <c r="H239" s="76">
        <v>15.22</v>
      </c>
      <c r="I239" s="106">
        <f>'REITORIA-SETIC'!J239+ESAG!J239+CEART!J239+FAED!J239+CEAD!J239+CEFID!J239+CERES!J239+CESFI!J239+CCT!J239+CEPLAN!J239+CEAVI!J239+CAV!J239+CESMO!J239+CEO!J239</f>
        <v>100</v>
      </c>
      <c r="J239" s="107">
        <f>'REITORIA-SETIC'!K239+ESAG!K239+CEART!K239+FAED!K239+CEAD!K239+CEFID!K239+CERES!K239+CESFI!K239+CCT!K239+CEPLAN!K239+CEAVI!K239+CAV!K239+CESMO!K239+CEO!K239</f>
        <v>0</v>
      </c>
      <c r="K239" s="108">
        <f>'REITORIA-SETIC'!L239+ESAG!L239+CEART!L239+FAED!L239+CEAD!L239+CEFID!L239+CERES!L239+CESFI!L239+CCT!L239+CEAVI!L239+CAV!L239+CESMO!L239+CEO!L239</f>
        <v>0</v>
      </c>
      <c r="L239" s="109">
        <f t="shared" si="19"/>
        <v>24.5</v>
      </c>
      <c r="M239" s="110">
        <f>+'REITORIA-SETIC'!O239+'REITORIA-SETIC'!P239+ESAG!O239+ESAG!P239+CEART!O239+CEART!P239+FAED!O239+FAED!P239+CEAD!O239+CEAD!P239+CEFID!O239+CEFID!P239+CERES!O239+CERES!P239+CESFI!O239+CESFI!P239+CCT!O239+CCT!P239+CEPLAN!O239+CEPLAN!P239+CEAVI!O239+CEAVI!P239+CAV!O239+CAV!P239+CESMO!O239+CESMO!P239+CEO!O506+CEO!P506</f>
        <v>0</v>
      </c>
      <c r="N239" s="111">
        <f t="shared" si="20"/>
        <v>100</v>
      </c>
      <c r="O239" s="112">
        <f t="shared" si="21"/>
        <v>1522</v>
      </c>
      <c r="P239" s="112">
        <f t="shared" si="22"/>
        <v>0</v>
      </c>
      <c r="Q239" s="112">
        <f t="shared" si="23"/>
        <v>0</v>
      </c>
    </row>
    <row r="240" spans="1:17" ht="38.2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8" t="s">
        <v>91</v>
      </c>
      <c r="G240" s="80" t="s">
        <v>264</v>
      </c>
      <c r="H240" s="76">
        <v>22.02</v>
      </c>
      <c r="I240" s="106">
        <f>'REITORIA-SETIC'!J240+ESAG!J240+CEART!J240+FAED!J240+CEAD!J240+CEFID!J240+CERES!J240+CESFI!J240+CCT!J240+CEPLAN!J240+CEAVI!J240+CAV!J240+CESMO!J240+CEO!J240</f>
        <v>100</v>
      </c>
      <c r="J240" s="107">
        <f>'REITORIA-SETIC'!K240+ESAG!K240+CEART!K240+FAED!K240+CEAD!K240+CEFID!K240+CERES!K240+CESFI!K240+CCT!K240+CEPLAN!K240+CEAVI!K240+CAV!K240+CESMO!K240+CEO!K240</f>
        <v>0</v>
      </c>
      <c r="K240" s="108">
        <f>'REITORIA-SETIC'!L240+ESAG!L240+CEART!L240+FAED!L240+CEAD!L240+CEFID!L240+CERES!L240+CESFI!L240+CCT!L240+CEAVI!L240+CAV!L240+CESMO!L240+CEO!L240</f>
        <v>0</v>
      </c>
      <c r="L240" s="109">
        <f t="shared" si="19"/>
        <v>24.5</v>
      </c>
      <c r="M240" s="110">
        <f>+'REITORIA-SETIC'!O240+'REITORIA-SETIC'!P240+ESAG!O240+ESAG!P240+CEART!O240+CEART!P240+FAED!O240+FAED!P240+CEAD!O240+CEAD!P240+CEFID!O240+CEFID!P240+CERES!O240+CERES!P240+CESFI!O240+CESFI!P240+CCT!O240+CCT!P240+CEPLAN!O240+CEPLAN!P240+CEAVI!O240+CEAVI!P240+CAV!O240+CAV!P240+CESMO!O240+CESMO!P240+CEO!O507+CEO!P507</f>
        <v>0</v>
      </c>
      <c r="N240" s="111">
        <f t="shared" si="20"/>
        <v>100</v>
      </c>
      <c r="O240" s="112">
        <f t="shared" si="21"/>
        <v>2202</v>
      </c>
      <c r="P240" s="112">
        <f t="shared" si="22"/>
        <v>0</v>
      </c>
      <c r="Q240" s="112">
        <f t="shared" si="23"/>
        <v>0</v>
      </c>
    </row>
    <row r="241" spans="1:17" ht="38.2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8" t="s">
        <v>91</v>
      </c>
      <c r="G241" s="80" t="s">
        <v>264</v>
      </c>
      <c r="H241" s="76">
        <v>27.5</v>
      </c>
      <c r="I241" s="106">
        <f>'REITORIA-SETIC'!J241+ESAG!J241+CEART!J241+FAED!J241+CEAD!J241+CEFID!J241+CERES!J241+CESFI!J241+CCT!J241+CEPLAN!J241+CEAVI!J241+CAV!J241+CESMO!J241+CEO!J241</f>
        <v>1000</v>
      </c>
      <c r="J241" s="107">
        <f>'REITORIA-SETIC'!K241+ESAG!K241+CEART!K241+FAED!K241+CEAD!K241+CEFID!K241+CERES!K241+CESFI!K241+CCT!K241+CEPLAN!K241+CEAVI!K241+CAV!K241+CESMO!K241+CEO!K241</f>
        <v>0</v>
      </c>
      <c r="K241" s="108">
        <f>'REITORIA-SETIC'!L241+ESAG!L241+CEART!L241+FAED!L241+CEAD!L241+CEFID!L241+CERES!L241+CESFI!L241+CCT!L241+CEAVI!L241+CAV!L241+CESMO!L241+CEO!L241</f>
        <v>0</v>
      </c>
      <c r="L241" s="109">
        <f t="shared" si="19"/>
        <v>249.5</v>
      </c>
      <c r="M241" s="110">
        <f>+'REITORIA-SETIC'!O241+'REITORIA-SETIC'!P241+ESAG!O241+ESAG!P241+CEART!O241+CEART!P241+FAED!O241+FAED!P241+CEAD!O241+CEAD!P241+CEFID!O241+CEFID!P241+CERES!O241+CERES!P241+CESFI!O241+CESFI!P241+CCT!O241+CCT!P241+CEPLAN!O241+CEPLAN!P241+CEAVI!O241+CEAVI!P241+CAV!O241+CAV!P241+CESMO!O241+CESMO!P241+CEO!O508+CEO!P508</f>
        <v>0</v>
      </c>
      <c r="N241" s="111">
        <f t="shared" si="20"/>
        <v>1000</v>
      </c>
      <c r="O241" s="112">
        <f t="shared" si="21"/>
        <v>27500</v>
      </c>
      <c r="P241" s="112">
        <f t="shared" si="22"/>
        <v>0</v>
      </c>
      <c r="Q241" s="112">
        <f t="shared" si="23"/>
        <v>0</v>
      </c>
    </row>
    <row r="242" spans="1:17" ht="38.2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58" t="s">
        <v>90</v>
      </c>
      <c r="G242" s="59" t="s">
        <v>263</v>
      </c>
      <c r="H242" s="76">
        <v>1156.1400000000001</v>
      </c>
      <c r="I242" s="106">
        <f>'REITORIA-SETIC'!J242+ESAG!J242+CEART!J242+FAED!J242+CEAD!J242+CEFID!J242+CERES!J242+CESFI!J242+CCT!J242+CEPLAN!J242+CEAVI!J242+CAV!J242+CESMO!J242+CEO!J242</f>
        <v>5</v>
      </c>
      <c r="J242" s="107">
        <f>'REITORIA-SETIC'!K242+ESAG!K242+CEART!K242+FAED!K242+CEAD!K242+CEFID!K242+CERES!K242+CESFI!K242+CCT!K242+CEPLAN!K242+CEAVI!K242+CAV!K242+CESMO!K242+CEO!K242</f>
        <v>0</v>
      </c>
      <c r="K242" s="108">
        <f>'REITORIA-SETIC'!L242+ESAG!L242+CEART!L242+FAED!L242+CEAD!L242+CEFID!L242+CERES!L242+CESFI!L242+CCT!L242+CEAVI!L242+CAV!L242+CESMO!L242+CEO!L242</f>
        <v>0</v>
      </c>
      <c r="L242" s="109">
        <f t="shared" si="19"/>
        <v>0.75</v>
      </c>
      <c r="M242" s="110">
        <f>+'REITORIA-SETIC'!O242+'REITORIA-SETIC'!P242+ESAG!O242+ESAG!P242+CEART!O242+CEART!P242+FAED!O242+FAED!P242+CEAD!O242+CEAD!P242+CEFID!O242+CEFID!P242+CERES!O242+CERES!P242+CESFI!O242+CESFI!P242+CCT!O242+CCT!P242+CEPLAN!O242+CEPLAN!P242+CEAVI!O242+CEAVI!P242+CAV!O242+CAV!P242+CESMO!O242+CESMO!P242+CEO!O509+CEO!P509</f>
        <v>0</v>
      </c>
      <c r="N242" s="111">
        <f t="shared" si="20"/>
        <v>5</v>
      </c>
      <c r="O242" s="112">
        <f t="shared" si="21"/>
        <v>5780.7000000000007</v>
      </c>
      <c r="P242" s="112">
        <f t="shared" si="22"/>
        <v>0</v>
      </c>
      <c r="Q242" s="112">
        <f t="shared" si="23"/>
        <v>0</v>
      </c>
    </row>
    <row r="243" spans="1:17" ht="38.2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58" t="s">
        <v>90</v>
      </c>
      <c r="G243" s="59" t="s">
        <v>263</v>
      </c>
      <c r="H243" s="76">
        <v>511.28</v>
      </c>
      <c r="I243" s="106">
        <f>'REITORIA-SETIC'!J243+ESAG!J243+CEART!J243+FAED!J243+CEAD!J243+CEFID!J243+CERES!J243+CESFI!J243+CCT!J243+CEPLAN!J243+CEAVI!J243+CAV!J243+CESMO!J243+CEO!J243</f>
        <v>5</v>
      </c>
      <c r="J243" s="107">
        <f>'REITORIA-SETIC'!K243+ESAG!K243+CEART!K243+FAED!K243+CEAD!K243+CEFID!K243+CERES!K243+CESFI!K243+CCT!K243+CEPLAN!K243+CEAVI!K243+CAV!K243+CESMO!K243+CEO!K243</f>
        <v>0</v>
      </c>
      <c r="K243" s="108">
        <f>'REITORIA-SETIC'!L243+ESAG!L243+CEART!L243+FAED!L243+CEAD!L243+CEFID!L243+CERES!L243+CESFI!L243+CCT!L243+CEAVI!L243+CAV!L243+CESMO!L243+CEO!L243</f>
        <v>0</v>
      </c>
      <c r="L243" s="109">
        <f t="shared" si="19"/>
        <v>0.75</v>
      </c>
      <c r="M243" s="110">
        <f>+'REITORIA-SETIC'!O243+'REITORIA-SETIC'!P243+ESAG!O243+ESAG!P243+CEART!O243+CEART!P243+FAED!O243+FAED!P243+CEAD!O243+CEAD!P243+CEFID!O243+CEFID!P243+CERES!O243+CERES!P243+CESFI!O243+CESFI!P243+CCT!O243+CCT!P243+CEPLAN!O243+CEPLAN!P243+CEAVI!O243+CEAVI!P243+CAV!O243+CAV!P243+CESMO!O243+CESMO!P243+CEO!O510+CEO!P510</f>
        <v>0</v>
      </c>
      <c r="N243" s="111">
        <f t="shared" si="20"/>
        <v>5</v>
      </c>
      <c r="O243" s="112">
        <f t="shared" si="21"/>
        <v>2556.3999999999996</v>
      </c>
      <c r="P243" s="112">
        <f t="shared" si="22"/>
        <v>0</v>
      </c>
      <c r="Q243" s="112">
        <f t="shared" si="23"/>
        <v>0</v>
      </c>
    </row>
    <row r="244" spans="1:17" ht="38.2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8" t="s">
        <v>91</v>
      </c>
      <c r="G244" s="80" t="s">
        <v>264</v>
      </c>
      <c r="H244" s="76">
        <v>205.66</v>
      </c>
      <c r="I244" s="106">
        <f>'REITORIA-SETIC'!J244+ESAG!J244+CEART!J244+FAED!J244+CEAD!J244+CEFID!J244+CERES!J244+CESFI!J244+CCT!J244+CEPLAN!J244+CEAVI!J244+CAV!J244+CESMO!J244+CEO!J244</f>
        <v>20</v>
      </c>
      <c r="J244" s="107">
        <f>'REITORIA-SETIC'!K244+ESAG!K244+CEART!K244+FAED!K244+CEAD!K244+CEFID!K244+CERES!K244+CESFI!K244+CCT!K244+CEPLAN!K244+CEAVI!K244+CAV!K244+CESMO!K244+CEO!K244</f>
        <v>0</v>
      </c>
      <c r="K244" s="108">
        <f>'REITORIA-SETIC'!L244+ESAG!L244+CEART!L244+FAED!L244+CEAD!L244+CEFID!L244+CERES!L244+CESFI!L244+CCT!L244+CEAVI!L244+CAV!L244+CESMO!L244+CEO!L244</f>
        <v>0</v>
      </c>
      <c r="L244" s="109">
        <f t="shared" si="19"/>
        <v>4.5</v>
      </c>
      <c r="M244" s="110">
        <f>+'REITORIA-SETIC'!O244+'REITORIA-SETIC'!P244+ESAG!O244+ESAG!P244+CEART!O244+CEART!P244+FAED!O244+FAED!P244+CEAD!O244+CEAD!P244+CEFID!O244+CEFID!P244+CERES!O244+CERES!P244+CESFI!O244+CESFI!P244+CCT!O244+CCT!P244+CEPLAN!O244+CEPLAN!P244+CEAVI!O244+CEAVI!P244+CAV!O244+CAV!P244+CESMO!O244+CESMO!P244+CEO!O511+CEO!P511</f>
        <v>0</v>
      </c>
      <c r="N244" s="111">
        <f t="shared" si="20"/>
        <v>20</v>
      </c>
      <c r="O244" s="112">
        <f t="shared" si="21"/>
        <v>4113.2</v>
      </c>
      <c r="P244" s="112">
        <f t="shared" si="22"/>
        <v>0</v>
      </c>
      <c r="Q244" s="112">
        <f t="shared" si="23"/>
        <v>0</v>
      </c>
    </row>
    <row r="245" spans="1:17" ht="38.2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8" t="s">
        <v>91</v>
      </c>
      <c r="G245" s="80" t="s">
        <v>264</v>
      </c>
      <c r="H245" s="76">
        <v>17.13</v>
      </c>
      <c r="I245" s="106">
        <f>'REITORIA-SETIC'!J245+ESAG!J245+CEART!J245+FAED!J245+CEAD!J245+CEFID!J245+CERES!J245+CESFI!J245+CCT!J245+CEPLAN!J245+CEAVI!J245+CAV!J245+CESMO!J245+CEO!J245</f>
        <v>1000</v>
      </c>
      <c r="J245" s="107">
        <f>'REITORIA-SETIC'!K245+ESAG!K245+CEART!K245+FAED!K245+CEAD!K245+CEFID!K245+CERES!K245+CESFI!K245+CCT!K245+CEPLAN!K245+CEAVI!K245+CAV!K245+CESMO!K245+CEO!K245</f>
        <v>0</v>
      </c>
      <c r="K245" s="108">
        <f>'REITORIA-SETIC'!L245+ESAG!L245+CEART!L245+FAED!L245+CEAD!L245+CEFID!L245+CERES!L245+CESFI!L245+CCT!L245+CEAVI!L245+CAV!L245+CESMO!L245+CEO!L245</f>
        <v>0</v>
      </c>
      <c r="L245" s="109">
        <f t="shared" si="19"/>
        <v>249.5</v>
      </c>
      <c r="M245" s="110">
        <f>+'REITORIA-SETIC'!O245+'REITORIA-SETIC'!P245+ESAG!O245+ESAG!P245+CEART!O245+CEART!P245+FAED!O245+FAED!P245+CEAD!O245+CEAD!P245+CEFID!O245+CEFID!P245+CERES!O245+CERES!P245+CESFI!O245+CESFI!P245+CCT!O245+CCT!P245+CEPLAN!O245+CEPLAN!P245+CEAVI!O245+CEAVI!P245+CAV!O245+CAV!P245+CESMO!O245+CESMO!P245+CEO!O512+CEO!P512</f>
        <v>0</v>
      </c>
      <c r="N245" s="111">
        <f t="shared" si="20"/>
        <v>1000</v>
      </c>
      <c r="O245" s="112">
        <f t="shared" si="21"/>
        <v>17130</v>
      </c>
      <c r="P245" s="112">
        <f t="shared" si="22"/>
        <v>0</v>
      </c>
      <c r="Q245" s="112">
        <f t="shared" si="23"/>
        <v>0</v>
      </c>
    </row>
    <row r="246" spans="1:17" ht="38.2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8" t="s">
        <v>91</v>
      </c>
      <c r="G246" s="80" t="s">
        <v>264</v>
      </c>
      <c r="H246" s="76">
        <v>20.59</v>
      </c>
      <c r="I246" s="106">
        <f>'REITORIA-SETIC'!J246+ESAG!J246+CEART!J246+FAED!J246+CEAD!J246+CEFID!J246+CERES!J246+CESFI!J246+CCT!J246+CEPLAN!J246+CEAVI!J246+CAV!J246+CESMO!J246+CEO!J246</f>
        <v>1000</v>
      </c>
      <c r="J246" s="107">
        <f>'REITORIA-SETIC'!K246+ESAG!K246+CEART!K246+FAED!K246+CEAD!K246+CEFID!K246+CERES!K246+CESFI!K246+CCT!K246+CEPLAN!K246+CEAVI!K246+CAV!K246+CESMO!K246+CEO!K246</f>
        <v>0</v>
      </c>
      <c r="K246" s="108">
        <f>'REITORIA-SETIC'!L246+ESAG!L246+CEART!L246+FAED!L246+CEAD!L246+CEFID!L246+CERES!L246+CESFI!L246+CCT!L246+CEAVI!L246+CAV!L246+CESMO!L246+CEO!L246</f>
        <v>0</v>
      </c>
      <c r="L246" s="109">
        <f t="shared" si="19"/>
        <v>249.5</v>
      </c>
      <c r="M246" s="110">
        <f>+'REITORIA-SETIC'!O246+'REITORIA-SETIC'!P246+ESAG!O246+ESAG!P246+CEART!O246+CEART!P246+FAED!O246+FAED!P246+CEAD!O246+CEAD!P246+CEFID!O246+CEFID!P246+CERES!O246+CERES!P246+CESFI!O246+CESFI!P246+CCT!O246+CCT!P246+CEPLAN!O246+CEPLAN!P246+CEAVI!O246+CEAVI!P246+CAV!O246+CAV!P246+CESMO!O246+CESMO!P246+CEO!O513+CEO!P513</f>
        <v>0</v>
      </c>
      <c r="N246" s="111">
        <f t="shared" si="20"/>
        <v>1000</v>
      </c>
      <c r="O246" s="112">
        <f t="shared" si="21"/>
        <v>20590</v>
      </c>
      <c r="P246" s="112">
        <f t="shared" si="22"/>
        <v>0</v>
      </c>
      <c r="Q246" s="112">
        <f t="shared" si="23"/>
        <v>0</v>
      </c>
    </row>
    <row r="247" spans="1:17" ht="38.2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58" t="s">
        <v>90</v>
      </c>
      <c r="G247" s="59" t="s">
        <v>263</v>
      </c>
      <c r="H247" s="76">
        <v>195.69</v>
      </c>
      <c r="I247" s="106">
        <f>'REITORIA-SETIC'!J247+ESAG!J247+CEART!J247+FAED!J247+CEAD!J247+CEFID!J247+CERES!J247+CESFI!J247+CCT!J247+CEPLAN!J247+CEAVI!J247+CAV!J247+CESMO!J247+CEO!J247</f>
        <v>20</v>
      </c>
      <c r="J247" s="107">
        <f>'REITORIA-SETIC'!K247+ESAG!K247+CEART!K247+FAED!K247+CEAD!K247+CEFID!K247+CERES!K247+CESFI!K247+CCT!K247+CEPLAN!K247+CEAVI!K247+CAV!K247+CESMO!K247+CEO!K247</f>
        <v>0</v>
      </c>
      <c r="K247" s="108">
        <f>'REITORIA-SETIC'!L247+ESAG!L247+CEART!L247+FAED!L247+CEAD!L247+CEFID!L247+CERES!L247+CESFI!L247+CCT!L247+CEAVI!L247+CAV!L247+CESMO!L247+CEO!L247</f>
        <v>0</v>
      </c>
      <c r="L247" s="109">
        <f t="shared" si="19"/>
        <v>4.5</v>
      </c>
      <c r="M247" s="110">
        <f>+'REITORIA-SETIC'!O247+'REITORIA-SETIC'!P247+ESAG!O247+ESAG!P247+CEART!O247+CEART!P247+FAED!O247+FAED!P247+CEAD!O247+CEAD!P247+CEFID!O247+CEFID!P247+CERES!O247+CERES!P247+CESFI!O247+CESFI!P247+CCT!O247+CCT!P247+CEPLAN!O247+CEPLAN!P247+CEAVI!O247+CEAVI!P247+CAV!O247+CAV!P247+CESMO!O247+CESMO!P247+CEO!O514+CEO!P514</f>
        <v>0</v>
      </c>
      <c r="N247" s="111">
        <f t="shared" si="20"/>
        <v>20</v>
      </c>
      <c r="O247" s="112">
        <f t="shared" si="21"/>
        <v>3913.8</v>
      </c>
      <c r="P247" s="112">
        <f t="shared" si="22"/>
        <v>0</v>
      </c>
      <c r="Q247" s="112">
        <f t="shared" si="23"/>
        <v>0</v>
      </c>
    </row>
    <row r="248" spans="1:17" ht="38.2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58" t="s">
        <v>90</v>
      </c>
      <c r="G248" s="59" t="s">
        <v>263</v>
      </c>
      <c r="H248" s="76">
        <v>216.09</v>
      </c>
      <c r="I248" s="106">
        <f>'REITORIA-SETIC'!J248+ESAG!J248+CEART!J248+FAED!J248+CEAD!J248+CEFID!J248+CERES!J248+CESFI!J248+CCT!J248+CEPLAN!J248+CEAVI!J248+CAV!J248+CESMO!J248+CEO!J248</f>
        <v>10</v>
      </c>
      <c r="J248" s="107">
        <f>'REITORIA-SETIC'!K248+ESAG!K248+CEART!K248+FAED!K248+CEAD!K248+CEFID!K248+CERES!K248+CESFI!K248+CCT!K248+CEPLAN!K248+CEAVI!K248+CAV!K248+CESMO!K248+CEO!K248</f>
        <v>0</v>
      </c>
      <c r="K248" s="108">
        <f>'REITORIA-SETIC'!L248+ESAG!L248+CEART!L248+FAED!L248+CEAD!L248+CEFID!L248+CERES!L248+CESFI!L248+CCT!L248+CEAVI!L248+CAV!L248+CESMO!L248+CEO!L248</f>
        <v>0</v>
      </c>
      <c r="L248" s="109">
        <f t="shared" si="19"/>
        <v>2</v>
      </c>
      <c r="M248" s="110">
        <f>+'REITORIA-SETIC'!O248+'REITORIA-SETIC'!P248+ESAG!O248+ESAG!P248+CEART!O248+CEART!P248+FAED!O248+FAED!P248+CEAD!O248+CEAD!P248+CEFID!O248+CEFID!P248+CERES!O248+CERES!P248+CESFI!O248+CESFI!P248+CCT!O248+CCT!P248+CEPLAN!O248+CEPLAN!P248+CEAVI!O248+CEAVI!P248+CAV!O248+CAV!P248+CESMO!O248+CESMO!P248+CEO!O515+CEO!P515</f>
        <v>0</v>
      </c>
      <c r="N248" s="111">
        <f t="shared" si="20"/>
        <v>10</v>
      </c>
      <c r="O248" s="112">
        <f t="shared" si="21"/>
        <v>2160.9</v>
      </c>
      <c r="P248" s="112">
        <f t="shared" si="22"/>
        <v>0</v>
      </c>
      <c r="Q248" s="112">
        <f t="shared" si="23"/>
        <v>0</v>
      </c>
    </row>
    <row r="249" spans="1:17" ht="38.2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58" t="s">
        <v>90</v>
      </c>
      <c r="G249" s="59" t="s">
        <v>263</v>
      </c>
      <c r="H249" s="76">
        <v>158</v>
      </c>
      <c r="I249" s="106">
        <f>'REITORIA-SETIC'!J249+ESAG!J249+CEART!J249+FAED!J249+CEAD!J249+CEFID!J249+CERES!J249+CESFI!J249+CCT!J249+CEPLAN!J249+CEAVI!J249+CAV!J249+CESMO!J249+CEO!J249</f>
        <v>6</v>
      </c>
      <c r="J249" s="107">
        <f>'REITORIA-SETIC'!K249+ESAG!K249+CEART!K249+FAED!K249+CEAD!K249+CEFID!K249+CERES!K249+CESFI!K249+CCT!K249+CEPLAN!K249+CEAVI!K249+CAV!K249+CESMO!K249+CEO!K249</f>
        <v>0</v>
      </c>
      <c r="K249" s="108">
        <f>'REITORIA-SETIC'!L249+ESAG!L249+CEART!L249+FAED!L249+CEAD!L249+CEFID!L249+CERES!L249+CESFI!L249+CCT!L249+CEAVI!L249+CAV!L249+CESMO!L249+CEO!L249</f>
        <v>0</v>
      </c>
      <c r="L249" s="109">
        <f t="shared" si="19"/>
        <v>1</v>
      </c>
      <c r="M249" s="110">
        <f>+'REITORIA-SETIC'!O249+'REITORIA-SETIC'!P249+ESAG!O249+ESAG!P249+CEART!O249+CEART!P249+FAED!O249+FAED!P249+CEAD!O249+CEAD!P249+CEFID!O249+CEFID!P249+CERES!O249+CERES!P249+CESFI!O249+CESFI!P249+CCT!O249+CCT!P249+CEPLAN!O249+CEPLAN!P249+CEAVI!O249+CEAVI!P249+CAV!O249+CAV!P249+CESMO!O249+CESMO!P249+CEO!O516+CEO!P516</f>
        <v>0</v>
      </c>
      <c r="N249" s="111">
        <f t="shared" si="20"/>
        <v>6</v>
      </c>
      <c r="O249" s="112">
        <f t="shared" si="21"/>
        <v>948</v>
      </c>
      <c r="P249" s="112">
        <f t="shared" si="22"/>
        <v>0</v>
      </c>
      <c r="Q249" s="112">
        <f t="shared" si="23"/>
        <v>0</v>
      </c>
    </row>
    <row r="250" spans="1:17" ht="38.2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8" t="s">
        <v>91</v>
      </c>
      <c r="G250" s="80" t="s">
        <v>264</v>
      </c>
      <c r="H250" s="76">
        <v>12.88</v>
      </c>
      <c r="I250" s="106">
        <f>'REITORIA-SETIC'!J250+ESAG!J250+CEART!J250+FAED!J250+CEAD!J250+CEFID!J250+CERES!J250+CESFI!J250+CCT!J250+CEPLAN!J250+CEAVI!J250+CAV!J250+CESMO!J250+CEO!J250</f>
        <v>150</v>
      </c>
      <c r="J250" s="107">
        <f>'REITORIA-SETIC'!K250+ESAG!K250+CEART!K250+FAED!K250+CEAD!K250+CEFID!K250+CERES!K250+CESFI!K250+CCT!K250+CEPLAN!K250+CEAVI!K250+CAV!K250+CESMO!K250+CEO!K250</f>
        <v>0</v>
      </c>
      <c r="K250" s="108">
        <f>'REITORIA-SETIC'!L250+ESAG!L250+CEART!L250+FAED!L250+CEAD!L250+CEFID!L250+CERES!L250+CESFI!L250+CCT!L250+CEAVI!L250+CAV!L250+CESMO!L250+CEO!L250</f>
        <v>0</v>
      </c>
      <c r="L250" s="109">
        <f t="shared" si="19"/>
        <v>37</v>
      </c>
      <c r="M250" s="110">
        <f>+'REITORIA-SETIC'!O250+'REITORIA-SETIC'!P250+ESAG!O250+ESAG!P250+CEART!O250+CEART!P250+FAED!O250+FAED!P250+CEAD!O250+CEAD!P250+CEFID!O250+CEFID!P250+CERES!O250+CERES!P250+CESFI!O250+CESFI!P250+CCT!O250+CCT!P250+CEPLAN!O250+CEPLAN!P250+CEAVI!O250+CEAVI!P250+CAV!O250+CAV!P250+CESMO!O250+CESMO!P250+CEO!O517+CEO!P517</f>
        <v>0</v>
      </c>
      <c r="N250" s="111">
        <f t="shared" si="20"/>
        <v>150</v>
      </c>
      <c r="O250" s="112">
        <f t="shared" si="21"/>
        <v>1932.0000000000002</v>
      </c>
      <c r="P250" s="112">
        <f t="shared" si="22"/>
        <v>0</v>
      </c>
      <c r="Q250" s="112">
        <f t="shared" si="23"/>
        <v>0</v>
      </c>
    </row>
    <row r="251" spans="1:17" ht="38.2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58" t="s">
        <v>90</v>
      </c>
      <c r="G251" s="59" t="s">
        <v>263</v>
      </c>
      <c r="H251" s="76">
        <v>20.34</v>
      </c>
      <c r="I251" s="106">
        <f>'REITORIA-SETIC'!J251+ESAG!J251+CEART!J251+FAED!J251+CEAD!J251+CEFID!J251+CERES!J251+CESFI!J251+CCT!J251+CEPLAN!J251+CEAVI!J251+CAV!J251+CESMO!J251+CEO!J251</f>
        <v>80</v>
      </c>
      <c r="J251" s="107">
        <f>'REITORIA-SETIC'!K251+ESAG!K251+CEART!K251+FAED!K251+CEAD!K251+CEFID!K251+CERES!K251+CESFI!K251+CCT!K251+CEPLAN!K251+CEAVI!K251+CAV!K251+CESMO!K251+CEO!K251</f>
        <v>0</v>
      </c>
      <c r="K251" s="108">
        <f>'REITORIA-SETIC'!L251+ESAG!L251+CEART!L251+FAED!L251+CEAD!L251+CEFID!L251+CERES!L251+CESFI!L251+CCT!L251+CEAVI!L251+CAV!L251+CESMO!L251+CEO!L251</f>
        <v>0</v>
      </c>
      <c r="L251" s="109">
        <f t="shared" ref="L251:L314" si="24">I251*0.25-0.5-M251</f>
        <v>19.5</v>
      </c>
      <c r="M251" s="110">
        <f>+'REITORIA-SETIC'!O251+'REITORIA-SETIC'!P251+ESAG!O251+ESAG!P251+CEART!O251+CEART!P251+FAED!O251+FAED!P251+CEAD!O251+CEAD!P251+CEFID!O251+CEFID!P251+CERES!O251+CERES!P251+CESFI!O251+CESFI!P251+CCT!O251+CCT!P251+CEPLAN!O251+CEPLAN!P251+CEAVI!O251+CEAVI!P251+CAV!O251+CAV!P251+CESMO!O251+CESMO!P251+CEO!O518+CEO!P518</f>
        <v>0</v>
      </c>
      <c r="N251" s="111">
        <f t="shared" ref="N251:N314" si="25">I251-J251+M251</f>
        <v>80</v>
      </c>
      <c r="O251" s="112">
        <f t="shared" ref="O251:O314" si="26">H251*I251</f>
        <v>1627.2</v>
      </c>
      <c r="P251" s="112">
        <f t="shared" ref="P251:P314" si="27">H251*M251</f>
        <v>0</v>
      </c>
      <c r="Q251" s="112">
        <f t="shared" ref="Q251:Q314" si="28">H251*J251+P251</f>
        <v>0</v>
      </c>
    </row>
    <row r="252" spans="1:17" ht="38.2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58" t="s">
        <v>90</v>
      </c>
      <c r="G252" s="59" t="s">
        <v>263</v>
      </c>
      <c r="H252" s="76">
        <v>32.340000000000003</v>
      </c>
      <c r="I252" s="106">
        <f>'REITORIA-SETIC'!J252+ESAG!J252+CEART!J252+FAED!J252+CEAD!J252+CEFID!J252+CERES!J252+CESFI!J252+CCT!J252+CEPLAN!J252+CEAVI!J252+CAV!J252+CESMO!J252+CEO!J252</f>
        <v>120</v>
      </c>
      <c r="J252" s="107">
        <f>'REITORIA-SETIC'!K252+ESAG!K252+CEART!K252+FAED!K252+CEAD!K252+CEFID!K252+CERES!K252+CESFI!K252+CCT!K252+CEPLAN!K252+CEAVI!K252+CAV!K252+CESMO!K252+CEO!K252</f>
        <v>0</v>
      </c>
      <c r="K252" s="108">
        <f>'REITORIA-SETIC'!L252+ESAG!L252+CEART!L252+FAED!L252+CEAD!L252+CEFID!L252+CERES!L252+CESFI!L252+CCT!L252+CEAVI!L252+CAV!L252+CESMO!L252+CEO!L252</f>
        <v>0</v>
      </c>
      <c r="L252" s="109">
        <f t="shared" si="24"/>
        <v>29.5</v>
      </c>
      <c r="M252" s="110">
        <f>+'REITORIA-SETIC'!O252+'REITORIA-SETIC'!P252+ESAG!O252+ESAG!P252+CEART!O252+CEART!P252+FAED!O252+FAED!P252+CEAD!O252+CEAD!P252+CEFID!O252+CEFID!P252+CERES!O252+CERES!P252+CESFI!O252+CESFI!P252+CCT!O252+CCT!P252+CEPLAN!O252+CEPLAN!P252+CEAVI!O252+CEAVI!P252+CAV!O252+CAV!P252+CESMO!O252+CESMO!P252+CEO!O519+CEO!P519</f>
        <v>0</v>
      </c>
      <c r="N252" s="111">
        <f t="shared" si="25"/>
        <v>120</v>
      </c>
      <c r="O252" s="112">
        <f t="shared" si="26"/>
        <v>3880.8</v>
      </c>
      <c r="P252" s="112">
        <f t="shared" si="27"/>
        <v>0</v>
      </c>
      <c r="Q252" s="112">
        <f t="shared" si="28"/>
        <v>0</v>
      </c>
    </row>
    <row r="253" spans="1:17" ht="38.2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58" t="s">
        <v>90</v>
      </c>
      <c r="G253" s="59" t="s">
        <v>263</v>
      </c>
      <c r="H253" s="76">
        <v>50.08</v>
      </c>
      <c r="I253" s="106">
        <f>'REITORIA-SETIC'!J253+ESAG!J253+CEART!J253+FAED!J253+CEAD!J253+CEFID!J253+CERES!J253+CESFI!J253+CCT!J253+CEPLAN!J253+CEAVI!J253+CAV!J253+CESMO!J253+CEO!J253</f>
        <v>120</v>
      </c>
      <c r="J253" s="107">
        <f>'REITORIA-SETIC'!K253+ESAG!K253+CEART!K253+FAED!K253+CEAD!K253+CEFID!K253+CERES!K253+CESFI!K253+CCT!K253+CEPLAN!K253+CEAVI!K253+CAV!K253+CESMO!K253+CEO!K253</f>
        <v>0</v>
      </c>
      <c r="K253" s="108">
        <f>'REITORIA-SETIC'!L253+ESAG!L253+CEART!L253+FAED!L253+CEAD!L253+CEFID!L253+CERES!L253+CESFI!L253+CCT!L253+CEAVI!L253+CAV!L253+CESMO!L253+CEO!L253</f>
        <v>0</v>
      </c>
      <c r="L253" s="109">
        <f t="shared" si="24"/>
        <v>29.5</v>
      </c>
      <c r="M253" s="110">
        <f>+'REITORIA-SETIC'!O253+'REITORIA-SETIC'!P253+ESAG!O253+ESAG!P253+CEART!O253+CEART!P253+FAED!O253+FAED!P253+CEAD!O253+CEAD!P253+CEFID!O253+CEFID!P253+CERES!O253+CERES!P253+CESFI!O253+CESFI!P253+CCT!O253+CCT!P253+CEPLAN!O253+CEPLAN!P253+CEAVI!O253+CEAVI!P253+CAV!O253+CAV!P253+CESMO!O253+CESMO!P253+CEO!O520+CEO!P520</f>
        <v>0</v>
      </c>
      <c r="N253" s="111">
        <f t="shared" si="25"/>
        <v>120</v>
      </c>
      <c r="O253" s="112">
        <f t="shared" si="26"/>
        <v>6009.5999999999995</v>
      </c>
      <c r="P253" s="112">
        <f t="shared" si="27"/>
        <v>0</v>
      </c>
      <c r="Q253" s="112">
        <f t="shared" si="28"/>
        <v>0</v>
      </c>
    </row>
    <row r="254" spans="1:17" ht="38.2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58" t="s">
        <v>90</v>
      </c>
      <c r="G254" s="59" t="s">
        <v>263</v>
      </c>
      <c r="H254" s="76">
        <v>4.17</v>
      </c>
      <c r="I254" s="106">
        <f>'REITORIA-SETIC'!J254+ESAG!J254+CEART!J254+FAED!J254+CEAD!J254+CEFID!J254+CERES!J254+CESFI!J254+CCT!J254+CEPLAN!J254+CEAVI!J254+CAV!J254+CESMO!J254+CEO!J254</f>
        <v>200</v>
      </c>
      <c r="J254" s="107">
        <f>'REITORIA-SETIC'!K254+ESAG!K254+CEART!K254+FAED!K254+CEAD!K254+CEFID!K254+CERES!K254+CESFI!K254+CCT!K254+CEPLAN!K254+CEAVI!K254+CAV!K254+CESMO!K254+CEO!K254</f>
        <v>0</v>
      </c>
      <c r="K254" s="108">
        <f>'REITORIA-SETIC'!L254+ESAG!L254+CEART!L254+FAED!L254+CEAD!L254+CEFID!L254+CERES!L254+CESFI!L254+CCT!L254+CEAVI!L254+CAV!L254+CESMO!L254+CEO!L254</f>
        <v>0</v>
      </c>
      <c r="L254" s="109">
        <f t="shared" si="24"/>
        <v>49.5</v>
      </c>
      <c r="M254" s="110">
        <f>+'REITORIA-SETIC'!O254+'REITORIA-SETIC'!P254+ESAG!O254+ESAG!P254+CEART!O254+CEART!P254+FAED!O254+FAED!P254+CEAD!O254+CEAD!P254+CEFID!O254+CEFID!P254+CERES!O254+CERES!P254+CESFI!O254+CESFI!P254+CCT!O254+CCT!P254+CEPLAN!O254+CEPLAN!P254+CEAVI!O254+CEAVI!P254+CAV!O254+CAV!P254+CESMO!O254+CESMO!P254+CEO!O521+CEO!P521</f>
        <v>0</v>
      </c>
      <c r="N254" s="111">
        <f t="shared" si="25"/>
        <v>200</v>
      </c>
      <c r="O254" s="112">
        <f t="shared" si="26"/>
        <v>834</v>
      </c>
      <c r="P254" s="112">
        <f t="shared" si="27"/>
        <v>0</v>
      </c>
      <c r="Q254" s="112">
        <f t="shared" si="28"/>
        <v>0</v>
      </c>
    </row>
    <row r="255" spans="1:17" ht="38.2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8" t="s">
        <v>91</v>
      </c>
      <c r="G255" s="80" t="s">
        <v>264</v>
      </c>
      <c r="H255" s="76">
        <v>8.59</v>
      </c>
      <c r="I255" s="106">
        <f>'REITORIA-SETIC'!J255+ESAG!J255+CEART!J255+FAED!J255+CEAD!J255+CEFID!J255+CERES!J255+CESFI!J255+CCT!J255+CEPLAN!J255+CEAVI!J255+CAV!J255+CESMO!J255+CEO!J255</f>
        <v>500</v>
      </c>
      <c r="J255" s="107">
        <f>'REITORIA-SETIC'!K255+ESAG!K255+CEART!K255+FAED!K255+CEAD!K255+CEFID!K255+CERES!K255+CESFI!K255+CCT!K255+CEPLAN!K255+CEAVI!K255+CAV!K255+CESMO!K255+CEO!K255</f>
        <v>0</v>
      </c>
      <c r="K255" s="108">
        <f>'REITORIA-SETIC'!L255+ESAG!L255+CEART!L255+FAED!L255+CEAD!L255+CEFID!L255+CERES!L255+CESFI!L255+CCT!L255+CEAVI!L255+CAV!L255+CESMO!L255+CEO!L255</f>
        <v>0</v>
      </c>
      <c r="L255" s="109">
        <f t="shared" si="24"/>
        <v>124.5</v>
      </c>
      <c r="M255" s="110">
        <f>+'REITORIA-SETIC'!O255+'REITORIA-SETIC'!P255+ESAG!O255+ESAG!P255+CEART!O255+CEART!P255+FAED!O255+FAED!P255+CEAD!O255+CEAD!P255+CEFID!O255+CEFID!P255+CERES!O255+CERES!P255+CESFI!O255+CESFI!P255+CCT!O255+CCT!P255+CEPLAN!O255+CEPLAN!P255+CEAVI!O255+CEAVI!P255+CAV!O255+CAV!P255+CESMO!O255+CESMO!P255+CEO!O522+CEO!P522</f>
        <v>0</v>
      </c>
      <c r="N255" s="111">
        <f t="shared" si="25"/>
        <v>500</v>
      </c>
      <c r="O255" s="112">
        <f t="shared" si="26"/>
        <v>4295</v>
      </c>
      <c r="P255" s="112">
        <f t="shared" si="27"/>
        <v>0</v>
      </c>
      <c r="Q255" s="112">
        <f t="shared" si="28"/>
        <v>0</v>
      </c>
    </row>
    <row r="256" spans="1:17" ht="38.2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8" t="s">
        <v>91</v>
      </c>
      <c r="G256" s="80" t="s">
        <v>264</v>
      </c>
      <c r="H256" s="76">
        <v>12.19</v>
      </c>
      <c r="I256" s="106">
        <f>'REITORIA-SETIC'!J256+ESAG!J256+CEART!J256+FAED!J256+CEAD!J256+CEFID!J256+CERES!J256+CESFI!J256+CCT!J256+CEPLAN!J256+CEAVI!J256+CAV!J256+CESMO!J256+CEO!J256</f>
        <v>500</v>
      </c>
      <c r="J256" s="107">
        <f>'REITORIA-SETIC'!K256+ESAG!K256+CEART!K256+FAED!K256+CEAD!K256+CEFID!K256+CERES!K256+CESFI!K256+CCT!K256+CEPLAN!K256+CEAVI!K256+CAV!K256+CESMO!K256+CEO!K256</f>
        <v>0</v>
      </c>
      <c r="K256" s="108">
        <f>'REITORIA-SETIC'!L256+ESAG!L256+CEART!L256+FAED!L256+CEAD!L256+CEFID!L256+CERES!L256+CESFI!L256+CCT!L256+CEAVI!L256+CAV!L256+CESMO!L256+CEO!L256</f>
        <v>0</v>
      </c>
      <c r="L256" s="109">
        <f t="shared" si="24"/>
        <v>124.5</v>
      </c>
      <c r="M256" s="110">
        <f>+'REITORIA-SETIC'!O256+'REITORIA-SETIC'!P256+ESAG!O256+ESAG!P256+CEART!O256+CEART!P256+FAED!O256+FAED!P256+CEAD!O256+CEAD!P256+CEFID!O256+CEFID!P256+CERES!O256+CERES!P256+CESFI!O256+CESFI!P256+CCT!O256+CCT!P256+CEPLAN!O256+CEPLAN!P256+CEAVI!O256+CEAVI!P256+CAV!O256+CAV!P256+CESMO!O256+CESMO!P256+CEO!O523+CEO!P523</f>
        <v>0</v>
      </c>
      <c r="N256" s="111">
        <f t="shared" si="25"/>
        <v>500</v>
      </c>
      <c r="O256" s="112">
        <f t="shared" si="26"/>
        <v>6095</v>
      </c>
      <c r="P256" s="112">
        <f t="shared" si="27"/>
        <v>0</v>
      </c>
      <c r="Q256" s="112">
        <f t="shared" si="28"/>
        <v>0</v>
      </c>
    </row>
    <row r="257" spans="1:17" ht="38.2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8" t="s">
        <v>91</v>
      </c>
      <c r="G257" s="80" t="s">
        <v>264</v>
      </c>
      <c r="H257" s="76">
        <v>13.17</v>
      </c>
      <c r="I257" s="106">
        <f>'REITORIA-SETIC'!J257+ESAG!J257+CEART!J257+FAED!J257+CEAD!J257+CEFID!J257+CERES!J257+CESFI!J257+CCT!J257+CEPLAN!J257+CEAVI!J257+CAV!J257+CESMO!J257+CEO!J257</f>
        <v>100</v>
      </c>
      <c r="J257" s="107">
        <f>'REITORIA-SETIC'!K257+ESAG!K257+CEART!K257+FAED!K257+CEAD!K257+CEFID!K257+CERES!K257+CESFI!K257+CCT!K257+CEPLAN!K257+CEAVI!K257+CAV!K257+CESMO!K257+CEO!K257</f>
        <v>0</v>
      </c>
      <c r="K257" s="108">
        <f>'REITORIA-SETIC'!L257+ESAG!L257+CEART!L257+FAED!L257+CEAD!L257+CEFID!L257+CERES!L257+CESFI!L257+CCT!L257+CEAVI!L257+CAV!L257+CESMO!L257+CEO!L257</f>
        <v>0</v>
      </c>
      <c r="L257" s="109">
        <f t="shared" si="24"/>
        <v>24.5</v>
      </c>
      <c r="M257" s="110">
        <f>+'REITORIA-SETIC'!O257+'REITORIA-SETIC'!P257+ESAG!O257+ESAG!P257+CEART!O257+CEART!P257+FAED!O257+FAED!P257+CEAD!O257+CEAD!P257+CEFID!O257+CEFID!P257+CERES!O257+CERES!P257+CESFI!O257+CESFI!P257+CCT!O257+CCT!P257+CEPLAN!O257+CEPLAN!P257+CEAVI!O257+CEAVI!P257+CAV!O257+CAV!P257+CESMO!O257+CESMO!P257+CEO!O524+CEO!P524</f>
        <v>0</v>
      </c>
      <c r="N257" s="111">
        <f t="shared" si="25"/>
        <v>100</v>
      </c>
      <c r="O257" s="112">
        <f t="shared" si="26"/>
        <v>1317</v>
      </c>
      <c r="P257" s="112">
        <f t="shared" si="27"/>
        <v>0</v>
      </c>
      <c r="Q257" s="112">
        <f t="shared" si="28"/>
        <v>0</v>
      </c>
    </row>
    <row r="258" spans="1:17" ht="38.2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58" t="s">
        <v>90</v>
      </c>
      <c r="G258" s="59" t="s">
        <v>263</v>
      </c>
      <c r="H258" s="76">
        <v>47.92</v>
      </c>
      <c r="I258" s="106">
        <f>'REITORIA-SETIC'!J258+ESAG!J258+CEART!J258+FAED!J258+CEAD!J258+CEFID!J258+CERES!J258+CESFI!J258+CCT!J258+CEPLAN!J258+CEAVI!J258+CAV!J258+CESMO!J258+CEO!J258</f>
        <v>50</v>
      </c>
      <c r="J258" s="107">
        <f>'REITORIA-SETIC'!K258+ESAG!K258+CEART!K258+FAED!K258+CEAD!K258+CEFID!K258+CERES!K258+CESFI!K258+CCT!K258+CEPLAN!K258+CEAVI!K258+CAV!K258+CESMO!K258+CEO!K258</f>
        <v>0</v>
      </c>
      <c r="K258" s="108">
        <f>'REITORIA-SETIC'!L258+ESAG!L258+CEART!L258+FAED!L258+CEAD!L258+CEFID!L258+CERES!L258+CESFI!L258+CCT!L258+CEAVI!L258+CAV!L258+CESMO!L258+CEO!L258</f>
        <v>0</v>
      </c>
      <c r="L258" s="109">
        <f t="shared" si="24"/>
        <v>12</v>
      </c>
      <c r="M258" s="110">
        <f>+'REITORIA-SETIC'!O258+'REITORIA-SETIC'!P258+ESAG!O258+ESAG!P258+CEART!O258+CEART!P258+FAED!O258+FAED!P258+CEAD!O258+CEAD!P258+CEFID!O258+CEFID!P258+CERES!O258+CERES!P258+CESFI!O258+CESFI!P258+CCT!O258+CCT!P258+CEPLAN!O258+CEPLAN!P258+CEAVI!O258+CEAVI!P258+CAV!O258+CAV!P258+CESMO!O258+CESMO!P258+CEO!O525+CEO!P525</f>
        <v>0</v>
      </c>
      <c r="N258" s="111">
        <f t="shared" si="25"/>
        <v>50</v>
      </c>
      <c r="O258" s="112">
        <f t="shared" si="26"/>
        <v>2396</v>
      </c>
      <c r="P258" s="112">
        <f t="shared" si="27"/>
        <v>0</v>
      </c>
      <c r="Q258" s="112">
        <f t="shared" si="28"/>
        <v>0</v>
      </c>
    </row>
    <row r="259" spans="1:17" ht="38.2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58" t="s">
        <v>92</v>
      </c>
      <c r="G259" s="59" t="s">
        <v>263</v>
      </c>
      <c r="H259" s="76">
        <v>18.22</v>
      </c>
      <c r="I259" s="106">
        <f>'REITORIA-SETIC'!J259+ESAG!J259+CEART!J259+FAED!J259+CEAD!J259+CEFID!J259+CERES!J259+CESFI!J259+CCT!J259+CEPLAN!J259+CEAVI!J259+CAV!J259+CESMO!J259+CEO!J259</f>
        <v>50</v>
      </c>
      <c r="J259" s="107">
        <f>'REITORIA-SETIC'!K259+ESAG!K259+CEART!K259+FAED!K259+CEAD!K259+CEFID!K259+CERES!K259+CESFI!K259+CCT!K259+CEPLAN!K259+CEAVI!K259+CAV!K259+CESMO!K259+CEO!K259</f>
        <v>0</v>
      </c>
      <c r="K259" s="108">
        <f>'REITORIA-SETIC'!L259+ESAG!L259+CEART!L259+FAED!L259+CEAD!L259+CEFID!L259+CERES!L259+CESFI!L259+CCT!L259+CEAVI!L259+CAV!L259+CESMO!L259+CEO!L259</f>
        <v>0</v>
      </c>
      <c r="L259" s="109">
        <f t="shared" si="24"/>
        <v>12</v>
      </c>
      <c r="M259" s="110">
        <f>+'REITORIA-SETIC'!O259+'REITORIA-SETIC'!P259+ESAG!O259+ESAG!P259+CEART!O259+CEART!P259+FAED!O259+FAED!P259+CEAD!O259+CEAD!P259+CEFID!O259+CEFID!P259+CERES!O259+CERES!P259+CESFI!O259+CESFI!P259+CCT!O259+CCT!P259+CEPLAN!O259+CEPLAN!P259+CEAVI!O259+CEAVI!P259+CAV!O259+CAV!P259+CESMO!O259+CESMO!P259+CEO!O526+CEO!P526</f>
        <v>0</v>
      </c>
      <c r="N259" s="111">
        <f t="shared" si="25"/>
        <v>50</v>
      </c>
      <c r="O259" s="112">
        <f t="shared" si="26"/>
        <v>911</v>
      </c>
      <c r="P259" s="112">
        <f t="shared" si="27"/>
        <v>0</v>
      </c>
      <c r="Q259" s="112">
        <f t="shared" si="28"/>
        <v>0</v>
      </c>
    </row>
    <row r="260" spans="1:17" ht="38.2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8" t="s">
        <v>91</v>
      </c>
      <c r="G260" s="80" t="s">
        <v>264</v>
      </c>
      <c r="H260" s="76">
        <v>23.58</v>
      </c>
      <c r="I260" s="106">
        <f>'REITORIA-SETIC'!J260+ESAG!J260+CEART!J260+FAED!J260+CEAD!J260+CEFID!J260+CERES!J260+CESFI!J260+CCT!J260+CEPLAN!J260+CEAVI!J260+CAV!J260+CESMO!J260+CEO!J260</f>
        <v>150</v>
      </c>
      <c r="J260" s="107">
        <f>'REITORIA-SETIC'!K260+ESAG!K260+CEART!K260+FAED!K260+CEAD!K260+CEFID!K260+CERES!K260+CESFI!K260+CCT!K260+CEPLAN!K260+CEAVI!K260+CAV!K260+CESMO!K260+CEO!K260</f>
        <v>0</v>
      </c>
      <c r="K260" s="108">
        <f>'REITORIA-SETIC'!L260+ESAG!L260+CEART!L260+FAED!L260+CEAD!L260+CEFID!L260+CERES!L260+CESFI!L260+CCT!L260+CEAVI!L260+CAV!L260+CESMO!L260+CEO!L260</f>
        <v>0</v>
      </c>
      <c r="L260" s="109">
        <f t="shared" si="24"/>
        <v>37</v>
      </c>
      <c r="M260" s="110">
        <f>+'REITORIA-SETIC'!O260+'REITORIA-SETIC'!P260+ESAG!O260+ESAG!P260+CEART!O260+CEART!P260+FAED!O260+FAED!P260+CEAD!O260+CEAD!P260+CEFID!O260+CEFID!P260+CERES!O260+CERES!P260+CESFI!O260+CESFI!P260+CCT!O260+CCT!P260+CEPLAN!O260+CEPLAN!P260+CEAVI!O260+CEAVI!P260+CAV!O260+CAV!P260+CESMO!O260+CESMO!P260+CEO!O527+CEO!P527</f>
        <v>0</v>
      </c>
      <c r="N260" s="111">
        <f t="shared" si="25"/>
        <v>150</v>
      </c>
      <c r="O260" s="112">
        <f t="shared" si="26"/>
        <v>3536.9999999999995</v>
      </c>
      <c r="P260" s="112">
        <f t="shared" si="27"/>
        <v>0</v>
      </c>
      <c r="Q260" s="112">
        <f t="shared" si="28"/>
        <v>0</v>
      </c>
    </row>
    <row r="261" spans="1:17" ht="38.2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8" t="s">
        <v>91</v>
      </c>
      <c r="G261" s="80" t="s">
        <v>264</v>
      </c>
      <c r="H261" s="76">
        <v>16.829999999999998</v>
      </c>
      <c r="I261" s="106">
        <f>'REITORIA-SETIC'!J261+ESAG!J261+CEART!J261+FAED!J261+CEAD!J261+CEFID!J261+CERES!J261+CESFI!J261+CCT!J261+CEPLAN!J261+CEAVI!J261+CAV!J261+CESMO!J261+CEO!J261</f>
        <v>150</v>
      </c>
      <c r="J261" s="107">
        <f>'REITORIA-SETIC'!K261+ESAG!K261+CEART!K261+FAED!K261+CEAD!K261+CEFID!K261+CERES!K261+CESFI!K261+CCT!K261+CEPLAN!K261+CEAVI!K261+CAV!K261+CESMO!K261+CEO!K261</f>
        <v>0</v>
      </c>
      <c r="K261" s="108">
        <f>'REITORIA-SETIC'!L261+ESAG!L261+CEART!L261+FAED!L261+CEAD!L261+CEFID!L261+CERES!L261+CESFI!L261+CCT!L261+CEAVI!L261+CAV!L261+CESMO!L261+CEO!L261</f>
        <v>0</v>
      </c>
      <c r="L261" s="109">
        <f t="shared" si="24"/>
        <v>37</v>
      </c>
      <c r="M261" s="110">
        <f>+'REITORIA-SETIC'!O261+'REITORIA-SETIC'!P261+ESAG!O261+ESAG!P261+CEART!O261+CEART!P261+FAED!O261+FAED!P261+CEAD!O261+CEAD!P261+CEFID!O261+CEFID!P261+CERES!O261+CERES!P261+CESFI!O261+CESFI!P261+CCT!O261+CCT!P261+CEPLAN!O261+CEPLAN!P261+CEAVI!O261+CEAVI!P261+CAV!O261+CAV!P261+CESMO!O261+CESMO!P261+CEO!O528+CEO!P528</f>
        <v>0</v>
      </c>
      <c r="N261" s="111">
        <f t="shared" si="25"/>
        <v>150</v>
      </c>
      <c r="O261" s="112">
        <f t="shared" si="26"/>
        <v>2524.4999999999995</v>
      </c>
      <c r="P261" s="112">
        <f t="shared" si="27"/>
        <v>0</v>
      </c>
      <c r="Q261" s="112">
        <f t="shared" si="28"/>
        <v>0</v>
      </c>
    </row>
    <row r="262" spans="1:17" ht="38.2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8" t="s">
        <v>91</v>
      </c>
      <c r="G262" s="80" t="s">
        <v>264</v>
      </c>
      <c r="H262" s="76">
        <v>11.82</v>
      </c>
      <c r="I262" s="106">
        <f>'REITORIA-SETIC'!J262+ESAG!J262+CEART!J262+FAED!J262+CEAD!J262+CEFID!J262+CERES!J262+CESFI!J262+CCT!J262+CEPLAN!J262+CEAVI!J262+CAV!J262+CESMO!J262+CEO!J262</f>
        <v>30</v>
      </c>
      <c r="J262" s="107">
        <f>'REITORIA-SETIC'!K262+ESAG!K262+CEART!K262+FAED!K262+CEAD!K262+CEFID!K262+CERES!K262+CESFI!K262+CCT!K262+CEPLAN!K262+CEAVI!K262+CAV!K262+CESMO!K262+CEO!K262</f>
        <v>0</v>
      </c>
      <c r="K262" s="108">
        <f>'REITORIA-SETIC'!L262+ESAG!L262+CEART!L262+FAED!L262+CEAD!L262+CEFID!L262+CERES!L262+CESFI!L262+CCT!L262+CEAVI!L262+CAV!L262+CESMO!L262+CEO!L262</f>
        <v>0</v>
      </c>
      <c r="L262" s="109">
        <f t="shared" si="24"/>
        <v>7</v>
      </c>
      <c r="M262" s="110">
        <f>+'REITORIA-SETIC'!O262+'REITORIA-SETIC'!P262+ESAG!O262+ESAG!P262+CEART!O262+CEART!P262+FAED!O262+FAED!P262+CEAD!O262+CEAD!P262+CEFID!O262+CEFID!P262+CERES!O262+CERES!P262+CESFI!O262+CESFI!P262+CCT!O262+CCT!P262+CEPLAN!O262+CEPLAN!P262+CEAVI!O262+CEAVI!P262+CAV!O262+CAV!P262+CESMO!O262+CESMO!P262+CEO!O529+CEO!P529</f>
        <v>0</v>
      </c>
      <c r="N262" s="111">
        <f t="shared" si="25"/>
        <v>30</v>
      </c>
      <c r="O262" s="112">
        <f t="shared" si="26"/>
        <v>354.6</v>
      </c>
      <c r="P262" s="112">
        <f t="shared" si="27"/>
        <v>0</v>
      </c>
      <c r="Q262" s="112">
        <f t="shared" si="28"/>
        <v>0</v>
      </c>
    </row>
    <row r="263" spans="1:17" ht="38.2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8" t="s">
        <v>91</v>
      </c>
      <c r="G263" s="80" t="s">
        <v>264</v>
      </c>
      <c r="H263" s="76">
        <v>164.85</v>
      </c>
      <c r="I263" s="106">
        <f>'REITORIA-SETIC'!J263+ESAG!J263+CEART!J263+FAED!J263+CEAD!J263+CEFID!J263+CERES!J263+CESFI!J263+CCT!J263+CEPLAN!J263+CEAVI!J263+CAV!J263+CESMO!J263+CEO!J263</f>
        <v>150</v>
      </c>
      <c r="J263" s="107">
        <f>'REITORIA-SETIC'!K263+ESAG!K263+CEART!K263+FAED!K263+CEAD!K263+CEFID!K263+CERES!K263+CESFI!K263+CCT!K263+CEPLAN!K263+CEAVI!K263+CAV!K263+CESMO!K263+CEO!K263</f>
        <v>0</v>
      </c>
      <c r="K263" s="108">
        <f>'REITORIA-SETIC'!L263+ESAG!L263+CEART!L263+FAED!L263+CEAD!L263+CEFID!L263+CERES!L263+CESFI!L263+CCT!L263+CEAVI!L263+CAV!L263+CESMO!L263+CEO!L263</f>
        <v>0</v>
      </c>
      <c r="L263" s="109">
        <f t="shared" si="24"/>
        <v>37</v>
      </c>
      <c r="M263" s="110">
        <f>+'REITORIA-SETIC'!O263+'REITORIA-SETIC'!P263+ESAG!O263+ESAG!P263+CEART!O263+CEART!P263+FAED!O263+FAED!P263+CEAD!O263+CEAD!P263+CEFID!O263+CEFID!P263+CERES!O263+CERES!P263+CESFI!O263+CESFI!P263+CCT!O263+CCT!P263+CEPLAN!O263+CEPLAN!P263+CEAVI!O263+CEAVI!P263+CAV!O263+CAV!P263+CESMO!O263+CESMO!P263+CEO!O530+CEO!P530</f>
        <v>0</v>
      </c>
      <c r="N263" s="111">
        <f t="shared" si="25"/>
        <v>150</v>
      </c>
      <c r="O263" s="112">
        <f t="shared" si="26"/>
        <v>24727.5</v>
      </c>
      <c r="P263" s="112">
        <f t="shared" si="27"/>
        <v>0</v>
      </c>
      <c r="Q263" s="112">
        <f t="shared" si="28"/>
        <v>0</v>
      </c>
    </row>
    <row r="264" spans="1:17" ht="38.2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8" t="s">
        <v>91</v>
      </c>
      <c r="G264" s="80" t="s">
        <v>264</v>
      </c>
      <c r="H264" s="76">
        <v>161.16</v>
      </c>
      <c r="I264" s="106">
        <f>'REITORIA-SETIC'!J264+ESAG!J264+CEART!J264+FAED!J264+CEAD!J264+CEFID!J264+CERES!J264+CESFI!J264+CCT!J264+CEPLAN!J264+CEAVI!J264+CAV!J264+CESMO!J264+CEO!J264</f>
        <v>150</v>
      </c>
      <c r="J264" s="107">
        <f>'REITORIA-SETIC'!K264+ESAG!K264+CEART!K264+FAED!K264+CEAD!K264+CEFID!K264+CERES!K264+CESFI!K264+CCT!K264+CEPLAN!K264+CEAVI!K264+CAV!K264+CESMO!K264+CEO!K264</f>
        <v>0</v>
      </c>
      <c r="K264" s="108">
        <f>'REITORIA-SETIC'!L264+ESAG!L264+CEART!L264+FAED!L264+CEAD!L264+CEFID!L264+CERES!L264+CESFI!L264+CCT!L264+CEAVI!L264+CAV!L264+CESMO!L264+CEO!L264</f>
        <v>0</v>
      </c>
      <c r="L264" s="109">
        <f t="shared" si="24"/>
        <v>37</v>
      </c>
      <c r="M264" s="110">
        <f>+'REITORIA-SETIC'!O264+'REITORIA-SETIC'!P264+ESAG!O264+ESAG!P264+CEART!O264+CEART!P264+FAED!O264+FAED!P264+CEAD!O264+CEAD!P264+CEFID!O264+CEFID!P264+CERES!O264+CERES!P264+CESFI!O264+CESFI!P264+CCT!O264+CCT!P264+CEPLAN!O264+CEPLAN!P264+CEAVI!O264+CEAVI!P264+CAV!O264+CAV!P264+CESMO!O264+CESMO!P264+CEO!O531+CEO!P531</f>
        <v>0</v>
      </c>
      <c r="N264" s="111">
        <f t="shared" si="25"/>
        <v>150</v>
      </c>
      <c r="O264" s="112">
        <f t="shared" si="26"/>
        <v>24174</v>
      </c>
      <c r="P264" s="112">
        <f t="shared" si="27"/>
        <v>0</v>
      </c>
      <c r="Q264" s="112">
        <f t="shared" si="28"/>
        <v>0</v>
      </c>
    </row>
    <row r="265" spans="1:17" ht="38.2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8" t="s">
        <v>91</v>
      </c>
      <c r="G265" s="80" t="s">
        <v>264</v>
      </c>
      <c r="H265" s="76">
        <v>53.16</v>
      </c>
      <c r="I265" s="106">
        <f>'REITORIA-SETIC'!J265+ESAG!J265+CEART!J265+FAED!J265+CEAD!J265+CEFID!J265+CERES!J265+CESFI!J265+CCT!J265+CEPLAN!J265+CEAVI!J265+CAV!J265+CESMO!J265+CEO!J265</f>
        <v>150</v>
      </c>
      <c r="J265" s="107">
        <f>'REITORIA-SETIC'!K265+ESAG!K265+CEART!K265+FAED!K265+CEAD!K265+CEFID!K265+CERES!K265+CESFI!K265+CCT!K265+CEPLAN!K265+CEAVI!K265+CAV!K265+CESMO!K265+CEO!K265</f>
        <v>0</v>
      </c>
      <c r="K265" s="108">
        <f>'REITORIA-SETIC'!L265+ESAG!L265+CEART!L265+FAED!L265+CEAD!L265+CEFID!L265+CERES!L265+CESFI!L265+CCT!L265+CEAVI!L265+CAV!L265+CESMO!L265+CEO!L265</f>
        <v>0</v>
      </c>
      <c r="L265" s="109">
        <f t="shared" si="24"/>
        <v>37</v>
      </c>
      <c r="M265" s="110">
        <f>+'REITORIA-SETIC'!O265+'REITORIA-SETIC'!P265+ESAG!O265+ESAG!P265+CEART!O265+CEART!P265+FAED!O265+FAED!P265+CEAD!O265+CEAD!P265+CEFID!O265+CEFID!P265+CERES!O265+CERES!P265+CESFI!O265+CESFI!P265+CCT!O265+CCT!P265+CEPLAN!O265+CEPLAN!P265+CEAVI!O265+CEAVI!P265+CAV!O265+CAV!P265+CESMO!O265+CESMO!P265+CEO!O532+CEO!P532</f>
        <v>0</v>
      </c>
      <c r="N265" s="111">
        <f t="shared" si="25"/>
        <v>150</v>
      </c>
      <c r="O265" s="112">
        <f t="shared" si="26"/>
        <v>7973.9999999999991</v>
      </c>
      <c r="P265" s="112">
        <f t="shared" si="27"/>
        <v>0</v>
      </c>
      <c r="Q265" s="112">
        <f t="shared" si="28"/>
        <v>0</v>
      </c>
    </row>
    <row r="266" spans="1:17" ht="38.2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8" t="s">
        <v>91</v>
      </c>
      <c r="G266" s="80" t="s">
        <v>264</v>
      </c>
      <c r="H266" s="76">
        <v>20.55</v>
      </c>
      <c r="I266" s="106">
        <f>'REITORIA-SETIC'!J266+ESAG!J266+CEART!J266+FAED!J266+CEAD!J266+CEFID!J266+CERES!J266+CESFI!J266+CCT!J266+CEPLAN!J266+CEAVI!J266+CAV!J266+CESMO!J266+CEO!J266</f>
        <v>150</v>
      </c>
      <c r="J266" s="107">
        <f>'REITORIA-SETIC'!K266+ESAG!K266+CEART!K266+FAED!K266+CEAD!K266+CEFID!K266+CERES!K266+CESFI!K266+CCT!K266+CEPLAN!K266+CEAVI!K266+CAV!K266+CESMO!K266+CEO!K266</f>
        <v>0</v>
      </c>
      <c r="K266" s="108">
        <f>'REITORIA-SETIC'!L266+ESAG!L266+CEART!L266+FAED!L266+CEAD!L266+CEFID!L266+CERES!L266+CESFI!L266+CCT!L266+CEAVI!L266+CAV!L266+CESMO!L266+CEO!L266</f>
        <v>0</v>
      </c>
      <c r="L266" s="109">
        <f t="shared" si="24"/>
        <v>37</v>
      </c>
      <c r="M266" s="110">
        <f>+'REITORIA-SETIC'!O266+'REITORIA-SETIC'!P266+ESAG!O266+ESAG!P266+CEART!O266+CEART!P266+FAED!O266+FAED!P266+CEAD!O266+CEAD!P266+CEFID!O266+CEFID!P266+CERES!O266+CERES!P266+CESFI!O266+CESFI!P266+CCT!O266+CCT!P266+CEPLAN!O266+CEPLAN!P266+CEAVI!O266+CEAVI!P266+CAV!O266+CAV!P266+CESMO!O266+CESMO!P266+CEO!O533+CEO!P533</f>
        <v>0</v>
      </c>
      <c r="N266" s="111">
        <f t="shared" si="25"/>
        <v>150</v>
      </c>
      <c r="O266" s="112">
        <f t="shared" si="26"/>
        <v>3082.5</v>
      </c>
      <c r="P266" s="112">
        <f t="shared" si="27"/>
        <v>0</v>
      </c>
      <c r="Q266" s="112">
        <f t="shared" si="28"/>
        <v>0</v>
      </c>
    </row>
    <row r="267" spans="1:17" ht="38.2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8" t="s">
        <v>91</v>
      </c>
      <c r="G267" s="80" t="s">
        <v>264</v>
      </c>
      <c r="H267" s="76">
        <v>48.32</v>
      </c>
      <c r="I267" s="106">
        <f>'REITORIA-SETIC'!J267+ESAG!J267+CEART!J267+FAED!J267+CEAD!J267+CEFID!J267+CERES!J267+CESFI!J267+CCT!J267+CEPLAN!J267+CEAVI!J267+CAV!J267+CESMO!J267+CEO!J267</f>
        <v>150</v>
      </c>
      <c r="J267" s="107">
        <f>'REITORIA-SETIC'!K267+ESAG!K267+CEART!K267+FAED!K267+CEAD!K267+CEFID!K267+CERES!K267+CESFI!K267+CCT!K267+CEPLAN!K267+CEAVI!K267+CAV!K267+CESMO!K267+CEO!K267</f>
        <v>0</v>
      </c>
      <c r="K267" s="108">
        <f>'REITORIA-SETIC'!L267+ESAG!L267+CEART!L267+FAED!L267+CEAD!L267+CEFID!L267+CERES!L267+CESFI!L267+CCT!L267+CEAVI!L267+CAV!L267+CESMO!L267+CEO!L267</f>
        <v>0</v>
      </c>
      <c r="L267" s="109">
        <f t="shared" si="24"/>
        <v>37</v>
      </c>
      <c r="M267" s="110">
        <f>+'REITORIA-SETIC'!O267+'REITORIA-SETIC'!P267+ESAG!O267+ESAG!P267+CEART!O267+CEART!P267+FAED!O267+FAED!P267+CEAD!O267+CEAD!P267+CEFID!O267+CEFID!P267+CERES!O267+CERES!P267+CESFI!O267+CESFI!P267+CCT!O267+CCT!P267+CEPLAN!O267+CEPLAN!P267+CEAVI!O267+CEAVI!P267+CAV!O267+CAV!P267+CESMO!O267+CESMO!P267+CEO!O534+CEO!P534</f>
        <v>0</v>
      </c>
      <c r="N267" s="111">
        <f t="shared" si="25"/>
        <v>150</v>
      </c>
      <c r="O267" s="112">
        <f t="shared" si="26"/>
        <v>7248</v>
      </c>
      <c r="P267" s="112">
        <f t="shared" si="27"/>
        <v>0</v>
      </c>
      <c r="Q267" s="112">
        <f t="shared" si="28"/>
        <v>0</v>
      </c>
    </row>
    <row r="268" spans="1:17" ht="38.2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8" t="s">
        <v>91</v>
      </c>
      <c r="G268" s="80" t="s">
        <v>264</v>
      </c>
      <c r="H268" s="76">
        <v>80.53</v>
      </c>
      <c r="I268" s="106">
        <f>'REITORIA-SETIC'!J268+ESAG!J268+CEART!J268+FAED!J268+CEAD!J268+CEFID!J268+CERES!J268+CESFI!J268+CCT!J268+CEPLAN!J268+CEAVI!J268+CAV!J268+CESMO!J268+CEO!J268</f>
        <v>150</v>
      </c>
      <c r="J268" s="107">
        <f>'REITORIA-SETIC'!K268+ESAG!K268+CEART!K268+FAED!K268+CEAD!K268+CEFID!K268+CERES!K268+CESFI!K268+CCT!K268+CEPLAN!K268+CEAVI!K268+CAV!K268+CESMO!K268+CEO!K268</f>
        <v>0</v>
      </c>
      <c r="K268" s="108">
        <f>'REITORIA-SETIC'!L268+ESAG!L268+CEART!L268+FAED!L268+CEAD!L268+CEFID!L268+CERES!L268+CESFI!L268+CCT!L268+CEAVI!L268+CAV!L268+CESMO!L268+CEO!L268</f>
        <v>0</v>
      </c>
      <c r="L268" s="109">
        <f t="shared" si="24"/>
        <v>37</v>
      </c>
      <c r="M268" s="110">
        <f>+'REITORIA-SETIC'!O268+'REITORIA-SETIC'!P268+ESAG!O268+ESAG!P268+CEART!O268+CEART!P268+FAED!O268+FAED!P268+CEAD!O268+CEAD!P268+CEFID!O268+CEFID!P268+CERES!O268+CERES!P268+CESFI!O268+CESFI!P268+CCT!O268+CCT!P268+CEPLAN!O268+CEPLAN!P268+CEAVI!O268+CEAVI!P268+CAV!O268+CAV!P268+CESMO!O268+CESMO!P268+CEO!O535+CEO!P535</f>
        <v>0</v>
      </c>
      <c r="N268" s="111">
        <f t="shared" si="25"/>
        <v>150</v>
      </c>
      <c r="O268" s="112">
        <f t="shared" si="26"/>
        <v>12079.5</v>
      </c>
      <c r="P268" s="112">
        <f t="shared" si="27"/>
        <v>0</v>
      </c>
      <c r="Q268" s="112">
        <f t="shared" si="28"/>
        <v>0</v>
      </c>
    </row>
    <row r="269" spans="1:17" ht="38.2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58" t="s">
        <v>90</v>
      </c>
      <c r="G269" s="59" t="s">
        <v>263</v>
      </c>
      <c r="H269" s="76">
        <v>891.94</v>
      </c>
      <c r="I269" s="106">
        <f>'REITORIA-SETIC'!J269+ESAG!J269+CEART!J269+FAED!J269+CEAD!J269+CEFID!J269+CERES!J269+CESFI!J269+CCT!J269+CEPLAN!J269+CEAVI!J269+CAV!J269+CESMO!J269+CEO!J269</f>
        <v>4</v>
      </c>
      <c r="J269" s="107">
        <f>'REITORIA-SETIC'!K269+ESAG!K269+CEART!K269+FAED!K269+CEAD!K269+CEFID!K269+CERES!K269+CESFI!K269+CCT!K269+CEPLAN!K269+CEAVI!K269+CAV!K269+CESMO!K269+CEO!K269</f>
        <v>0</v>
      </c>
      <c r="K269" s="108">
        <f>'REITORIA-SETIC'!L269+ESAG!L269+CEART!L269+FAED!L269+CEAD!L269+CEFID!L269+CERES!L269+CESFI!L269+CCT!L269+CEAVI!L269+CAV!L269+CESMO!L269+CEO!L269</f>
        <v>0</v>
      </c>
      <c r="L269" s="109">
        <f t="shared" si="24"/>
        <v>0.5</v>
      </c>
      <c r="M269" s="110">
        <f>+'REITORIA-SETIC'!O269+'REITORIA-SETIC'!P269+ESAG!O269+ESAG!P269+CEART!O269+CEART!P269+FAED!O269+FAED!P269+CEAD!O269+CEAD!P269+CEFID!O269+CEFID!P269+CERES!O269+CERES!P269+CESFI!O269+CESFI!P269+CCT!O269+CCT!P269+CEPLAN!O269+CEPLAN!P269+CEAVI!O269+CEAVI!P269+CAV!O269+CAV!P269+CESMO!O269+CESMO!P269+CEO!O536+CEO!P536</f>
        <v>0</v>
      </c>
      <c r="N269" s="111">
        <f t="shared" si="25"/>
        <v>4</v>
      </c>
      <c r="O269" s="112">
        <f t="shared" si="26"/>
        <v>3567.76</v>
      </c>
      <c r="P269" s="112">
        <f t="shared" si="27"/>
        <v>0</v>
      </c>
      <c r="Q269" s="112">
        <f t="shared" si="28"/>
        <v>0</v>
      </c>
    </row>
    <row r="270" spans="1:17" ht="38.2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58" t="s">
        <v>90</v>
      </c>
      <c r="G270" s="59" t="s">
        <v>263</v>
      </c>
      <c r="H270" s="76">
        <v>504.69</v>
      </c>
      <c r="I270" s="106">
        <f>'REITORIA-SETIC'!J270+ESAG!J270+CEART!J270+FAED!J270+CEAD!J270+CEFID!J270+CERES!J270+CESFI!J270+CCT!J270+CEPLAN!J270+CEAVI!J270+CAV!J270+CESMO!J270+CEO!J270</f>
        <v>4</v>
      </c>
      <c r="J270" s="107">
        <f>'REITORIA-SETIC'!K270+ESAG!K270+CEART!K270+FAED!K270+CEAD!K270+CEFID!K270+CERES!K270+CESFI!K270+CCT!K270+CEPLAN!K270+CEAVI!K270+CAV!K270+CESMO!K270+CEO!K270</f>
        <v>0</v>
      </c>
      <c r="K270" s="108">
        <f>'REITORIA-SETIC'!L270+ESAG!L270+CEART!L270+FAED!L270+CEAD!L270+CEFID!L270+CERES!L270+CESFI!L270+CCT!L270+CEAVI!L270+CAV!L270+CESMO!L270+CEO!L270</f>
        <v>0</v>
      </c>
      <c r="L270" s="109">
        <f t="shared" si="24"/>
        <v>0.5</v>
      </c>
      <c r="M270" s="110">
        <f>+'REITORIA-SETIC'!O270+'REITORIA-SETIC'!P270+ESAG!O270+ESAG!P270+CEART!O270+CEART!P270+FAED!O270+FAED!P270+CEAD!O270+CEAD!P270+CEFID!O270+CEFID!P270+CERES!O270+CERES!P270+CESFI!O270+CESFI!P270+CCT!O270+CCT!P270+CEPLAN!O270+CEPLAN!P270+CEAVI!O270+CEAVI!P270+CAV!O270+CAV!P270+CESMO!O270+CESMO!P270+CEO!O537+CEO!P537</f>
        <v>0</v>
      </c>
      <c r="N270" s="111">
        <f t="shared" si="25"/>
        <v>4</v>
      </c>
      <c r="O270" s="112">
        <f t="shared" si="26"/>
        <v>2018.76</v>
      </c>
      <c r="P270" s="112">
        <f t="shared" si="27"/>
        <v>0</v>
      </c>
      <c r="Q270" s="112">
        <f t="shared" si="28"/>
        <v>0</v>
      </c>
    </row>
    <row r="271" spans="1:17" ht="38.2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58" t="s">
        <v>90</v>
      </c>
      <c r="G271" s="59" t="s">
        <v>263</v>
      </c>
      <c r="H271" s="76">
        <v>133.76</v>
      </c>
      <c r="I271" s="106">
        <f>'REITORIA-SETIC'!J271+ESAG!J271+CEART!J271+FAED!J271+CEAD!J271+CEFID!J271+CERES!J271+CESFI!J271+CCT!J271+CEPLAN!J271+CEAVI!J271+CAV!J271+CESMO!J271+CEO!J271</f>
        <v>20</v>
      </c>
      <c r="J271" s="107">
        <f>'REITORIA-SETIC'!K271+ESAG!K271+CEART!K271+FAED!K271+CEAD!K271+CEFID!K271+CERES!K271+CESFI!K271+CCT!K271+CEPLAN!K271+CEAVI!K271+CAV!K271+CESMO!K271+CEO!K271</f>
        <v>0</v>
      </c>
      <c r="K271" s="108">
        <f>'REITORIA-SETIC'!L271+ESAG!L271+CEART!L271+FAED!L271+CEAD!L271+CEFID!L271+CERES!L271+CESFI!L271+CCT!L271+CEAVI!L271+CAV!L271+CESMO!L271+CEO!L271</f>
        <v>0</v>
      </c>
      <c r="L271" s="109">
        <f t="shared" si="24"/>
        <v>4.5</v>
      </c>
      <c r="M271" s="110">
        <f>+'REITORIA-SETIC'!O271+'REITORIA-SETIC'!P271+ESAG!O271+ESAG!P271+CEART!O271+CEART!P271+FAED!O271+FAED!P271+CEAD!O271+CEAD!P271+CEFID!O271+CEFID!P271+CERES!O271+CERES!P271+CESFI!O271+CESFI!P271+CCT!O271+CCT!P271+CEPLAN!O271+CEPLAN!P271+CEAVI!O271+CEAVI!P271+CAV!O271+CAV!P271+CESMO!O271+CESMO!P271+CEO!O538+CEO!P538</f>
        <v>0</v>
      </c>
      <c r="N271" s="111">
        <f t="shared" si="25"/>
        <v>20</v>
      </c>
      <c r="O271" s="112">
        <f t="shared" si="26"/>
        <v>2675.2</v>
      </c>
      <c r="P271" s="112">
        <f t="shared" si="27"/>
        <v>0</v>
      </c>
      <c r="Q271" s="112">
        <f t="shared" si="28"/>
        <v>0</v>
      </c>
    </row>
    <row r="272" spans="1:17" ht="38.2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58" t="s">
        <v>90</v>
      </c>
      <c r="G272" s="59" t="s">
        <v>263</v>
      </c>
      <c r="H272" s="76">
        <v>577.09</v>
      </c>
      <c r="I272" s="106">
        <f>'REITORIA-SETIC'!J272+ESAG!J272+CEART!J272+FAED!J272+CEAD!J272+CEFID!J272+CERES!J272+CESFI!J272+CCT!J272+CEPLAN!J272+CEAVI!J272+CAV!J272+CESMO!J272+CEO!J272</f>
        <v>4</v>
      </c>
      <c r="J272" s="107">
        <f>'REITORIA-SETIC'!K272+ESAG!K272+CEART!K272+FAED!K272+CEAD!K272+CEFID!K272+CERES!K272+CESFI!K272+CCT!K272+CEPLAN!K272+CEAVI!K272+CAV!K272+CESMO!K272+CEO!K272</f>
        <v>0</v>
      </c>
      <c r="K272" s="108">
        <f>'REITORIA-SETIC'!L272+ESAG!L272+CEART!L272+FAED!L272+CEAD!L272+CEFID!L272+CERES!L272+CESFI!L272+CCT!L272+CEAVI!L272+CAV!L272+CESMO!L272+CEO!L272</f>
        <v>0</v>
      </c>
      <c r="L272" s="109">
        <f t="shared" si="24"/>
        <v>0.5</v>
      </c>
      <c r="M272" s="110">
        <f>+'REITORIA-SETIC'!O272+'REITORIA-SETIC'!P272+ESAG!O272+ESAG!P272+CEART!O272+CEART!P272+FAED!O272+FAED!P272+CEAD!O272+CEAD!P272+CEFID!O272+CEFID!P272+CERES!O272+CERES!P272+CESFI!O272+CESFI!P272+CCT!O272+CCT!P272+CEPLAN!O272+CEPLAN!P272+CEAVI!O272+CEAVI!P272+CAV!O272+CAV!P272+CESMO!O272+CESMO!P272+CEO!O539+CEO!P539</f>
        <v>0</v>
      </c>
      <c r="N272" s="111">
        <f t="shared" si="25"/>
        <v>4</v>
      </c>
      <c r="O272" s="112">
        <f t="shared" si="26"/>
        <v>2308.36</v>
      </c>
      <c r="P272" s="112">
        <f t="shared" si="27"/>
        <v>0</v>
      </c>
      <c r="Q272" s="112">
        <f t="shared" si="28"/>
        <v>0</v>
      </c>
    </row>
    <row r="273" spans="1:17" ht="38.2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58" t="s">
        <v>90</v>
      </c>
      <c r="G273" s="59" t="s">
        <v>263</v>
      </c>
      <c r="H273" s="76">
        <v>288.14999999999998</v>
      </c>
      <c r="I273" s="106">
        <f>'REITORIA-SETIC'!J273+ESAG!J273+CEART!J273+FAED!J273+CEAD!J273+CEFID!J273+CERES!J273+CESFI!J273+CCT!J273+CEPLAN!J273+CEAVI!J273+CAV!J273+CESMO!J273+CEO!J273</f>
        <v>8</v>
      </c>
      <c r="J273" s="107">
        <f>'REITORIA-SETIC'!K273+ESAG!K273+CEART!K273+FAED!K273+CEAD!K273+CEFID!K273+CERES!K273+CESFI!K273+CCT!K273+CEPLAN!K273+CEAVI!K273+CAV!K273+CESMO!K273+CEO!K273</f>
        <v>0</v>
      </c>
      <c r="K273" s="108">
        <f>'REITORIA-SETIC'!L273+ESAG!L273+CEART!L273+FAED!L273+CEAD!L273+CEFID!L273+CERES!L273+CESFI!L273+CCT!L273+CEAVI!L273+CAV!L273+CESMO!L273+CEO!L273</f>
        <v>0</v>
      </c>
      <c r="L273" s="109">
        <f t="shared" si="24"/>
        <v>1.5</v>
      </c>
      <c r="M273" s="110">
        <f>+'REITORIA-SETIC'!O273+'REITORIA-SETIC'!P273+ESAG!O273+ESAG!P273+CEART!O273+CEART!P273+FAED!O273+FAED!P273+CEAD!O273+CEAD!P273+CEFID!O273+CEFID!P273+CERES!O273+CERES!P273+CESFI!O273+CESFI!P273+CCT!O273+CCT!P273+CEPLAN!O273+CEPLAN!P273+CEAVI!O273+CEAVI!P273+CAV!O273+CAV!P273+CESMO!O273+CESMO!P273+CEO!O540+CEO!P540</f>
        <v>0</v>
      </c>
      <c r="N273" s="111">
        <f t="shared" si="25"/>
        <v>8</v>
      </c>
      <c r="O273" s="112">
        <f t="shared" si="26"/>
        <v>2305.1999999999998</v>
      </c>
      <c r="P273" s="112">
        <f t="shared" si="27"/>
        <v>0</v>
      </c>
      <c r="Q273" s="112">
        <f t="shared" si="28"/>
        <v>0</v>
      </c>
    </row>
    <row r="274" spans="1:17" ht="38.2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58" t="s">
        <v>90</v>
      </c>
      <c r="G274" s="59" t="s">
        <v>263</v>
      </c>
      <c r="H274" s="76">
        <v>78.209999999999994</v>
      </c>
      <c r="I274" s="106">
        <f>'REITORIA-SETIC'!J274+ESAG!J274+CEART!J274+FAED!J274+CEAD!J274+CEFID!J274+CERES!J274+CESFI!J274+CCT!J274+CEPLAN!J274+CEAVI!J274+CAV!J274+CESMO!J274+CEO!J274</f>
        <v>10</v>
      </c>
      <c r="J274" s="107">
        <f>'REITORIA-SETIC'!K274+ESAG!K274+CEART!K274+FAED!K274+CEAD!K274+CEFID!K274+CERES!K274+CESFI!K274+CCT!K274+CEPLAN!K274+CEAVI!K274+CAV!K274+CESMO!K274+CEO!K274</f>
        <v>0</v>
      </c>
      <c r="K274" s="108">
        <f>'REITORIA-SETIC'!L274+ESAG!L274+CEART!L274+FAED!L274+CEAD!L274+CEFID!L274+CERES!L274+CESFI!L274+CCT!L274+CEAVI!L274+CAV!L274+CESMO!L274+CEO!L274</f>
        <v>0</v>
      </c>
      <c r="L274" s="109">
        <f t="shared" si="24"/>
        <v>2</v>
      </c>
      <c r="M274" s="110">
        <f>+'REITORIA-SETIC'!O274+'REITORIA-SETIC'!P274+ESAG!O274+ESAG!P274+CEART!O274+CEART!P274+FAED!O274+FAED!P274+CEAD!O274+CEAD!P274+CEFID!O274+CEFID!P274+CERES!O274+CERES!P274+CESFI!O274+CESFI!P274+CCT!O274+CCT!P274+CEPLAN!O274+CEPLAN!P274+CEAVI!O274+CEAVI!P274+CAV!O274+CAV!P274+CESMO!O274+CESMO!P274+CEO!O541+CEO!P541</f>
        <v>0</v>
      </c>
      <c r="N274" s="111">
        <f t="shared" si="25"/>
        <v>10</v>
      </c>
      <c r="O274" s="112">
        <f t="shared" si="26"/>
        <v>782.09999999999991</v>
      </c>
      <c r="P274" s="112">
        <f t="shared" si="27"/>
        <v>0</v>
      </c>
      <c r="Q274" s="112">
        <f t="shared" si="28"/>
        <v>0</v>
      </c>
    </row>
    <row r="275" spans="1:17" ht="38.2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58" t="s">
        <v>90</v>
      </c>
      <c r="G275" s="59" t="s">
        <v>263</v>
      </c>
      <c r="H275" s="76">
        <v>602.91999999999996</v>
      </c>
      <c r="I275" s="106">
        <f>'REITORIA-SETIC'!J275+ESAG!J275+CEART!J275+FAED!J275+CEAD!J275+CEFID!J275+CERES!J275+CESFI!J275+CCT!J275+CEPLAN!J275+CEAVI!J275+CAV!J275+CESMO!J275+CEO!J275</f>
        <v>10</v>
      </c>
      <c r="J275" s="107">
        <f>'REITORIA-SETIC'!K275+ESAG!K275+CEART!K275+FAED!K275+CEAD!K275+CEFID!K275+CERES!K275+CESFI!K275+CCT!K275+CEPLAN!K275+CEAVI!K275+CAV!K275+CESMO!K275+CEO!K275</f>
        <v>0</v>
      </c>
      <c r="K275" s="108">
        <f>'REITORIA-SETIC'!L275+ESAG!L275+CEART!L275+FAED!L275+CEAD!L275+CEFID!L275+CERES!L275+CESFI!L275+CCT!L275+CEAVI!L275+CAV!L275+CESMO!L275+CEO!L275</f>
        <v>0</v>
      </c>
      <c r="L275" s="109">
        <f t="shared" si="24"/>
        <v>2</v>
      </c>
      <c r="M275" s="110">
        <f>+'REITORIA-SETIC'!O275+'REITORIA-SETIC'!P275+ESAG!O275+ESAG!P275+CEART!O275+CEART!P275+FAED!O275+FAED!P275+CEAD!O275+CEAD!P275+CEFID!O275+CEFID!P275+CERES!O275+CERES!P275+CESFI!O275+CESFI!P275+CCT!O275+CCT!P275+CEPLAN!O275+CEPLAN!P275+CEAVI!O275+CEAVI!P275+CAV!O275+CAV!P275+CESMO!O275+CESMO!P275+CEO!O542+CEO!P542</f>
        <v>0</v>
      </c>
      <c r="N275" s="111">
        <f t="shared" si="25"/>
        <v>10</v>
      </c>
      <c r="O275" s="112">
        <f t="shared" si="26"/>
        <v>6029.2</v>
      </c>
      <c r="P275" s="112">
        <f t="shared" si="27"/>
        <v>0</v>
      </c>
      <c r="Q275" s="112">
        <f t="shared" si="28"/>
        <v>0</v>
      </c>
    </row>
    <row r="276" spans="1:17" ht="38.2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58" t="s">
        <v>90</v>
      </c>
      <c r="G276" s="59" t="s">
        <v>263</v>
      </c>
      <c r="H276" s="76">
        <v>851.52</v>
      </c>
      <c r="I276" s="106">
        <f>'REITORIA-SETIC'!J276+ESAG!J276+CEART!J276+FAED!J276+CEAD!J276+CEFID!J276+CERES!J276+CESFI!J276+CCT!J276+CEPLAN!J276+CEAVI!J276+CAV!J276+CESMO!J276+CEO!J276</f>
        <v>10</v>
      </c>
      <c r="J276" s="107">
        <f>'REITORIA-SETIC'!K276+ESAG!K276+CEART!K276+FAED!K276+CEAD!K276+CEFID!K276+CERES!K276+CESFI!K276+CCT!K276+CEPLAN!K276+CEAVI!K276+CAV!K276+CESMO!K276+CEO!K276</f>
        <v>0</v>
      </c>
      <c r="K276" s="108">
        <f>'REITORIA-SETIC'!L276+ESAG!L276+CEART!L276+FAED!L276+CEAD!L276+CEFID!L276+CERES!L276+CESFI!L276+CCT!L276+CEAVI!L276+CAV!L276+CESMO!L276+CEO!L276</f>
        <v>0</v>
      </c>
      <c r="L276" s="109">
        <f t="shared" si="24"/>
        <v>2</v>
      </c>
      <c r="M276" s="110">
        <f>+'REITORIA-SETIC'!O276+'REITORIA-SETIC'!P276+ESAG!O276+ESAG!P276+CEART!O276+CEART!P276+FAED!O276+FAED!P276+CEAD!O276+CEAD!P276+CEFID!O276+CEFID!P276+CERES!O276+CERES!P276+CESFI!O276+CESFI!P276+CCT!O276+CCT!P276+CEPLAN!O276+CEPLAN!P276+CEAVI!O276+CEAVI!P276+CAV!O276+CAV!P276+CESMO!O276+CESMO!P276+CEO!O543+CEO!P543</f>
        <v>0</v>
      </c>
      <c r="N276" s="111">
        <f t="shared" si="25"/>
        <v>10</v>
      </c>
      <c r="O276" s="112">
        <f t="shared" si="26"/>
        <v>8515.2000000000007</v>
      </c>
      <c r="P276" s="112">
        <f t="shared" si="27"/>
        <v>0</v>
      </c>
      <c r="Q276" s="112">
        <f t="shared" si="28"/>
        <v>0</v>
      </c>
    </row>
    <row r="277" spans="1:17" ht="38.2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58" t="s">
        <v>90</v>
      </c>
      <c r="G277" s="59" t="s">
        <v>263</v>
      </c>
      <c r="H277" s="76">
        <v>385.2</v>
      </c>
      <c r="I277" s="106">
        <f>'REITORIA-SETIC'!J277+ESAG!J277+CEART!J277+FAED!J277+CEAD!J277+CEFID!J277+CERES!J277+CESFI!J277+CCT!J277+CEPLAN!J277+CEAVI!J277+CAV!J277+CESMO!J277+CEO!J277</f>
        <v>10</v>
      </c>
      <c r="J277" s="107">
        <f>'REITORIA-SETIC'!K277+ESAG!K277+CEART!K277+FAED!K277+CEAD!K277+CEFID!K277+CERES!K277+CESFI!K277+CCT!K277+CEPLAN!K277+CEAVI!K277+CAV!K277+CESMO!K277+CEO!K277</f>
        <v>0</v>
      </c>
      <c r="K277" s="108">
        <f>'REITORIA-SETIC'!L277+ESAG!L277+CEART!L277+FAED!L277+CEAD!L277+CEFID!L277+CERES!L277+CESFI!L277+CCT!L277+CEAVI!L277+CAV!L277+CESMO!L277+CEO!L277</f>
        <v>0</v>
      </c>
      <c r="L277" s="109">
        <f t="shared" si="24"/>
        <v>2</v>
      </c>
      <c r="M277" s="110">
        <f>+'REITORIA-SETIC'!O277+'REITORIA-SETIC'!P277+ESAG!O277+ESAG!P277+CEART!O277+CEART!P277+FAED!O277+FAED!P277+CEAD!O277+CEAD!P277+CEFID!O277+CEFID!P277+CERES!O277+CERES!P277+CESFI!O277+CESFI!P277+CCT!O277+CCT!P277+CEPLAN!O277+CEPLAN!P277+CEAVI!O277+CEAVI!P277+CAV!O277+CAV!P277+CESMO!O277+CESMO!P277+CEO!O544+CEO!P544</f>
        <v>0</v>
      </c>
      <c r="N277" s="111">
        <f t="shared" si="25"/>
        <v>10</v>
      </c>
      <c r="O277" s="112">
        <f t="shared" si="26"/>
        <v>3852</v>
      </c>
      <c r="P277" s="112">
        <f t="shared" si="27"/>
        <v>0</v>
      </c>
      <c r="Q277" s="112">
        <f t="shared" si="28"/>
        <v>0</v>
      </c>
    </row>
    <row r="278" spans="1:17" ht="38.2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58" t="s">
        <v>90</v>
      </c>
      <c r="G278" s="59" t="s">
        <v>263</v>
      </c>
      <c r="H278" s="76">
        <v>841.76</v>
      </c>
      <c r="I278" s="106">
        <f>'REITORIA-SETIC'!J278+ESAG!J278+CEART!J278+FAED!J278+CEAD!J278+CEFID!J278+CERES!J278+CESFI!J278+CCT!J278+CEPLAN!J278+CEAVI!J278+CAV!J278+CESMO!J278+CEO!J278</f>
        <v>10</v>
      </c>
      <c r="J278" s="107">
        <f>'REITORIA-SETIC'!K278+ESAG!K278+CEART!K278+FAED!K278+CEAD!K278+CEFID!K278+CERES!K278+CESFI!K278+CCT!K278+CEPLAN!K278+CEAVI!K278+CAV!K278+CESMO!K278+CEO!K278</f>
        <v>0</v>
      </c>
      <c r="K278" s="108">
        <f>'REITORIA-SETIC'!L278+ESAG!L278+CEART!L278+FAED!L278+CEAD!L278+CEFID!L278+CERES!L278+CESFI!L278+CCT!L278+CEAVI!L278+CAV!L278+CESMO!L278+CEO!L278</f>
        <v>0</v>
      </c>
      <c r="L278" s="109">
        <f t="shared" si="24"/>
        <v>2</v>
      </c>
      <c r="M278" s="110">
        <f>+'REITORIA-SETIC'!O278+'REITORIA-SETIC'!P278+ESAG!O278+ESAG!P278+CEART!O278+CEART!P278+FAED!O278+FAED!P278+CEAD!O278+CEAD!P278+CEFID!O278+CEFID!P278+CERES!O278+CERES!P278+CESFI!O278+CESFI!P278+CCT!O278+CCT!P278+CEPLAN!O278+CEPLAN!P278+CEAVI!O278+CEAVI!P278+CAV!O278+CAV!P278+CESMO!O278+CESMO!P278+CEO!O545+CEO!P545</f>
        <v>0</v>
      </c>
      <c r="N278" s="111">
        <f t="shared" si="25"/>
        <v>10</v>
      </c>
      <c r="O278" s="112">
        <f t="shared" si="26"/>
        <v>8417.6</v>
      </c>
      <c r="P278" s="112">
        <f t="shared" si="27"/>
        <v>0</v>
      </c>
      <c r="Q278" s="112">
        <f t="shared" si="28"/>
        <v>0</v>
      </c>
    </row>
    <row r="279" spans="1:17" ht="38.2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58" t="s">
        <v>90</v>
      </c>
      <c r="G279" s="59" t="s">
        <v>263</v>
      </c>
      <c r="H279" s="76">
        <v>55.63</v>
      </c>
      <c r="I279" s="106">
        <f>'REITORIA-SETIC'!J279+ESAG!J279+CEART!J279+FAED!J279+CEAD!J279+CEFID!J279+CERES!J279+CESFI!J279+CCT!J279+CEPLAN!J279+CEAVI!J279+CAV!J279+CESMO!J279+CEO!J279</f>
        <v>5</v>
      </c>
      <c r="J279" s="107">
        <f>'REITORIA-SETIC'!K279+ESAG!K279+CEART!K279+FAED!K279+CEAD!K279+CEFID!K279+CERES!K279+CESFI!K279+CCT!K279+CEPLAN!K279+CEAVI!K279+CAV!K279+CESMO!K279+CEO!K279</f>
        <v>0</v>
      </c>
      <c r="K279" s="108">
        <f>'REITORIA-SETIC'!L279+ESAG!L279+CEART!L279+FAED!L279+CEAD!L279+CEFID!L279+CERES!L279+CESFI!L279+CCT!L279+CEAVI!L279+CAV!L279+CESMO!L279+CEO!L279</f>
        <v>0</v>
      </c>
      <c r="L279" s="109">
        <f t="shared" si="24"/>
        <v>0.75</v>
      </c>
      <c r="M279" s="110">
        <f>+'REITORIA-SETIC'!O279+'REITORIA-SETIC'!P279+ESAG!O279+ESAG!P279+CEART!O279+CEART!P279+FAED!O279+FAED!P279+CEAD!O279+CEAD!P279+CEFID!O279+CEFID!P279+CERES!O279+CERES!P279+CESFI!O279+CESFI!P279+CCT!O279+CCT!P279+CEPLAN!O279+CEPLAN!P279+CEAVI!O279+CEAVI!P279+CAV!O279+CAV!P279+CESMO!O279+CESMO!P279+CEO!O546+CEO!P546</f>
        <v>0</v>
      </c>
      <c r="N279" s="111">
        <f t="shared" si="25"/>
        <v>5</v>
      </c>
      <c r="O279" s="112">
        <f t="shared" si="26"/>
        <v>278.15000000000003</v>
      </c>
      <c r="P279" s="112">
        <f t="shared" si="27"/>
        <v>0</v>
      </c>
      <c r="Q279" s="112">
        <f t="shared" si="28"/>
        <v>0</v>
      </c>
    </row>
    <row r="280" spans="1:17" ht="38.2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58" t="s">
        <v>90</v>
      </c>
      <c r="G280" s="59" t="s">
        <v>263</v>
      </c>
      <c r="H280" s="76">
        <v>59.57</v>
      </c>
      <c r="I280" s="106">
        <f>'REITORIA-SETIC'!J280+ESAG!J280+CEART!J280+FAED!J280+CEAD!J280+CEFID!J280+CERES!J280+CESFI!J280+CCT!J280+CEPLAN!J280+CEAVI!J280+CAV!J280+CESMO!J280+CEO!J280</f>
        <v>30</v>
      </c>
      <c r="J280" s="107">
        <f>'REITORIA-SETIC'!K280+ESAG!K280+CEART!K280+FAED!K280+CEAD!K280+CEFID!K280+CERES!K280+CESFI!K280+CCT!K280+CEPLAN!K280+CEAVI!K280+CAV!K280+CESMO!K280+CEO!K280</f>
        <v>0</v>
      </c>
      <c r="K280" s="108">
        <f>'REITORIA-SETIC'!L280+ESAG!L280+CEART!L280+FAED!L280+CEAD!L280+CEFID!L280+CERES!L280+CESFI!L280+CCT!L280+CEAVI!L280+CAV!L280+CESMO!L280+CEO!L280</f>
        <v>0</v>
      </c>
      <c r="L280" s="109">
        <f t="shared" si="24"/>
        <v>7</v>
      </c>
      <c r="M280" s="110">
        <f>+'REITORIA-SETIC'!O280+'REITORIA-SETIC'!P280+ESAG!O280+ESAG!P280+CEART!O280+CEART!P280+FAED!O280+FAED!P280+CEAD!O280+CEAD!P280+CEFID!O280+CEFID!P280+CERES!O280+CERES!P280+CESFI!O280+CESFI!P280+CCT!O280+CCT!P280+CEPLAN!O280+CEPLAN!P280+CEAVI!O280+CEAVI!P280+CAV!O280+CAV!P280+CESMO!O280+CESMO!P280+CEO!O547+CEO!P547</f>
        <v>0</v>
      </c>
      <c r="N280" s="111">
        <f t="shared" si="25"/>
        <v>30</v>
      </c>
      <c r="O280" s="112">
        <f t="shared" si="26"/>
        <v>1787.1</v>
      </c>
      <c r="P280" s="112">
        <f t="shared" si="27"/>
        <v>0</v>
      </c>
      <c r="Q280" s="112">
        <f t="shared" si="28"/>
        <v>0</v>
      </c>
    </row>
    <row r="281" spans="1:17" ht="38.2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8" t="s">
        <v>91</v>
      </c>
      <c r="G281" s="80" t="s">
        <v>264</v>
      </c>
      <c r="H281" s="76">
        <v>11.82</v>
      </c>
      <c r="I281" s="106">
        <f>'REITORIA-SETIC'!J281+ESAG!J281+CEART!J281+FAED!J281+CEAD!J281+CEFID!J281+CERES!J281+CESFI!J281+CCT!J281+CEPLAN!J281+CEAVI!J281+CAV!J281+CESMO!J281+CEO!J281</f>
        <v>150</v>
      </c>
      <c r="J281" s="107">
        <f>'REITORIA-SETIC'!K281+ESAG!K281+CEART!K281+FAED!K281+CEAD!K281+CEFID!K281+CERES!K281+CESFI!K281+CCT!K281+CEPLAN!K281+CEAVI!K281+CAV!K281+CESMO!K281+CEO!K281</f>
        <v>0</v>
      </c>
      <c r="K281" s="108">
        <f>'REITORIA-SETIC'!L281+ESAG!L281+CEART!L281+FAED!L281+CEAD!L281+CEFID!L281+CERES!L281+CESFI!L281+CCT!L281+CEAVI!L281+CAV!L281+CESMO!L281+CEO!L281</f>
        <v>0</v>
      </c>
      <c r="L281" s="109">
        <f t="shared" si="24"/>
        <v>37</v>
      </c>
      <c r="M281" s="110">
        <f>+'REITORIA-SETIC'!O281+'REITORIA-SETIC'!P281+ESAG!O281+ESAG!P281+CEART!O281+CEART!P281+FAED!O281+FAED!P281+CEAD!O281+CEAD!P281+CEFID!O281+CEFID!P281+CERES!O281+CERES!P281+CESFI!O281+CESFI!P281+CCT!O281+CCT!P281+CEPLAN!O281+CEPLAN!P281+CEAVI!O281+CEAVI!P281+CAV!O281+CAV!P281+CESMO!O281+CESMO!P281+CEO!O548+CEO!P548</f>
        <v>0</v>
      </c>
      <c r="N281" s="111">
        <f t="shared" si="25"/>
        <v>150</v>
      </c>
      <c r="O281" s="112">
        <f t="shared" si="26"/>
        <v>1773</v>
      </c>
      <c r="P281" s="112">
        <f t="shared" si="27"/>
        <v>0</v>
      </c>
      <c r="Q281" s="112">
        <f t="shared" si="28"/>
        <v>0</v>
      </c>
    </row>
    <row r="282" spans="1:17" ht="38.2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8" t="s">
        <v>91</v>
      </c>
      <c r="G282" s="80" t="s">
        <v>264</v>
      </c>
      <c r="H282" s="76">
        <v>15.67</v>
      </c>
      <c r="I282" s="106">
        <f>'REITORIA-SETIC'!J282+ESAG!J282+CEART!J282+FAED!J282+CEAD!J282+CEFID!J282+CERES!J282+CESFI!J282+CCT!J282+CEPLAN!J282+CEAVI!J282+CAV!J282+CESMO!J282+CEO!J282</f>
        <v>150</v>
      </c>
      <c r="J282" s="107">
        <f>'REITORIA-SETIC'!K282+ESAG!K282+CEART!K282+FAED!K282+CEAD!K282+CEFID!K282+CERES!K282+CESFI!K282+CCT!K282+CEPLAN!K282+CEAVI!K282+CAV!K282+CESMO!K282+CEO!K282</f>
        <v>0</v>
      </c>
      <c r="K282" s="108">
        <f>'REITORIA-SETIC'!L282+ESAG!L282+CEART!L282+FAED!L282+CEAD!L282+CEFID!L282+CERES!L282+CESFI!L282+CCT!L282+CEAVI!L282+CAV!L282+CESMO!L282+CEO!L282</f>
        <v>0</v>
      </c>
      <c r="L282" s="109">
        <f t="shared" si="24"/>
        <v>37</v>
      </c>
      <c r="M282" s="110">
        <f>+'REITORIA-SETIC'!O282+'REITORIA-SETIC'!P282+ESAG!O282+ESAG!P282+CEART!O282+CEART!P282+FAED!O282+FAED!P282+CEAD!O282+CEAD!P282+CEFID!O282+CEFID!P282+CERES!O282+CERES!P282+CESFI!O282+CESFI!P282+CCT!O282+CCT!P282+CEPLAN!O282+CEPLAN!P282+CEAVI!O282+CEAVI!P282+CAV!O282+CAV!P282+CESMO!O282+CESMO!P282+CEO!O549+CEO!P549</f>
        <v>0</v>
      </c>
      <c r="N282" s="111">
        <f t="shared" si="25"/>
        <v>150</v>
      </c>
      <c r="O282" s="112">
        <f t="shared" si="26"/>
        <v>2350.5</v>
      </c>
      <c r="P282" s="112">
        <f t="shared" si="27"/>
        <v>0</v>
      </c>
      <c r="Q282" s="112">
        <f t="shared" si="28"/>
        <v>0</v>
      </c>
    </row>
    <row r="283" spans="1:17" ht="38.2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8" t="s">
        <v>91</v>
      </c>
      <c r="G283" s="80" t="s">
        <v>264</v>
      </c>
      <c r="H283" s="76">
        <v>17.100000000000001</v>
      </c>
      <c r="I283" s="106">
        <f>'REITORIA-SETIC'!J283+ESAG!J283+CEART!J283+FAED!J283+CEAD!J283+CEFID!J283+CERES!J283+CESFI!J283+CCT!J283+CEPLAN!J283+CEAVI!J283+CAV!J283+CESMO!J283+CEO!J283</f>
        <v>150</v>
      </c>
      <c r="J283" s="107">
        <f>'REITORIA-SETIC'!K283+ESAG!K283+CEART!K283+FAED!K283+CEAD!K283+CEFID!K283+CERES!K283+CESFI!K283+CCT!K283+CEPLAN!K283+CEAVI!K283+CAV!K283+CESMO!K283+CEO!K283</f>
        <v>0</v>
      </c>
      <c r="K283" s="108">
        <f>'REITORIA-SETIC'!L283+ESAG!L283+CEART!L283+FAED!L283+CEAD!L283+CEFID!L283+CERES!L283+CESFI!L283+CCT!L283+CEAVI!L283+CAV!L283+CESMO!L283+CEO!L283</f>
        <v>0</v>
      </c>
      <c r="L283" s="109">
        <f t="shared" si="24"/>
        <v>37</v>
      </c>
      <c r="M283" s="110">
        <f>+'REITORIA-SETIC'!O283+'REITORIA-SETIC'!P283+ESAG!O283+ESAG!P283+CEART!O283+CEART!P283+FAED!O283+FAED!P283+CEAD!O283+CEAD!P283+CEFID!O283+CEFID!P283+CERES!O283+CERES!P283+CESFI!O283+CESFI!P283+CCT!O283+CCT!P283+CEPLAN!O283+CEPLAN!P283+CEAVI!O283+CEAVI!P283+CAV!O283+CAV!P283+CESMO!O283+CESMO!P283+CEO!O550+CEO!P550</f>
        <v>0</v>
      </c>
      <c r="N283" s="111">
        <f t="shared" si="25"/>
        <v>150</v>
      </c>
      <c r="O283" s="112">
        <f t="shared" si="26"/>
        <v>2565</v>
      </c>
      <c r="P283" s="112">
        <f t="shared" si="27"/>
        <v>0</v>
      </c>
      <c r="Q283" s="112">
        <f t="shared" si="28"/>
        <v>0</v>
      </c>
    </row>
    <row r="284" spans="1:17" ht="38.2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8" t="s">
        <v>91</v>
      </c>
      <c r="G284" s="80" t="s">
        <v>264</v>
      </c>
      <c r="H284" s="76">
        <v>40.69</v>
      </c>
      <c r="I284" s="106">
        <f>'REITORIA-SETIC'!J284+ESAG!J284+CEART!J284+FAED!J284+CEAD!J284+CEFID!J284+CERES!J284+CESFI!J284+CCT!J284+CEPLAN!J284+CEAVI!J284+CAV!J284+CESMO!J284+CEO!J284</f>
        <v>150</v>
      </c>
      <c r="J284" s="107">
        <f>'REITORIA-SETIC'!K284+ESAG!K284+CEART!K284+FAED!K284+CEAD!K284+CEFID!K284+CERES!K284+CESFI!K284+CCT!K284+CEPLAN!K284+CEAVI!K284+CAV!K284+CESMO!K284+CEO!K284</f>
        <v>0</v>
      </c>
      <c r="K284" s="108">
        <f>'REITORIA-SETIC'!L284+ESAG!L284+CEART!L284+FAED!L284+CEAD!L284+CEFID!L284+CERES!L284+CESFI!L284+CCT!L284+CEAVI!L284+CAV!L284+CESMO!L284+CEO!L284</f>
        <v>0</v>
      </c>
      <c r="L284" s="109">
        <f t="shared" si="24"/>
        <v>37</v>
      </c>
      <c r="M284" s="110">
        <f>+'REITORIA-SETIC'!O284+'REITORIA-SETIC'!P284+ESAG!O284+ESAG!P284+CEART!O284+CEART!P284+FAED!O284+FAED!P284+CEAD!O284+CEAD!P284+CEFID!O284+CEFID!P284+CERES!O284+CERES!P284+CESFI!O284+CESFI!P284+CCT!O284+CCT!P284+CEPLAN!O284+CEPLAN!P284+CEAVI!O284+CEAVI!P284+CAV!O284+CAV!P284+CESMO!O284+CESMO!P284+CEO!O551+CEO!P551</f>
        <v>0</v>
      </c>
      <c r="N284" s="111">
        <f t="shared" si="25"/>
        <v>150</v>
      </c>
      <c r="O284" s="112">
        <f t="shared" si="26"/>
        <v>6103.5</v>
      </c>
      <c r="P284" s="112">
        <f t="shared" si="27"/>
        <v>0</v>
      </c>
      <c r="Q284" s="112">
        <f t="shared" si="28"/>
        <v>0</v>
      </c>
    </row>
    <row r="285" spans="1:17" ht="38.2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8" t="s">
        <v>91</v>
      </c>
      <c r="G285" s="80" t="s">
        <v>264</v>
      </c>
      <c r="H285" s="76">
        <v>23.65</v>
      </c>
      <c r="I285" s="106">
        <f>'REITORIA-SETIC'!J285+ESAG!J285+CEART!J285+FAED!J285+CEAD!J285+CEFID!J285+CERES!J285+CESFI!J285+CCT!J285+CEPLAN!J285+CEAVI!J285+CAV!J285+CESMO!J285+CEO!J285</f>
        <v>150</v>
      </c>
      <c r="J285" s="107">
        <f>'REITORIA-SETIC'!K285+ESAG!K285+CEART!K285+FAED!K285+CEAD!K285+CEFID!K285+CERES!K285+CESFI!K285+CCT!K285+CEPLAN!K285+CEAVI!K285+CAV!K285+CESMO!K285+CEO!K285</f>
        <v>0</v>
      </c>
      <c r="K285" s="108">
        <f>'REITORIA-SETIC'!L285+ESAG!L285+CEART!L285+FAED!L285+CEAD!L285+CEFID!L285+CERES!L285+CESFI!L285+CCT!L285+CEAVI!L285+CAV!L285+CESMO!L285+CEO!L285</f>
        <v>0</v>
      </c>
      <c r="L285" s="109">
        <f t="shared" si="24"/>
        <v>37</v>
      </c>
      <c r="M285" s="110">
        <f>+'REITORIA-SETIC'!O285+'REITORIA-SETIC'!P285+ESAG!O285+ESAG!P285+CEART!O285+CEART!P285+FAED!O285+FAED!P285+CEAD!O285+CEAD!P285+CEFID!O285+CEFID!P285+CERES!O285+CERES!P285+CESFI!O285+CESFI!P285+CCT!O285+CCT!P285+CEPLAN!O285+CEPLAN!P285+CEAVI!O285+CEAVI!P285+CAV!O285+CAV!P285+CESMO!O285+CESMO!P285+CEO!O552+CEO!P552</f>
        <v>0</v>
      </c>
      <c r="N285" s="111">
        <f t="shared" si="25"/>
        <v>150</v>
      </c>
      <c r="O285" s="112">
        <f t="shared" si="26"/>
        <v>3547.5</v>
      </c>
      <c r="P285" s="112">
        <f t="shared" si="27"/>
        <v>0</v>
      </c>
      <c r="Q285" s="112">
        <f t="shared" si="28"/>
        <v>0</v>
      </c>
    </row>
    <row r="286" spans="1:17" ht="38.2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58" t="s">
        <v>90</v>
      </c>
      <c r="G286" s="59" t="s">
        <v>263</v>
      </c>
      <c r="H286" s="76">
        <v>897.95</v>
      </c>
      <c r="I286" s="106">
        <f>'REITORIA-SETIC'!J286+ESAG!J286+CEART!J286+FAED!J286+CEAD!J286+CEFID!J286+CERES!J286+CESFI!J286+CCT!J286+CEPLAN!J286+CEAVI!J286+CAV!J286+CESMO!J286+CEO!J286</f>
        <v>4</v>
      </c>
      <c r="J286" s="107">
        <f>'REITORIA-SETIC'!K286+ESAG!K286+CEART!K286+FAED!K286+CEAD!K286+CEFID!K286+CERES!K286+CESFI!K286+CCT!K286+CEPLAN!K286+CEAVI!K286+CAV!K286+CESMO!K286+CEO!K286</f>
        <v>0</v>
      </c>
      <c r="K286" s="108">
        <f>'REITORIA-SETIC'!L286+ESAG!L286+CEART!L286+FAED!L286+CEAD!L286+CEFID!L286+CERES!L286+CESFI!L286+CCT!L286+CEAVI!L286+CAV!L286+CESMO!L286+CEO!L286</f>
        <v>0</v>
      </c>
      <c r="L286" s="109">
        <f t="shared" si="24"/>
        <v>0.5</v>
      </c>
      <c r="M286" s="110">
        <f>+'REITORIA-SETIC'!O286+'REITORIA-SETIC'!P286+ESAG!O286+ESAG!P286+CEART!O286+CEART!P286+FAED!O286+FAED!P286+CEAD!O286+CEAD!P286+CEFID!O286+CEFID!P286+CERES!O286+CERES!P286+CESFI!O286+CESFI!P286+CCT!O286+CCT!P286+CEPLAN!O286+CEPLAN!P286+CEAVI!O286+CEAVI!P286+CAV!O286+CAV!P286+CESMO!O286+CESMO!P286+CEO!O553+CEO!P553</f>
        <v>0</v>
      </c>
      <c r="N286" s="111">
        <f t="shared" si="25"/>
        <v>4</v>
      </c>
      <c r="O286" s="112">
        <f t="shared" si="26"/>
        <v>3591.8</v>
      </c>
      <c r="P286" s="112">
        <f t="shared" si="27"/>
        <v>0</v>
      </c>
      <c r="Q286" s="112">
        <f t="shared" si="28"/>
        <v>0</v>
      </c>
    </row>
    <row r="287" spans="1:17" ht="38.2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58" t="s">
        <v>90</v>
      </c>
      <c r="G287" s="59" t="s">
        <v>263</v>
      </c>
      <c r="H287" s="76">
        <v>397.1</v>
      </c>
      <c r="I287" s="106">
        <f>'REITORIA-SETIC'!J287+ESAG!J287+CEART!J287+FAED!J287+CEAD!J287+CEFID!J287+CERES!J287+CESFI!J287+CCT!J287+CEPLAN!J287+CEAVI!J287+CAV!J287+CESMO!J287+CEO!J287</f>
        <v>4</v>
      </c>
      <c r="J287" s="107">
        <f>'REITORIA-SETIC'!K287+ESAG!K287+CEART!K287+FAED!K287+CEAD!K287+CEFID!K287+CERES!K287+CESFI!K287+CCT!K287+CEPLAN!K287+CEAVI!K287+CAV!K287+CESMO!K287+CEO!K287</f>
        <v>0</v>
      </c>
      <c r="K287" s="108">
        <f>'REITORIA-SETIC'!L287+ESAG!L287+CEART!L287+FAED!L287+CEAD!L287+CEFID!L287+CERES!L287+CESFI!L287+CCT!L287+CEAVI!L287+CAV!L287+CESMO!L287+CEO!L287</f>
        <v>0</v>
      </c>
      <c r="L287" s="109">
        <f t="shared" si="24"/>
        <v>0.5</v>
      </c>
      <c r="M287" s="110">
        <f>+'REITORIA-SETIC'!O287+'REITORIA-SETIC'!P287+ESAG!O287+ESAG!P287+CEART!O287+CEART!P287+FAED!O287+FAED!P287+CEAD!O287+CEAD!P287+CEFID!O287+CEFID!P287+CERES!O287+CERES!P287+CESFI!O287+CESFI!P287+CCT!O287+CCT!P287+CEPLAN!O287+CEPLAN!P287+CEAVI!O287+CEAVI!P287+CAV!O287+CAV!P287+CESMO!O287+CESMO!P287+CEO!O554+CEO!P554</f>
        <v>0</v>
      </c>
      <c r="N287" s="111">
        <f t="shared" si="25"/>
        <v>4</v>
      </c>
      <c r="O287" s="112">
        <f t="shared" si="26"/>
        <v>1588.4</v>
      </c>
      <c r="P287" s="112">
        <f t="shared" si="27"/>
        <v>0</v>
      </c>
      <c r="Q287" s="112">
        <f t="shared" si="28"/>
        <v>0</v>
      </c>
    </row>
    <row r="288" spans="1:17" ht="38.2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58" t="s">
        <v>90</v>
      </c>
      <c r="G288" s="59" t="s">
        <v>263</v>
      </c>
      <c r="H288" s="76">
        <v>602.54999999999995</v>
      </c>
      <c r="I288" s="106">
        <f>'REITORIA-SETIC'!J288+ESAG!J288+CEART!J288+FAED!J288+CEAD!J288+CEFID!J288+CERES!J288+CESFI!J288+CCT!J288+CEPLAN!J288+CEAVI!J288+CAV!J288+CESMO!J288+CEO!J288</f>
        <v>4</v>
      </c>
      <c r="J288" s="107">
        <f>'REITORIA-SETIC'!K288+ESAG!K288+CEART!K288+FAED!K288+CEAD!K288+CEFID!K288+CERES!K288+CESFI!K288+CCT!K288+CEPLAN!K288+CEAVI!K288+CAV!K288+CESMO!K288+CEO!K288</f>
        <v>0</v>
      </c>
      <c r="K288" s="108">
        <f>'REITORIA-SETIC'!L288+ESAG!L288+CEART!L288+FAED!L288+CEAD!L288+CEFID!L288+CERES!L288+CESFI!L288+CCT!L288+CEAVI!L288+CAV!L288+CESMO!L288+CEO!L288</f>
        <v>0</v>
      </c>
      <c r="L288" s="109">
        <f t="shared" si="24"/>
        <v>0.5</v>
      </c>
      <c r="M288" s="110">
        <f>+'REITORIA-SETIC'!O288+'REITORIA-SETIC'!P288+ESAG!O288+ESAG!P288+CEART!O288+CEART!P288+FAED!O288+FAED!P288+CEAD!O288+CEAD!P288+CEFID!O288+CEFID!P288+CERES!O288+CERES!P288+CESFI!O288+CESFI!P288+CCT!O288+CCT!P288+CEPLAN!O288+CEPLAN!P288+CEAVI!O288+CEAVI!P288+CAV!O288+CAV!P288+CESMO!O288+CESMO!P288+CEO!O555+CEO!P555</f>
        <v>0</v>
      </c>
      <c r="N288" s="111">
        <f t="shared" si="25"/>
        <v>4</v>
      </c>
      <c r="O288" s="112">
        <f t="shared" si="26"/>
        <v>2410.1999999999998</v>
      </c>
      <c r="P288" s="112">
        <f t="shared" si="27"/>
        <v>0</v>
      </c>
      <c r="Q288" s="112">
        <f t="shared" si="28"/>
        <v>0</v>
      </c>
    </row>
    <row r="289" spans="1:17" ht="38.2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8" t="s">
        <v>91</v>
      </c>
      <c r="G289" s="80" t="s">
        <v>264</v>
      </c>
      <c r="H289" s="76">
        <v>159.72999999999999</v>
      </c>
      <c r="I289" s="106">
        <f>'REITORIA-SETIC'!J289+ESAG!J289+CEART!J289+FAED!J289+CEAD!J289+CEFID!J289+CERES!J289+CESFI!J289+CCT!J289+CEPLAN!J289+CEAVI!J289+CAV!J289+CESMO!J289+CEO!J289</f>
        <v>20</v>
      </c>
      <c r="J289" s="107">
        <f>'REITORIA-SETIC'!K289+ESAG!K289+CEART!K289+FAED!K289+CEAD!K289+CEFID!K289+CERES!K289+CESFI!K289+CCT!K289+CEPLAN!K289+CEAVI!K289+CAV!K289+CESMO!K289+CEO!K289</f>
        <v>0</v>
      </c>
      <c r="K289" s="108">
        <f>'REITORIA-SETIC'!L289+ESAG!L289+CEART!L289+FAED!L289+CEAD!L289+CEFID!L289+CERES!L289+CESFI!L289+CCT!L289+CEAVI!L289+CAV!L289+CESMO!L289+CEO!L289</f>
        <v>0</v>
      </c>
      <c r="L289" s="109">
        <f t="shared" si="24"/>
        <v>4.5</v>
      </c>
      <c r="M289" s="110">
        <f>+'REITORIA-SETIC'!O289+'REITORIA-SETIC'!P289+ESAG!O289+ESAG!P289+CEART!O289+CEART!P289+FAED!O289+FAED!P289+CEAD!O289+CEAD!P289+CEFID!O289+CEFID!P289+CERES!O289+CERES!P289+CESFI!O289+CESFI!P289+CCT!O289+CCT!P289+CEPLAN!O289+CEPLAN!P289+CEAVI!O289+CEAVI!P289+CAV!O289+CAV!P289+CESMO!O289+CESMO!P289+CEO!O556+CEO!P556</f>
        <v>0</v>
      </c>
      <c r="N289" s="111">
        <f t="shared" si="25"/>
        <v>20</v>
      </c>
      <c r="O289" s="112">
        <f t="shared" si="26"/>
        <v>3194.6</v>
      </c>
      <c r="P289" s="112">
        <f t="shared" si="27"/>
        <v>0</v>
      </c>
      <c r="Q289" s="112">
        <f t="shared" si="28"/>
        <v>0</v>
      </c>
    </row>
    <row r="290" spans="1:17" ht="38.2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8" t="s">
        <v>91</v>
      </c>
      <c r="G290" s="80" t="s">
        <v>264</v>
      </c>
      <c r="H290" s="76">
        <v>90.55</v>
      </c>
      <c r="I290" s="106">
        <f>'REITORIA-SETIC'!J290+ESAG!J290+CEART!J290+FAED!J290+CEAD!J290+CEFID!J290+CERES!J290+CESFI!J290+CCT!J290+CEPLAN!J290+CEAVI!J290+CAV!J290+CESMO!J290+CEO!J290</f>
        <v>20</v>
      </c>
      <c r="J290" s="107">
        <f>'REITORIA-SETIC'!K290+ESAG!K290+CEART!K290+FAED!K290+CEAD!K290+CEFID!K290+CERES!K290+CESFI!K290+CCT!K290+CEPLAN!K290+CEAVI!K290+CAV!K290+CESMO!K290+CEO!K290</f>
        <v>0</v>
      </c>
      <c r="K290" s="108">
        <f>'REITORIA-SETIC'!L290+ESAG!L290+CEART!L290+FAED!L290+CEAD!L290+CEFID!L290+CERES!L290+CESFI!L290+CCT!L290+CEAVI!L290+CAV!L290+CESMO!L290+CEO!L290</f>
        <v>0</v>
      </c>
      <c r="L290" s="109">
        <f t="shared" si="24"/>
        <v>4.5</v>
      </c>
      <c r="M290" s="110">
        <f>+'REITORIA-SETIC'!O290+'REITORIA-SETIC'!P290+ESAG!O290+ESAG!P290+CEART!O290+CEART!P290+FAED!O290+FAED!P290+CEAD!O290+CEAD!P290+CEFID!O290+CEFID!P290+CERES!O290+CERES!P290+CESFI!O290+CESFI!P290+CCT!O290+CCT!P290+CEPLAN!O290+CEPLAN!P290+CEAVI!O290+CEAVI!P290+CAV!O290+CAV!P290+CESMO!O290+CESMO!P290+CEO!O557+CEO!P557</f>
        <v>0</v>
      </c>
      <c r="N290" s="111">
        <f t="shared" si="25"/>
        <v>20</v>
      </c>
      <c r="O290" s="112">
        <f t="shared" si="26"/>
        <v>1811</v>
      </c>
      <c r="P290" s="112">
        <f t="shared" si="27"/>
        <v>0</v>
      </c>
      <c r="Q290" s="112">
        <f t="shared" si="28"/>
        <v>0</v>
      </c>
    </row>
    <row r="291" spans="1:17" ht="38.2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8" t="s">
        <v>91</v>
      </c>
      <c r="G291" s="80" t="s">
        <v>264</v>
      </c>
      <c r="H291" s="76">
        <v>15.99</v>
      </c>
      <c r="I291" s="106">
        <f>'REITORIA-SETIC'!J291+ESAG!J291+CEART!J291+FAED!J291+CEAD!J291+CEFID!J291+CERES!J291+CESFI!J291+CCT!J291+CEPLAN!J291+CEAVI!J291+CAV!J291+CESMO!J291+CEO!J291</f>
        <v>100</v>
      </c>
      <c r="J291" s="107">
        <f>'REITORIA-SETIC'!K291+ESAG!K291+CEART!K291+FAED!K291+CEAD!K291+CEFID!K291+CERES!K291+CESFI!K291+CCT!K291+CEPLAN!K291+CEAVI!K291+CAV!K291+CESMO!K291+CEO!K291</f>
        <v>0</v>
      </c>
      <c r="K291" s="108">
        <f>'REITORIA-SETIC'!L291+ESAG!L291+CEART!L291+FAED!L291+CEAD!L291+CEFID!L291+CERES!L291+CESFI!L291+CCT!L291+CEAVI!L291+CAV!L291+CESMO!L291+CEO!L291</f>
        <v>0</v>
      </c>
      <c r="L291" s="109">
        <f t="shared" si="24"/>
        <v>24.5</v>
      </c>
      <c r="M291" s="110">
        <f>+'REITORIA-SETIC'!O291+'REITORIA-SETIC'!P291+ESAG!O291+ESAG!P291+CEART!O291+CEART!P291+FAED!O291+FAED!P291+CEAD!O291+CEAD!P291+CEFID!O291+CEFID!P291+CERES!O291+CERES!P291+CESFI!O291+CESFI!P291+CCT!O291+CCT!P291+CEPLAN!O291+CEPLAN!P291+CEAVI!O291+CEAVI!P291+CAV!O291+CAV!P291+CESMO!O291+CESMO!P291+CEO!O558+CEO!P558</f>
        <v>0</v>
      </c>
      <c r="N291" s="111">
        <f t="shared" si="25"/>
        <v>100</v>
      </c>
      <c r="O291" s="112">
        <f t="shared" si="26"/>
        <v>1599</v>
      </c>
      <c r="P291" s="112">
        <f t="shared" si="27"/>
        <v>0</v>
      </c>
      <c r="Q291" s="112">
        <f t="shared" si="28"/>
        <v>0</v>
      </c>
    </row>
    <row r="292" spans="1:17" ht="38.2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58" t="s">
        <v>90</v>
      </c>
      <c r="G292" s="59" t="s">
        <v>263</v>
      </c>
      <c r="H292" s="76">
        <v>151.97999999999999</v>
      </c>
      <c r="I292" s="106">
        <f>'REITORIA-SETIC'!J292+ESAG!J292+CEART!J292+FAED!J292+CEAD!J292+CEFID!J292+CERES!J292+CESFI!J292+CCT!J292+CEPLAN!J292+CEAVI!J292+CAV!J292+CESMO!J292+CEO!J292</f>
        <v>40</v>
      </c>
      <c r="J292" s="107">
        <f>'REITORIA-SETIC'!K292+ESAG!K292+CEART!K292+FAED!K292+CEAD!K292+CEFID!K292+CERES!K292+CESFI!K292+CCT!K292+CEPLAN!K292+CEAVI!K292+CAV!K292+CESMO!K292+CEO!K292</f>
        <v>0</v>
      </c>
      <c r="K292" s="108">
        <f>'REITORIA-SETIC'!L292+ESAG!L292+CEART!L292+FAED!L292+CEAD!L292+CEFID!L292+CERES!L292+CESFI!L292+CCT!L292+CEAVI!L292+CAV!L292+CESMO!L292+CEO!L292</f>
        <v>0</v>
      </c>
      <c r="L292" s="109">
        <f t="shared" si="24"/>
        <v>9.5</v>
      </c>
      <c r="M292" s="110">
        <f>+'REITORIA-SETIC'!O292+'REITORIA-SETIC'!P292+ESAG!O292+ESAG!P292+CEART!O292+CEART!P292+FAED!O292+FAED!P292+CEAD!O292+CEAD!P292+CEFID!O292+CEFID!P292+CERES!O292+CERES!P292+CESFI!O292+CESFI!P292+CCT!O292+CCT!P292+CEPLAN!O292+CEPLAN!P292+CEAVI!O292+CEAVI!P292+CAV!O292+CAV!P292+CESMO!O292+CESMO!P292+CEO!O559+CEO!P559</f>
        <v>0</v>
      </c>
      <c r="N292" s="111">
        <f t="shared" si="25"/>
        <v>40</v>
      </c>
      <c r="O292" s="112">
        <f t="shared" si="26"/>
        <v>6079.2</v>
      </c>
      <c r="P292" s="112">
        <f t="shared" si="27"/>
        <v>0</v>
      </c>
      <c r="Q292" s="112">
        <f t="shared" si="28"/>
        <v>0</v>
      </c>
    </row>
    <row r="293" spans="1:17" ht="38.2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58" t="s">
        <v>90</v>
      </c>
      <c r="G293" s="59" t="s">
        <v>263</v>
      </c>
      <c r="H293" s="76">
        <v>168.04</v>
      </c>
      <c r="I293" s="106">
        <f>'REITORIA-SETIC'!J293+ESAG!J293+CEART!J293+FAED!J293+CEAD!J293+CEFID!J293+CERES!J293+CESFI!J293+CCT!J293+CEPLAN!J293+CEAVI!J293+CAV!J293+CESMO!J293+CEO!J293</f>
        <v>50</v>
      </c>
      <c r="J293" s="107">
        <f>'REITORIA-SETIC'!K293+ESAG!K293+CEART!K293+FAED!K293+CEAD!K293+CEFID!K293+CERES!K293+CESFI!K293+CCT!K293+CEPLAN!K293+CEAVI!K293+CAV!K293+CESMO!K293+CEO!K293</f>
        <v>0</v>
      </c>
      <c r="K293" s="108">
        <f>'REITORIA-SETIC'!L293+ESAG!L293+CEART!L293+FAED!L293+CEAD!L293+CEFID!L293+CERES!L293+CESFI!L293+CCT!L293+CEAVI!L293+CAV!L293+CESMO!L293+CEO!L293</f>
        <v>0</v>
      </c>
      <c r="L293" s="109">
        <f t="shared" si="24"/>
        <v>12</v>
      </c>
      <c r="M293" s="110">
        <f>+'REITORIA-SETIC'!O293+'REITORIA-SETIC'!P293+ESAG!O293+ESAG!P293+CEART!O293+CEART!P293+FAED!O293+FAED!P293+CEAD!O293+CEAD!P293+CEFID!O293+CEFID!P293+CERES!O293+CERES!P293+CESFI!O293+CESFI!P293+CCT!O293+CCT!P293+CEPLAN!O293+CEPLAN!P293+CEAVI!O293+CEAVI!P293+CAV!O293+CAV!P293+CESMO!O293+CESMO!P293+CEO!O560+CEO!P560</f>
        <v>0</v>
      </c>
      <c r="N293" s="111">
        <f t="shared" si="25"/>
        <v>50</v>
      </c>
      <c r="O293" s="112">
        <f t="shared" si="26"/>
        <v>8402</v>
      </c>
      <c r="P293" s="112">
        <f t="shared" si="27"/>
        <v>0</v>
      </c>
      <c r="Q293" s="112">
        <f t="shared" si="28"/>
        <v>0</v>
      </c>
    </row>
    <row r="294" spans="1:17" ht="38.2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58" t="s">
        <v>90</v>
      </c>
      <c r="G294" s="59" t="s">
        <v>263</v>
      </c>
      <c r="H294" s="76">
        <v>203.44</v>
      </c>
      <c r="I294" s="106">
        <f>'REITORIA-SETIC'!J294+ESAG!J294+CEART!J294+FAED!J294+CEAD!J294+CEFID!J294+CERES!J294+CESFI!J294+CCT!J294+CEPLAN!J294+CEAVI!J294+CAV!J294+CESMO!J294+CEO!J294</f>
        <v>10</v>
      </c>
      <c r="J294" s="107">
        <f>'REITORIA-SETIC'!K294+ESAG!K294+CEART!K294+FAED!K294+CEAD!K294+CEFID!K294+CERES!K294+CESFI!K294+CCT!K294+CEPLAN!K294+CEAVI!K294+CAV!K294+CESMO!K294+CEO!K294</f>
        <v>0</v>
      </c>
      <c r="K294" s="108">
        <f>'REITORIA-SETIC'!L294+ESAG!L294+CEART!L294+FAED!L294+CEAD!L294+CEFID!L294+CERES!L294+CESFI!L294+CCT!L294+CEAVI!L294+CAV!L294+CESMO!L294+CEO!L294</f>
        <v>0</v>
      </c>
      <c r="L294" s="109">
        <f t="shared" si="24"/>
        <v>2</v>
      </c>
      <c r="M294" s="110">
        <f>+'REITORIA-SETIC'!O294+'REITORIA-SETIC'!P294+ESAG!O294+ESAG!P294+CEART!O294+CEART!P294+FAED!O294+FAED!P294+CEAD!O294+CEAD!P294+CEFID!O294+CEFID!P294+CERES!O294+CERES!P294+CESFI!O294+CESFI!P294+CCT!O294+CCT!P294+CEPLAN!O294+CEPLAN!P294+CEAVI!O294+CEAVI!P294+CAV!O294+CAV!P294+CESMO!O294+CESMO!P294+CEO!O561+CEO!P561</f>
        <v>0</v>
      </c>
      <c r="N294" s="111">
        <f t="shared" si="25"/>
        <v>10</v>
      </c>
      <c r="O294" s="112">
        <f t="shared" si="26"/>
        <v>2034.4</v>
      </c>
      <c r="P294" s="112">
        <f t="shared" si="27"/>
        <v>0</v>
      </c>
      <c r="Q294" s="112">
        <f t="shared" si="28"/>
        <v>0</v>
      </c>
    </row>
    <row r="295" spans="1:17" ht="38.2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58" t="s">
        <v>90</v>
      </c>
      <c r="G295" s="59" t="s">
        <v>263</v>
      </c>
      <c r="H295" s="76">
        <v>41.65</v>
      </c>
      <c r="I295" s="106">
        <f>'REITORIA-SETIC'!J295+ESAG!J295+CEART!J295+FAED!J295+CEAD!J295+CEFID!J295+CERES!J295+CESFI!J295+CCT!J295+CEPLAN!J295+CEAVI!J295+CAV!J295+CESMO!J295+CEO!J295</f>
        <v>300</v>
      </c>
      <c r="J295" s="107">
        <f>'REITORIA-SETIC'!K295+ESAG!K295+CEART!K295+FAED!K295+CEAD!K295+CEFID!K295+CERES!K295+CESFI!K295+CCT!K295+CEPLAN!K295+CEAVI!K295+CAV!K295+CESMO!K295+CEO!K295</f>
        <v>0</v>
      </c>
      <c r="K295" s="108">
        <f>'REITORIA-SETIC'!L295+ESAG!L295+CEART!L295+FAED!L295+CEAD!L295+CEFID!L295+CERES!L295+CESFI!L295+CCT!L295+CEAVI!L295+CAV!L295+CESMO!L295+CEO!L295</f>
        <v>0</v>
      </c>
      <c r="L295" s="109">
        <f t="shared" si="24"/>
        <v>74.5</v>
      </c>
      <c r="M295" s="110">
        <f>+'REITORIA-SETIC'!O295+'REITORIA-SETIC'!P295+ESAG!O295+ESAG!P295+CEART!O295+CEART!P295+FAED!O295+FAED!P295+CEAD!O295+CEAD!P295+CEFID!O295+CEFID!P295+CERES!O295+CERES!P295+CESFI!O295+CESFI!P295+CCT!O295+CCT!P295+CEPLAN!O295+CEPLAN!P295+CEAVI!O295+CEAVI!P295+CAV!O295+CAV!P295+CESMO!O295+CESMO!P295+CEO!O562+CEO!P562</f>
        <v>0</v>
      </c>
      <c r="N295" s="111">
        <f t="shared" si="25"/>
        <v>300</v>
      </c>
      <c r="O295" s="112">
        <f t="shared" si="26"/>
        <v>12495</v>
      </c>
      <c r="P295" s="112">
        <f t="shared" si="27"/>
        <v>0</v>
      </c>
      <c r="Q295" s="112">
        <f t="shared" si="28"/>
        <v>0</v>
      </c>
    </row>
    <row r="296" spans="1:17" ht="38.2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58" t="s">
        <v>90</v>
      </c>
      <c r="G296" s="59" t="s">
        <v>263</v>
      </c>
      <c r="H296" s="76">
        <v>64.48</v>
      </c>
      <c r="I296" s="106">
        <f>'REITORIA-SETIC'!J296+ESAG!J296+CEART!J296+FAED!J296+CEAD!J296+CEFID!J296+CERES!J296+CESFI!J296+CCT!J296+CEPLAN!J296+CEAVI!J296+CAV!J296+CESMO!J296+CEO!J296</f>
        <v>300</v>
      </c>
      <c r="J296" s="107">
        <f>'REITORIA-SETIC'!K296+ESAG!K296+CEART!K296+FAED!K296+CEAD!K296+CEFID!K296+CERES!K296+CESFI!K296+CCT!K296+CEPLAN!K296+CEAVI!K296+CAV!K296+CESMO!K296+CEO!K296</f>
        <v>0</v>
      </c>
      <c r="K296" s="108">
        <f>'REITORIA-SETIC'!L296+ESAG!L296+CEART!L296+FAED!L296+CEAD!L296+CEFID!L296+CERES!L296+CESFI!L296+CCT!L296+CEAVI!L296+CAV!L296+CESMO!L296+CEO!L296</f>
        <v>0</v>
      </c>
      <c r="L296" s="109">
        <f t="shared" si="24"/>
        <v>74.5</v>
      </c>
      <c r="M296" s="110">
        <f>+'REITORIA-SETIC'!O296+'REITORIA-SETIC'!P296+ESAG!O296+ESAG!P296+CEART!O296+CEART!P296+FAED!O296+FAED!P296+CEAD!O296+CEAD!P296+CEFID!O296+CEFID!P296+CERES!O296+CERES!P296+CESFI!O296+CESFI!P296+CCT!O296+CCT!P296+CEPLAN!O296+CEPLAN!P296+CEAVI!O296+CEAVI!P296+CAV!O296+CAV!P296+CESMO!O296+CESMO!P296+CEO!O563+CEO!P563</f>
        <v>0</v>
      </c>
      <c r="N296" s="111">
        <f t="shared" si="25"/>
        <v>300</v>
      </c>
      <c r="O296" s="112">
        <f t="shared" si="26"/>
        <v>19344</v>
      </c>
      <c r="P296" s="112">
        <f t="shared" si="27"/>
        <v>0</v>
      </c>
      <c r="Q296" s="112">
        <f t="shared" si="28"/>
        <v>0</v>
      </c>
    </row>
    <row r="297" spans="1:17" ht="38.2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58" t="s">
        <v>90</v>
      </c>
      <c r="G297" s="59" t="s">
        <v>263</v>
      </c>
      <c r="H297" s="76">
        <v>5.37</v>
      </c>
      <c r="I297" s="106">
        <f>'REITORIA-SETIC'!J297+ESAG!J297+CEART!J297+FAED!J297+CEAD!J297+CEFID!J297+CERES!J297+CESFI!J297+CCT!J297+CEPLAN!J297+CEAVI!J297+CAV!J297+CESMO!J297+CEO!J297</f>
        <v>100</v>
      </c>
      <c r="J297" s="107">
        <f>'REITORIA-SETIC'!K297+ESAG!K297+CEART!K297+FAED!K297+CEAD!K297+CEFID!K297+CERES!K297+CESFI!K297+CCT!K297+CEPLAN!K297+CEAVI!K297+CAV!K297+CESMO!K297+CEO!K297</f>
        <v>0</v>
      </c>
      <c r="K297" s="108">
        <f>'REITORIA-SETIC'!L297+ESAG!L297+CEART!L297+FAED!L297+CEAD!L297+CEFID!L297+CERES!L297+CESFI!L297+CCT!L297+CEAVI!L297+CAV!L297+CESMO!L297+CEO!L297</f>
        <v>0</v>
      </c>
      <c r="L297" s="109">
        <f t="shared" si="24"/>
        <v>24.5</v>
      </c>
      <c r="M297" s="110">
        <f>+'REITORIA-SETIC'!O297+'REITORIA-SETIC'!P297+ESAG!O297+ESAG!P297+CEART!O297+CEART!P297+FAED!O297+FAED!P297+CEAD!O297+CEAD!P297+CEFID!O297+CEFID!P297+CERES!O297+CERES!P297+CESFI!O297+CESFI!P297+CCT!O297+CCT!P297+CEPLAN!O297+CEPLAN!P297+CEAVI!O297+CEAVI!P297+CAV!O297+CAV!P297+CESMO!O297+CESMO!P297+CEO!O564+CEO!P564</f>
        <v>0</v>
      </c>
      <c r="N297" s="111">
        <f t="shared" si="25"/>
        <v>100</v>
      </c>
      <c r="O297" s="112">
        <f t="shared" si="26"/>
        <v>537</v>
      </c>
      <c r="P297" s="112">
        <f t="shared" si="27"/>
        <v>0</v>
      </c>
      <c r="Q297" s="112">
        <f t="shared" si="28"/>
        <v>0</v>
      </c>
    </row>
    <row r="298" spans="1:17" ht="38.2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8" t="s">
        <v>91</v>
      </c>
      <c r="G298" s="80" t="s">
        <v>264</v>
      </c>
      <c r="H298" s="76">
        <v>11.06</v>
      </c>
      <c r="I298" s="106">
        <f>'REITORIA-SETIC'!J298+ESAG!J298+CEART!J298+FAED!J298+CEAD!J298+CEFID!J298+CERES!J298+CESFI!J298+CCT!J298+CEPLAN!J298+CEAVI!J298+CAV!J298+CESMO!J298+CEO!J298</f>
        <v>4000</v>
      </c>
      <c r="J298" s="107">
        <f>'REITORIA-SETIC'!K298+ESAG!K298+CEART!K298+FAED!K298+CEAD!K298+CEFID!K298+CERES!K298+CESFI!K298+CCT!K298+CEPLAN!K298+CEAVI!K298+CAV!K298+CESMO!K298+CEO!K298</f>
        <v>0</v>
      </c>
      <c r="K298" s="108">
        <f>'REITORIA-SETIC'!L298+ESAG!L298+CEART!L298+FAED!L298+CEAD!L298+CEFID!L298+CERES!L298+CESFI!L298+CCT!L298+CEAVI!L298+CAV!L298+CESMO!L298+CEO!L298</f>
        <v>0</v>
      </c>
      <c r="L298" s="109">
        <f t="shared" si="24"/>
        <v>999.5</v>
      </c>
      <c r="M298" s="110">
        <f>+'REITORIA-SETIC'!O298+'REITORIA-SETIC'!P298+ESAG!O298+ESAG!P298+CEART!O298+CEART!P298+FAED!O298+FAED!P298+CEAD!O298+CEAD!P298+CEFID!O298+CEFID!P298+CERES!O298+CERES!P298+CESFI!O298+CESFI!P298+CCT!O298+CCT!P298+CEPLAN!O298+CEPLAN!P298+CEAVI!O298+CEAVI!P298+CAV!O298+CAV!P298+CESMO!O298+CESMO!P298+CEO!O565+CEO!P565</f>
        <v>0</v>
      </c>
      <c r="N298" s="111">
        <f t="shared" si="25"/>
        <v>4000</v>
      </c>
      <c r="O298" s="112">
        <f t="shared" si="26"/>
        <v>44240</v>
      </c>
      <c r="P298" s="112">
        <f t="shared" si="27"/>
        <v>0</v>
      </c>
      <c r="Q298" s="112">
        <f t="shared" si="28"/>
        <v>0</v>
      </c>
    </row>
    <row r="299" spans="1:17" ht="38.2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8" t="s">
        <v>91</v>
      </c>
      <c r="G299" s="80" t="s">
        <v>264</v>
      </c>
      <c r="H299" s="76">
        <v>15.7</v>
      </c>
      <c r="I299" s="106">
        <f>'REITORIA-SETIC'!J299+ESAG!J299+CEART!J299+FAED!J299+CEAD!J299+CEFID!J299+CERES!J299+CESFI!J299+CCT!J299+CEPLAN!J299+CEAVI!J299+CAV!J299+CESMO!J299+CEO!J299</f>
        <v>4000</v>
      </c>
      <c r="J299" s="107">
        <f>'REITORIA-SETIC'!K299+ESAG!K299+CEART!K299+FAED!K299+CEAD!K299+CEFID!K299+CERES!K299+CESFI!K299+CCT!K299+CEPLAN!K299+CEAVI!K299+CAV!K299+CESMO!K299+CEO!K299</f>
        <v>0</v>
      </c>
      <c r="K299" s="108">
        <f>'REITORIA-SETIC'!L299+ESAG!L299+CEART!L299+FAED!L299+CEAD!L299+CEFID!L299+CERES!L299+CESFI!L299+CCT!L299+CEAVI!L299+CAV!L299+CESMO!L299+CEO!L299</f>
        <v>0</v>
      </c>
      <c r="L299" s="109">
        <f t="shared" si="24"/>
        <v>999.5</v>
      </c>
      <c r="M299" s="110">
        <f>+'REITORIA-SETIC'!O299+'REITORIA-SETIC'!P299+ESAG!O299+ESAG!P299+CEART!O299+CEART!P299+FAED!O299+FAED!P299+CEAD!O299+CEAD!P299+CEFID!O299+CEFID!P299+CERES!O299+CERES!P299+CESFI!O299+CESFI!P299+CCT!O299+CCT!P299+CEPLAN!O299+CEPLAN!P299+CEAVI!O299+CEAVI!P299+CAV!O299+CAV!P299+CESMO!O299+CESMO!P299+CEO!O566+CEO!P566</f>
        <v>0</v>
      </c>
      <c r="N299" s="111">
        <f t="shared" si="25"/>
        <v>4000</v>
      </c>
      <c r="O299" s="112">
        <f t="shared" si="26"/>
        <v>62800</v>
      </c>
      <c r="P299" s="112">
        <f t="shared" si="27"/>
        <v>0</v>
      </c>
      <c r="Q299" s="112">
        <f t="shared" si="28"/>
        <v>0</v>
      </c>
    </row>
    <row r="300" spans="1:17" ht="38.2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8" t="s">
        <v>91</v>
      </c>
      <c r="G300" s="80" t="s">
        <v>264</v>
      </c>
      <c r="H300" s="76">
        <v>16.96</v>
      </c>
      <c r="I300" s="106">
        <f>'REITORIA-SETIC'!J300+ESAG!J300+CEART!J300+FAED!J300+CEAD!J300+CEFID!J300+CERES!J300+CESFI!J300+CCT!J300+CEPLAN!J300+CEAVI!J300+CAV!J300+CESMO!J300+CEO!J300</f>
        <v>1000</v>
      </c>
      <c r="J300" s="107">
        <f>'REITORIA-SETIC'!K300+ESAG!K300+CEART!K300+FAED!K300+CEAD!K300+CEFID!K300+CERES!K300+CESFI!K300+CCT!K300+CEPLAN!K300+CEAVI!K300+CAV!K300+CESMO!K300+CEO!K300</f>
        <v>0</v>
      </c>
      <c r="K300" s="108">
        <f>'REITORIA-SETIC'!L300+ESAG!L300+CEART!L300+FAED!L300+CEAD!L300+CEFID!L300+CERES!L300+CESFI!L300+CCT!L300+CEAVI!L300+CAV!L300+CESMO!L300+CEO!L300</f>
        <v>0</v>
      </c>
      <c r="L300" s="109">
        <f t="shared" si="24"/>
        <v>249.5</v>
      </c>
      <c r="M300" s="110">
        <f>+'REITORIA-SETIC'!O300+'REITORIA-SETIC'!P300+ESAG!O300+ESAG!P300+CEART!O300+CEART!P300+FAED!O300+FAED!P300+CEAD!O300+CEAD!P300+CEFID!O300+CEFID!P300+CERES!O300+CERES!P300+CESFI!O300+CESFI!P300+CCT!O300+CCT!P300+CEPLAN!O300+CEPLAN!P300+CEAVI!O300+CEAVI!P300+CAV!O300+CAV!P300+CESMO!O300+CESMO!P300+CEO!O567+CEO!P567</f>
        <v>0</v>
      </c>
      <c r="N300" s="111">
        <f t="shared" si="25"/>
        <v>1000</v>
      </c>
      <c r="O300" s="112">
        <f t="shared" si="26"/>
        <v>16960</v>
      </c>
      <c r="P300" s="112">
        <f t="shared" si="27"/>
        <v>0</v>
      </c>
      <c r="Q300" s="112">
        <f t="shared" si="28"/>
        <v>0</v>
      </c>
    </row>
    <row r="301" spans="1:17" ht="38.2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8" t="s">
        <v>91</v>
      </c>
      <c r="G301" s="80" t="s">
        <v>264</v>
      </c>
      <c r="H301" s="76">
        <v>30.36</v>
      </c>
      <c r="I301" s="106">
        <f>'REITORIA-SETIC'!J301+ESAG!J301+CEART!J301+FAED!J301+CEAD!J301+CEFID!J301+CERES!J301+CESFI!J301+CCT!J301+CEPLAN!J301+CEAVI!J301+CAV!J301+CESMO!J301+CEO!J301</f>
        <v>50</v>
      </c>
      <c r="J301" s="107">
        <f>'REITORIA-SETIC'!K301+ESAG!K301+CEART!K301+FAED!K301+CEAD!K301+CEFID!K301+CERES!K301+CESFI!K301+CCT!K301+CEPLAN!K301+CEAVI!K301+CAV!K301+CESMO!K301+CEO!K301</f>
        <v>0</v>
      </c>
      <c r="K301" s="108">
        <f>'REITORIA-SETIC'!L301+ESAG!L301+CEART!L301+FAED!L301+CEAD!L301+CEFID!L301+CERES!L301+CESFI!L301+CCT!L301+CEAVI!L301+CAV!L301+CESMO!L301+CEO!L301</f>
        <v>0</v>
      </c>
      <c r="L301" s="109">
        <f t="shared" si="24"/>
        <v>12</v>
      </c>
      <c r="M301" s="110">
        <f>+'REITORIA-SETIC'!O301+'REITORIA-SETIC'!P301+ESAG!O301+ESAG!P301+CEART!O301+CEART!P301+FAED!O301+FAED!P301+CEAD!O301+CEAD!P301+CEFID!O301+CEFID!P301+CERES!O301+CERES!P301+CESFI!O301+CESFI!P301+CCT!O301+CCT!P301+CEPLAN!O301+CEPLAN!P301+CEAVI!O301+CEAVI!P301+CAV!O301+CAV!P301+CESMO!O301+CESMO!P301+CEO!O568+CEO!P568</f>
        <v>0</v>
      </c>
      <c r="N301" s="111">
        <f t="shared" si="25"/>
        <v>50</v>
      </c>
      <c r="O301" s="112">
        <f t="shared" si="26"/>
        <v>1518</v>
      </c>
      <c r="P301" s="112">
        <f t="shared" si="27"/>
        <v>0</v>
      </c>
      <c r="Q301" s="112">
        <f t="shared" si="28"/>
        <v>0</v>
      </c>
    </row>
    <row r="302" spans="1:17" ht="38.2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8" t="s">
        <v>91</v>
      </c>
      <c r="G302" s="80" t="s">
        <v>264</v>
      </c>
      <c r="H302" s="76">
        <v>21.67</v>
      </c>
      <c r="I302" s="106">
        <f>'REITORIA-SETIC'!J302+ESAG!J302+CEART!J302+FAED!J302+CEAD!J302+CEFID!J302+CERES!J302+CESFI!J302+CCT!J302+CEPLAN!J302+CEAVI!J302+CAV!J302+CESMO!J302+CEO!J302</f>
        <v>500</v>
      </c>
      <c r="J302" s="107">
        <f>'REITORIA-SETIC'!K302+ESAG!K302+CEART!K302+FAED!K302+CEAD!K302+CEFID!K302+CERES!K302+CESFI!K302+CCT!K302+CEPLAN!K302+CEAVI!K302+CAV!K302+CESMO!K302+CEO!K302</f>
        <v>0</v>
      </c>
      <c r="K302" s="108">
        <f>'REITORIA-SETIC'!L302+ESAG!L302+CEART!L302+FAED!L302+CEAD!L302+CEFID!L302+CERES!L302+CESFI!L302+CCT!L302+CEAVI!L302+CAV!L302+CESMO!L302+CEO!L302</f>
        <v>0</v>
      </c>
      <c r="L302" s="109">
        <f t="shared" si="24"/>
        <v>124.5</v>
      </c>
      <c r="M302" s="110">
        <f>+'REITORIA-SETIC'!O302+'REITORIA-SETIC'!P302+ESAG!O302+ESAG!P302+CEART!O302+CEART!P302+FAED!O302+FAED!P302+CEAD!O302+CEAD!P302+CEFID!O302+CEFID!P302+CERES!O302+CERES!P302+CESFI!O302+CESFI!P302+CCT!O302+CCT!P302+CEPLAN!O302+CEPLAN!P302+CEAVI!O302+CEAVI!P302+CAV!O302+CAV!P302+CESMO!O302+CESMO!P302+CEO!O569+CEO!P569</f>
        <v>0</v>
      </c>
      <c r="N302" s="111">
        <f t="shared" si="25"/>
        <v>500</v>
      </c>
      <c r="O302" s="112">
        <f t="shared" si="26"/>
        <v>10835</v>
      </c>
      <c r="P302" s="112">
        <f t="shared" si="27"/>
        <v>0</v>
      </c>
      <c r="Q302" s="112">
        <f t="shared" si="28"/>
        <v>0</v>
      </c>
    </row>
    <row r="303" spans="1:17" ht="38.2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8" t="s">
        <v>91</v>
      </c>
      <c r="G303" s="80" t="s">
        <v>264</v>
      </c>
      <c r="H303" s="76">
        <v>15.22</v>
      </c>
      <c r="I303" s="106">
        <f>'REITORIA-SETIC'!J303+ESAG!J303+CEART!J303+FAED!J303+CEAD!J303+CEFID!J303+CERES!J303+CESFI!J303+CCT!J303+CEPLAN!J303+CEAVI!J303+CAV!J303+CESMO!J303+CEO!J303</f>
        <v>500</v>
      </c>
      <c r="J303" s="107">
        <f>'REITORIA-SETIC'!K303+ESAG!K303+CEART!K303+FAED!K303+CEAD!K303+CEFID!K303+CERES!K303+CESFI!K303+CCT!K303+CEPLAN!K303+CEAVI!K303+CAV!K303+CESMO!K303+CEO!K303</f>
        <v>0</v>
      </c>
      <c r="K303" s="108">
        <f>'REITORIA-SETIC'!L303+ESAG!L303+CEART!L303+FAED!L303+CEAD!L303+CEFID!L303+CERES!L303+CESFI!L303+CCT!L303+CEAVI!L303+CAV!L303+CESMO!L303+CEO!L303</f>
        <v>0</v>
      </c>
      <c r="L303" s="109">
        <f t="shared" si="24"/>
        <v>124.5</v>
      </c>
      <c r="M303" s="110">
        <f>+'REITORIA-SETIC'!O303+'REITORIA-SETIC'!P303+ESAG!O303+ESAG!P303+CEART!O303+CEART!P303+FAED!O303+FAED!P303+CEAD!O303+CEAD!P303+CEFID!O303+CEFID!P303+CERES!O303+CERES!P303+CESFI!O303+CESFI!P303+CCT!O303+CCT!P303+CEPLAN!O303+CEPLAN!P303+CEAVI!O303+CEAVI!P303+CAV!O303+CAV!P303+CESMO!O303+CESMO!P303+CEO!O570+CEO!P570</f>
        <v>0</v>
      </c>
      <c r="N303" s="111">
        <f t="shared" si="25"/>
        <v>500</v>
      </c>
      <c r="O303" s="112">
        <f t="shared" si="26"/>
        <v>7610</v>
      </c>
      <c r="P303" s="112">
        <f t="shared" si="27"/>
        <v>0</v>
      </c>
      <c r="Q303" s="112">
        <f t="shared" si="28"/>
        <v>0</v>
      </c>
    </row>
    <row r="304" spans="1:17" ht="38.2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8" t="s">
        <v>91</v>
      </c>
      <c r="G304" s="80" t="s">
        <v>264</v>
      </c>
      <c r="H304" s="76">
        <v>62.22</v>
      </c>
      <c r="I304" s="106">
        <f>'REITORIA-SETIC'!J304+ESAG!J304+CEART!J304+FAED!J304+CEAD!J304+CEFID!J304+CERES!J304+CESFI!J304+CCT!J304+CEPLAN!J304+CEAVI!J304+CAV!J304+CESMO!J304+CEO!J304</f>
        <v>100</v>
      </c>
      <c r="J304" s="107">
        <f>'REITORIA-SETIC'!K304+ESAG!K304+CEART!K304+FAED!K304+CEAD!K304+CEFID!K304+CERES!K304+CESFI!K304+CCT!K304+CEPLAN!K304+CEAVI!K304+CAV!K304+CESMO!K304+CEO!K304</f>
        <v>0</v>
      </c>
      <c r="K304" s="108">
        <f>'REITORIA-SETIC'!L304+ESAG!L304+CEART!L304+FAED!L304+CEAD!L304+CEFID!L304+CERES!L304+CESFI!L304+CCT!L304+CEAVI!L304+CAV!L304+CESMO!L304+CEO!L304</f>
        <v>0</v>
      </c>
      <c r="L304" s="109">
        <f t="shared" si="24"/>
        <v>24.5</v>
      </c>
      <c r="M304" s="110">
        <f>+'REITORIA-SETIC'!O304+'REITORIA-SETIC'!P304+ESAG!O304+ESAG!P304+CEART!O304+CEART!P304+FAED!O304+FAED!P304+CEAD!O304+CEAD!P304+CEFID!O304+CEFID!P304+CERES!O304+CERES!P304+CESFI!O304+CESFI!P304+CCT!O304+CCT!P304+CEPLAN!O304+CEPLAN!P304+CEAVI!O304+CEAVI!P304+CAV!O304+CAV!P304+CESMO!O304+CESMO!P304+CEO!O571+CEO!P571</f>
        <v>0</v>
      </c>
      <c r="N304" s="111">
        <f t="shared" si="25"/>
        <v>100</v>
      </c>
      <c r="O304" s="112">
        <f t="shared" si="26"/>
        <v>6222</v>
      </c>
      <c r="P304" s="112">
        <f t="shared" si="27"/>
        <v>0</v>
      </c>
      <c r="Q304" s="112">
        <f t="shared" si="28"/>
        <v>0</v>
      </c>
    </row>
    <row r="305" spans="1:17" ht="38.2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8" t="s">
        <v>91</v>
      </c>
      <c r="G305" s="80" t="s">
        <v>264</v>
      </c>
      <c r="H305" s="76">
        <v>103.69</v>
      </c>
      <c r="I305" s="106">
        <f>'REITORIA-SETIC'!J305+ESAG!J305+CEART!J305+FAED!J305+CEAD!J305+CEFID!J305+CERES!J305+CESFI!J305+CCT!J305+CEPLAN!J305+CEAVI!J305+CAV!J305+CESMO!J305+CEO!J305</f>
        <v>100</v>
      </c>
      <c r="J305" s="107">
        <f>'REITORIA-SETIC'!K305+ESAG!K305+CEART!K305+FAED!K305+CEAD!K305+CEFID!K305+CERES!K305+CESFI!K305+CCT!K305+CEPLAN!K305+CEAVI!K305+CAV!K305+CESMO!K305+CEO!K305</f>
        <v>0</v>
      </c>
      <c r="K305" s="108">
        <f>'REITORIA-SETIC'!L305+ESAG!L305+CEART!L305+FAED!L305+CEAD!L305+CEFID!L305+CERES!L305+CESFI!L305+CCT!L305+CEAVI!L305+CAV!L305+CESMO!L305+CEO!L305</f>
        <v>0</v>
      </c>
      <c r="L305" s="109">
        <f t="shared" si="24"/>
        <v>24.5</v>
      </c>
      <c r="M305" s="110">
        <f>+'REITORIA-SETIC'!O305+'REITORIA-SETIC'!P305+ESAG!O305+ESAG!P305+CEART!O305+CEART!P305+FAED!O305+FAED!P305+CEAD!O305+CEAD!P305+CEFID!O305+CEFID!P305+CERES!O305+CERES!P305+CESFI!O305+CESFI!P305+CCT!O305+CCT!P305+CEPLAN!O305+CEPLAN!P305+CEAVI!O305+CEAVI!P305+CAV!O305+CAV!P305+CESMO!O305+CESMO!P305+CEO!O572+CEO!P572</f>
        <v>0</v>
      </c>
      <c r="N305" s="111">
        <f t="shared" si="25"/>
        <v>100</v>
      </c>
      <c r="O305" s="112">
        <f t="shared" si="26"/>
        <v>10369</v>
      </c>
      <c r="P305" s="112">
        <f t="shared" si="27"/>
        <v>0</v>
      </c>
      <c r="Q305" s="112">
        <f t="shared" si="28"/>
        <v>0</v>
      </c>
    </row>
    <row r="306" spans="1:17" ht="38.2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58" t="s">
        <v>90</v>
      </c>
      <c r="G306" s="59" t="s">
        <v>263</v>
      </c>
      <c r="H306" s="76">
        <v>1148.4000000000001</v>
      </c>
      <c r="I306" s="106">
        <f>'REITORIA-SETIC'!J306+ESAG!J306+CEART!J306+FAED!J306+CEAD!J306+CEFID!J306+CERES!J306+CESFI!J306+CCT!J306+CEPLAN!J306+CEAVI!J306+CAV!J306+CESMO!J306+CEO!J306</f>
        <v>5</v>
      </c>
      <c r="J306" s="107">
        <f>'REITORIA-SETIC'!K306+ESAG!K306+CEART!K306+FAED!K306+CEAD!K306+CEFID!K306+CERES!K306+CESFI!K306+CCT!K306+CEPLAN!K306+CEAVI!K306+CAV!K306+CESMO!K306+CEO!K306</f>
        <v>0</v>
      </c>
      <c r="K306" s="108">
        <f>'REITORIA-SETIC'!L306+ESAG!L306+CEART!L306+FAED!L306+CEAD!L306+CEFID!L306+CERES!L306+CESFI!L306+CCT!L306+CEAVI!L306+CAV!L306+CESMO!L306+CEO!L306</f>
        <v>0</v>
      </c>
      <c r="L306" s="109">
        <f t="shared" si="24"/>
        <v>0.75</v>
      </c>
      <c r="M306" s="110">
        <f>+'REITORIA-SETIC'!O306+'REITORIA-SETIC'!P306+ESAG!O306+ESAG!P306+CEART!O306+CEART!P306+FAED!O306+FAED!P306+CEAD!O306+CEAD!P306+CEFID!O306+CEFID!P306+CERES!O306+CERES!P306+CESFI!O306+CESFI!P306+CCT!O306+CCT!P306+CEPLAN!O306+CEPLAN!P306+CEAVI!O306+CEAVI!P306+CAV!O306+CAV!P306+CESMO!O306+CESMO!P306+CEO!O573+CEO!P573</f>
        <v>0</v>
      </c>
      <c r="N306" s="111">
        <f t="shared" si="25"/>
        <v>5</v>
      </c>
      <c r="O306" s="112">
        <f t="shared" si="26"/>
        <v>5742</v>
      </c>
      <c r="P306" s="112">
        <f t="shared" si="27"/>
        <v>0</v>
      </c>
      <c r="Q306" s="112">
        <f t="shared" si="28"/>
        <v>0</v>
      </c>
    </row>
    <row r="307" spans="1:17" ht="38.2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58" t="s">
        <v>90</v>
      </c>
      <c r="G307" s="59" t="s">
        <v>263</v>
      </c>
      <c r="H307" s="76">
        <v>649.80999999999995</v>
      </c>
      <c r="I307" s="106">
        <f>'REITORIA-SETIC'!J307+ESAG!J307+CEART!J307+FAED!J307+CEAD!J307+CEFID!J307+CERES!J307+CESFI!J307+CCT!J307+CEPLAN!J307+CEAVI!J307+CAV!J307+CESMO!J307+CEO!J307</f>
        <v>10</v>
      </c>
      <c r="J307" s="107">
        <f>'REITORIA-SETIC'!K307+ESAG!K307+CEART!K307+FAED!K307+CEAD!K307+CEFID!K307+CERES!K307+CESFI!K307+CCT!K307+CEPLAN!K307+CEAVI!K307+CAV!K307+CESMO!K307+CEO!K307</f>
        <v>0</v>
      </c>
      <c r="K307" s="108">
        <f>'REITORIA-SETIC'!L307+ESAG!L307+CEART!L307+FAED!L307+CEAD!L307+CEFID!L307+CERES!L307+CESFI!L307+CCT!L307+CEAVI!L307+CAV!L307+CESMO!L307+CEO!L307</f>
        <v>0</v>
      </c>
      <c r="L307" s="109">
        <f t="shared" si="24"/>
        <v>2</v>
      </c>
      <c r="M307" s="110">
        <f>+'REITORIA-SETIC'!O307+'REITORIA-SETIC'!P307+ESAG!O307+ESAG!P307+CEART!O307+CEART!P307+FAED!O307+FAED!P307+CEAD!O307+CEAD!P307+CEFID!O307+CEFID!P307+CERES!O307+CERES!P307+CESFI!O307+CESFI!P307+CCT!O307+CCT!P307+CEPLAN!O307+CEPLAN!P307+CEAVI!O307+CEAVI!P307+CAV!O307+CAV!P307+CESMO!O307+CESMO!P307+CEO!O574+CEO!P574</f>
        <v>0</v>
      </c>
      <c r="N307" s="111">
        <f t="shared" si="25"/>
        <v>10</v>
      </c>
      <c r="O307" s="112">
        <f t="shared" si="26"/>
        <v>6498.0999999999995</v>
      </c>
      <c r="P307" s="112">
        <f t="shared" si="27"/>
        <v>0</v>
      </c>
      <c r="Q307" s="112">
        <f t="shared" si="28"/>
        <v>0</v>
      </c>
    </row>
    <row r="308" spans="1:17" ht="38.2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58" t="s">
        <v>90</v>
      </c>
      <c r="G308" s="59" t="s">
        <v>263</v>
      </c>
      <c r="H308" s="76">
        <v>160.71</v>
      </c>
      <c r="I308" s="106">
        <f>'REITORIA-SETIC'!J308+ESAG!J308+CEART!J308+FAED!J308+CEAD!J308+CEFID!J308+CERES!J308+CESFI!J308+CCT!J308+CEPLAN!J308+CEAVI!J308+CAV!J308+CESMO!J308+CEO!J308</f>
        <v>15</v>
      </c>
      <c r="J308" s="107">
        <f>'REITORIA-SETIC'!K308+ESAG!K308+CEART!K308+FAED!K308+CEAD!K308+CEFID!K308+CERES!K308+CESFI!K308+CCT!K308+CEPLAN!K308+CEAVI!K308+CAV!K308+CESMO!K308+CEO!K308</f>
        <v>0</v>
      </c>
      <c r="K308" s="108">
        <f>'REITORIA-SETIC'!L308+ESAG!L308+CEART!L308+FAED!L308+CEAD!L308+CEFID!L308+CERES!L308+CESFI!L308+CCT!L308+CEAVI!L308+CAV!L308+CESMO!L308+CEO!L308</f>
        <v>0</v>
      </c>
      <c r="L308" s="109">
        <f t="shared" si="24"/>
        <v>3.25</v>
      </c>
      <c r="M308" s="110">
        <f>+'REITORIA-SETIC'!O308+'REITORIA-SETIC'!P308+ESAG!O308+ESAG!P308+CEART!O308+CEART!P308+FAED!O308+FAED!P308+CEAD!O308+CEAD!P308+CEFID!O308+CEFID!P308+CERES!O308+CERES!P308+CESFI!O308+CESFI!P308+CCT!O308+CCT!P308+CEPLAN!O308+CEPLAN!P308+CEAVI!O308+CEAVI!P308+CAV!O308+CAV!P308+CESMO!O308+CESMO!P308+CEO!O575+CEO!P575</f>
        <v>0</v>
      </c>
      <c r="N308" s="111">
        <f t="shared" si="25"/>
        <v>15</v>
      </c>
      <c r="O308" s="112">
        <f t="shared" si="26"/>
        <v>2410.65</v>
      </c>
      <c r="P308" s="112">
        <f t="shared" si="27"/>
        <v>0</v>
      </c>
      <c r="Q308" s="112">
        <f t="shared" si="28"/>
        <v>0</v>
      </c>
    </row>
    <row r="309" spans="1:17" ht="38.2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58" t="s">
        <v>90</v>
      </c>
      <c r="G309" s="59" t="s">
        <v>263</v>
      </c>
      <c r="H309" s="76">
        <v>743.02</v>
      </c>
      <c r="I309" s="106">
        <f>'REITORIA-SETIC'!J309+ESAG!J309+CEART!J309+FAED!J309+CEAD!J309+CEFID!J309+CERES!J309+CESFI!J309+CCT!J309+CEPLAN!J309+CEAVI!J309+CAV!J309+CESMO!J309+CEO!J309</f>
        <v>5</v>
      </c>
      <c r="J309" s="107">
        <f>'REITORIA-SETIC'!K309+ESAG!K309+CEART!K309+FAED!K309+CEAD!K309+CEFID!K309+CERES!K309+CESFI!K309+CCT!K309+CEPLAN!K309+CEAVI!K309+CAV!K309+CESMO!K309+CEO!K309</f>
        <v>0</v>
      </c>
      <c r="K309" s="108">
        <f>'REITORIA-SETIC'!L309+ESAG!L309+CEART!L309+FAED!L309+CEAD!L309+CEFID!L309+CERES!L309+CESFI!L309+CCT!L309+CEAVI!L309+CAV!L309+CESMO!L309+CEO!L309</f>
        <v>0</v>
      </c>
      <c r="L309" s="109">
        <f t="shared" si="24"/>
        <v>0.75</v>
      </c>
      <c r="M309" s="110">
        <f>+'REITORIA-SETIC'!O309+'REITORIA-SETIC'!P309+ESAG!O309+ESAG!P309+CEART!O309+CEART!P309+FAED!O309+FAED!P309+CEAD!O309+CEAD!P309+CEFID!O309+CEFID!P309+CERES!O309+CERES!P309+CESFI!O309+CESFI!P309+CCT!O309+CCT!P309+CEPLAN!O309+CEPLAN!P309+CEAVI!O309+CEAVI!P309+CAV!O309+CAV!P309+CESMO!O309+CESMO!P309+CEO!O576+CEO!P576</f>
        <v>0</v>
      </c>
      <c r="N309" s="111">
        <f t="shared" si="25"/>
        <v>5</v>
      </c>
      <c r="O309" s="112">
        <f t="shared" si="26"/>
        <v>3715.1</v>
      </c>
      <c r="P309" s="112">
        <f t="shared" si="27"/>
        <v>0</v>
      </c>
      <c r="Q309" s="112">
        <f t="shared" si="28"/>
        <v>0</v>
      </c>
    </row>
    <row r="310" spans="1:17" ht="38.2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58" t="s">
        <v>90</v>
      </c>
      <c r="G310" s="59" t="s">
        <v>263</v>
      </c>
      <c r="H310" s="76">
        <v>371.01</v>
      </c>
      <c r="I310" s="106">
        <f>'REITORIA-SETIC'!J310+ESAG!J310+CEART!J310+FAED!J310+CEAD!J310+CEFID!J310+CERES!J310+CESFI!J310+CCT!J310+CEPLAN!J310+CEAVI!J310+CAV!J310+CESMO!J310+CEO!J310</f>
        <v>10</v>
      </c>
      <c r="J310" s="107">
        <f>'REITORIA-SETIC'!K310+ESAG!K310+CEART!K310+FAED!K310+CEAD!K310+CEFID!K310+CERES!K310+CESFI!K310+CCT!K310+CEPLAN!K310+CEAVI!K310+CAV!K310+CESMO!K310+CEO!K310</f>
        <v>0</v>
      </c>
      <c r="K310" s="108">
        <f>'REITORIA-SETIC'!L310+ESAG!L310+CEART!L310+FAED!L310+CEAD!L310+CEFID!L310+CERES!L310+CESFI!L310+CCT!L310+CEAVI!L310+CAV!L310+CESMO!L310+CEO!L310</f>
        <v>0</v>
      </c>
      <c r="L310" s="109">
        <f t="shared" si="24"/>
        <v>2</v>
      </c>
      <c r="M310" s="110">
        <f>+'REITORIA-SETIC'!O310+'REITORIA-SETIC'!P310+ESAG!O310+ESAG!P310+CEART!O310+CEART!P310+FAED!O310+FAED!P310+CEAD!O310+CEAD!P310+CEFID!O310+CEFID!P310+CERES!O310+CERES!P310+CESFI!O310+CESFI!P310+CCT!O310+CCT!P310+CEPLAN!O310+CEPLAN!P310+CEAVI!O310+CEAVI!P310+CAV!O310+CAV!P310+CESMO!O310+CESMO!P310+CEO!O577+CEO!P577</f>
        <v>0</v>
      </c>
      <c r="N310" s="111">
        <f t="shared" si="25"/>
        <v>10</v>
      </c>
      <c r="O310" s="112">
        <f t="shared" si="26"/>
        <v>3710.1</v>
      </c>
      <c r="P310" s="112">
        <f t="shared" si="27"/>
        <v>0</v>
      </c>
      <c r="Q310" s="112">
        <f t="shared" si="28"/>
        <v>0</v>
      </c>
    </row>
    <row r="311" spans="1:17" ht="38.2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58" t="s">
        <v>90</v>
      </c>
      <c r="G311" s="59" t="s">
        <v>263</v>
      </c>
      <c r="H311" s="76">
        <v>89.84</v>
      </c>
      <c r="I311" s="106">
        <f>'REITORIA-SETIC'!J311+ESAG!J311+CEART!J311+FAED!J311+CEAD!J311+CEFID!J311+CERES!J311+CESFI!J311+CCT!J311+CEPLAN!J311+CEAVI!J311+CAV!J311+CESMO!J311+CEO!J311</f>
        <v>20</v>
      </c>
      <c r="J311" s="107">
        <f>'REITORIA-SETIC'!K311+ESAG!K311+CEART!K311+FAED!K311+CEAD!K311+CEFID!K311+CERES!K311+CESFI!K311+CCT!K311+CEPLAN!K311+CEAVI!K311+CAV!K311+CESMO!K311+CEO!K311</f>
        <v>0</v>
      </c>
      <c r="K311" s="108">
        <f>'REITORIA-SETIC'!L311+ESAG!L311+CEART!L311+FAED!L311+CEAD!L311+CEFID!L311+CERES!L311+CESFI!L311+CCT!L311+CEAVI!L311+CAV!L311+CESMO!L311+CEO!L311</f>
        <v>0</v>
      </c>
      <c r="L311" s="109">
        <f t="shared" si="24"/>
        <v>4.5</v>
      </c>
      <c r="M311" s="110">
        <f>+'REITORIA-SETIC'!O311+'REITORIA-SETIC'!P311+ESAG!O311+ESAG!P311+CEART!O311+CEART!P311+FAED!O311+FAED!P311+CEAD!O311+CEAD!P311+CEFID!O311+CEFID!P311+CERES!O311+CERES!P311+CESFI!O311+CESFI!P311+CCT!O311+CCT!P311+CEPLAN!O311+CEPLAN!P311+CEAVI!O311+CEAVI!P311+CAV!O311+CAV!P311+CESMO!O311+CESMO!P311+CEO!O578+CEO!P578</f>
        <v>0</v>
      </c>
      <c r="N311" s="111">
        <f t="shared" si="25"/>
        <v>20</v>
      </c>
      <c r="O311" s="112">
        <f t="shared" si="26"/>
        <v>1796.8000000000002</v>
      </c>
      <c r="P311" s="112">
        <f t="shared" si="27"/>
        <v>0</v>
      </c>
      <c r="Q311" s="112">
        <f t="shared" si="28"/>
        <v>0</v>
      </c>
    </row>
    <row r="312" spans="1:17" ht="38.2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58" t="s">
        <v>90</v>
      </c>
      <c r="G312" s="59" t="s">
        <v>263</v>
      </c>
      <c r="H312" s="76">
        <v>776.28</v>
      </c>
      <c r="I312" s="106">
        <f>'REITORIA-SETIC'!J312+ESAG!J312+CEART!J312+FAED!J312+CEAD!J312+CEFID!J312+CERES!J312+CESFI!J312+CCT!J312+CEPLAN!J312+CEAVI!J312+CAV!J312+CESMO!J312+CEO!J312</f>
        <v>5</v>
      </c>
      <c r="J312" s="107">
        <f>'REITORIA-SETIC'!K312+ESAG!K312+CEART!K312+FAED!K312+CEAD!K312+CEFID!K312+CERES!K312+CESFI!K312+CCT!K312+CEPLAN!K312+CEAVI!K312+CAV!K312+CESMO!K312+CEO!K312</f>
        <v>0</v>
      </c>
      <c r="K312" s="108">
        <f>'REITORIA-SETIC'!L312+ESAG!L312+CEART!L312+FAED!L312+CEAD!L312+CEFID!L312+CERES!L312+CESFI!L312+CCT!L312+CEAVI!L312+CAV!L312+CESMO!L312+CEO!L312</f>
        <v>0</v>
      </c>
      <c r="L312" s="109">
        <f t="shared" si="24"/>
        <v>0.75</v>
      </c>
      <c r="M312" s="110">
        <f>+'REITORIA-SETIC'!O312+'REITORIA-SETIC'!P312+ESAG!O312+ESAG!P312+CEART!O312+CEART!P312+FAED!O312+FAED!P312+CEAD!O312+CEAD!P312+CEFID!O312+CEFID!P312+CERES!O312+CERES!P312+CESFI!O312+CESFI!P312+CCT!O312+CCT!P312+CEPLAN!O312+CEPLAN!P312+CEAVI!O312+CEAVI!P312+CAV!O312+CAV!P312+CESMO!O312+CESMO!P312+CEO!O579+CEO!P579</f>
        <v>0</v>
      </c>
      <c r="N312" s="111">
        <f t="shared" si="25"/>
        <v>5</v>
      </c>
      <c r="O312" s="112">
        <f t="shared" si="26"/>
        <v>3881.3999999999996</v>
      </c>
      <c r="P312" s="112">
        <f t="shared" si="27"/>
        <v>0</v>
      </c>
      <c r="Q312" s="112">
        <f t="shared" si="28"/>
        <v>0</v>
      </c>
    </row>
    <row r="313" spans="1:17" ht="38.2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58" t="s">
        <v>90</v>
      </c>
      <c r="G313" s="59" t="s">
        <v>263</v>
      </c>
      <c r="H313" s="76">
        <v>1096.3599999999999</v>
      </c>
      <c r="I313" s="106">
        <f>'REITORIA-SETIC'!J313+ESAG!J313+CEART!J313+FAED!J313+CEAD!J313+CEFID!J313+CERES!J313+CESFI!J313+CCT!J313+CEPLAN!J313+CEAVI!J313+CAV!J313+CESMO!J313+CEO!J313</f>
        <v>30</v>
      </c>
      <c r="J313" s="107">
        <f>'REITORIA-SETIC'!K313+ESAG!K313+CEART!K313+FAED!K313+CEAD!K313+CEFID!K313+CERES!K313+CESFI!K313+CCT!K313+CEPLAN!K313+CEAVI!K313+CAV!K313+CESMO!K313+CEO!K313</f>
        <v>0</v>
      </c>
      <c r="K313" s="108">
        <f>'REITORIA-SETIC'!L313+ESAG!L313+CEART!L313+FAED!L313+CEAD!L313+CEFID!L313+CERES!L313+CESFI!L313+CCT!L313+CEAVI!L313+CAV!L313+CESMO!L313+CEO!L313</f>
        <v>0</v>
      </c>
      <c r="L313" s="109">
        <f t="shared" si="24"/>
        <v>7</v>
      </c>
      <c r="M313" s="110">
        <f>+'REITORIA-SETIC'!O313+'REITORIA-SETIC'!P313+ESAG!O313+ESAG!P313+CEART!O313+CEART!P313+FAED!O313+FAED!P313+CEAD!O313+CEAD!P313+CEFID!O313+CEFID!P313+CERES!O313+CERES!P313+CESFI!O313+CESFI!P313+CCT!O313+CCT!P313+CEPLAN!O313+CEPLAN!P313+CEAVI!O313+CEAVI!P313+CAV!O313+CAV!P313+CESMO!O313+CESMO!P313+CEO!O580+CEO!P580</f>
        <v>0</v>
      </c>
      <c r="N313" s="111">
        <f t="shared" si="25"/>
        <v>30</v>
      </c>
      <c r="O313" s="112">
        <f t="shared" si="26"/>
        <v>32890.799999999996</v>
      </c>
      <c r="P313" s="112">
        <f t="shared" si="27"/>
        <v>0</v>
      </c>
      <c r="Q313" s="112">
        <f t="shared" si="28"/>
        <v>0</v>
      </c>
    </row>
    <row r="314" spans="1:17" ht="38.2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58" t="s">
        <v>90</v>
      </c>
      <c r="G314" s="59" t="s">
        <v>263</v>
      </c>
      <c r="H314" s="76">
        <v>71.63</v>
      </c>
      <c r="I314" s="106">
        <f>'REITORIA-SETIC'!J314+ESAG!J314+CEART!J314+FAED!J314+CEAD!J314+CEFID!J314+CERES!J314+CESFI!J314+CCT!J314+CEPLAN!J314+CEAVI!J314+CAV!J314+CESMO!J314+CEO!J314</f>
        <v>50</v>
      </c>
      <c r="J314" s="107">
        <f>'REITORIA-SETIC'!K314+ESAG!K314+CEART!K314+FAED!K314+CEAD!K314+CEFID!K314+CERES!K314+CESFI!K314+CCT!K314+CEPLAN!K314+CEAVI!K314+CAV!K314+CESMO!K314+CEO!K314</f>
        <v>0</v>
      </c>
      <c r="K314" s="108">
        <f>'REITORIA-SETIC'!L314+ESAG!L314+CEART!L314+FAED!L314+CEAD!L314+CEFID!L314+CERES!L314+CESFI!L314+CCT!L314+CEAVI!L314+CAV!L314+CESMO!L314+CEO!L314</f>
        <v>0</v>
      </c>
      <c r="L314" s="109">
        <f t="shared" si="24"/>
        <v>12</v>
      </c>
      <c r="M314" s="110">
        <f>+'REITORIA-SETIC'!O314+'REITORIA-SETIC'!P314+ESAG!O314+ESAG!P314+CEART!O314+CEART!P314+FAED!O314+FAED!P314+CEAD!O314+CEAD!P314+CEFID!O314+CEFID!P314+CERES!O314+CERES!P314+CESFI!O314+CESFI!P314+CCT!O314+CCT!P314+CEPLAN!O314+CEPLAN!P314+CEAVI!O314+CEAVI!P314+CAV!O314+CAV!P314+CESMO!O314+CESMO!P314+CEO!O581+CEO!P581</f>
        <v>0</v>
      </c>
      <c r="N314" s="111">
        <f t="shared" si="25"/>
        <v>50</v>
      </c>
      <c r="O314" s="112">
        <f t="shared" si="26"/>
        <v>3581.5</v>
      </c>
      <c r="P314" s="112">
        <f t="shared" si="27"/>
        <v>0</v>
      </c>
      <c r="Q314" s="112">
        <f t="shared" si="28"/>
        <v>0</v>
      </c>
    </row>
    <row r="315" spans="1:17" ht="38.2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58" t="s">
        <v>90</v>
      </c>
      <c r="G315" s="59" t="s">
        <v>263</v>
      </c>
      <c r="H315" s="76">
        <v>76.709999999999994</v>
      </c>
      <c r="I315" s="106">
        <f>'REITORIA-SETIC'!J315+ESAG!J315+CEART!J315+FAED!J315+CEAD!J315+CEFID!J315+CERES!J315+CESFI!J315+CCT!J315+CEPLAN!J315+CEAVI!J315+CAV!J315+CESMO!J315+CEO!J315</f>
        <v>50</v>
      </c>
      <c r="J315" s="107">
        <f>'REITORIA-SETIC'!K315+ESAG!K315+CEART!K315+FAED!K315+CEAD!K315+CEFID!K315+CERES!K315+CESFI!K315+CCT!K315+CEPLAN!K315+CEAVI!K315+CAV!K315+CESMO!K315+CEO!K315</f>
        <v>0</v>
      </c>
      <c r="K315" s="108">
        <f>'REITORIA-SETIC'!L315+ESAG!L315+CEART!L315+FAED!L315+CEAD!L315+CEFID!L315+CERES!L315+CESFI!L315+CCT!L315+CEAVI!L315+CAV!L315+CESMO!L315+CEO!L315</f>
        <v>0</v>
      </c>
      <c r="L315" s="109">
        <f t="shared" ref="L315:L326" si="29">I315*0.25-0.5-M315</f>
        <v>12</v>
      </c>
      <c r="M315" s="110">
        <f>+'REITORIA-SETIC'!O315+'REITORIA-SETIC'!P315+ESAG!O315+ESAG!P315+CEART!O315+CEART!P315+FAED!O315+FAED!P315+CEAD!O315+CEAD!P315+CEFID!O315+CEFID!P315+CERES!O315+CERES!P315+CESFI!O315+CESFI!P315+CCT!O315+CCT!P315+CEPLAN!O315+CEPLAN!P315+CEAVI!O315+CEAVI!P315+CAV!O315+CAV!P315+CESMO!O315+CESMO!P315+CEO!O582+CEO!P582</f>
        <v>0</v>
      </c>
      <c r="N315" s="111">
        <f t="shared" ref="N315:N326" si="30">I315-J315+M315</f>
        <v>50</v>
      </c>
      <c r="O315" s="112">
        <f t="shared" ref="O315:O326" si="31">H315*I315</f>
        <v>3835.4999999999995</v>
      </c>
      <c r="P315" s="112">
        <f t="shared" ref="P315:P326" si="32">H315*M315</f>
        <v>0</v>
      </c>
      <c r="Q315" s="112">
        <f t="shared" ref="Q315:Q326" si="33">H315*J315+P315</f>
        <v>0</v>
      </c>
    </row>
    <row r="316" spans="1:17" ht="38.2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8" t="s">
        <v>91</v>
      </c>
      <c r="G316" s="80" t="s">
        <v>264</v>
      </c>
      <c r="H316" s="76">
        <v>15.22</v>
      </c>
      <c r="I316" s="106">
        <f>'REITORIA-SETIC'!J316+ESAG!J316+CEART!J316+FAED!J316+CEAD!J316+CEFID!J316+CERES!J316+CESFI!J316+CCT!J316+CEPLAN!J316+CEAVI!J316+CAV!J316+CESMO!J316+CEO!J316</f>
        <v>1000</v>
      </c>
      <c r="J316" s="107">
        <f>'REITORIA-SETIC'!K316+ESAG!K316+CEART!K316+FAED!K316+CEAD!K316+CEFID!K316+CERES!K316+CESFI!K316+CCT!K316+CEPLAN!K316+CEAVI!K316+CAV!K316+CESMO!K316+CEO!K316</f>
        <v>0</v>
      </c>
      <c r="K316" s="108">
        <f>'REITORIA-SETIC'!L316+ESAG!L316+CEART!L316+FAED!L316+CEAD!L316+CEFID!L316+CERES!L316+CESFI!L316+CCT!L316+CEAVI!L316+CAV!L316+CESMO!L316+CEO!L316</f>
        <v>0</v>
      </c>
      <c r="L316" s="109">
        <f t="shared" si="29"/>
        <v>249.5</v>
      </c>
      <c r="M316" s="110">
        <f>+'REITORIA-SETIC'!O316+'REITORIA-SETIC'!P316+ESAG!O316+ESAG!P316+CEART!O316+CEART!P316+FAED!O316+FAED!P316+CEAD!O316+CEAD!P316+CEFID!O316+CEFID!P316+CERES!O316+CERES!P316+CESFI!O316+CESFI!P316+CCT!O316+CCT!P316+CEPLAN!O316+CEPLAN!P316+CEAVI!O316+CEAVI!P316+CAV!O316+CAV!P316+CESMO!O316+CESMO!P316+CEO!O583+CEO!P583</f>
        <v>0</v>
      </c>
      <c r="N316" s="111">
        <f t="shared" si="30"/>
        <v>1000</v>
      </c>
      <c r="O316" s="112">
        <f t="shared" si="31"/>
        <v>15220</v>
      </c>
      <c r="P316" s="112">
        <f t="shared" si="32"/>
        <v>0</v>
      </c>
      <c r="Q316" s="112">
        <f t="shared" si="33"/>
        <v>0</v>
      </c>
    </row>
    <row r="317" spans="1:17" ht="38.2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8" t="s">
        <v>91</v>
      </c>
      <c r="G317" s="80" t="s">
        <v>264</v>
      </c>
      <c r="H317" s="76">
        <v>20.18</v>
      </c>
      <c r="I317" s="106">
        <f>'REITORIA-SETIC'!J317+ESAG!J317+CEART!J317+FAED!J317+CEAD!J317+CEFID!J317+CERES!J317+CESFI!J317+CCT!J317+CEPLAN!J317+CEAVI!J317+CAV!J317+CESMO!J317+CEO!J317</f>
        <v>500</v>
      </c>
      <c r="J317" s="107">
        <f>'REITORIA-SETIC'!K317+ESAG!K317+CEART!K317+FAED!K317+CEAD!K317+CEFID!K317+CERES!K317+CESFI!K317+CCT!K317+CEPLAN!K317+CEAVI!K317+CAV!K317+CESMO!K317+CEO!K317</f>
        <v>0</v>
      </c>
      <c r="K317" s="108">
        <f>'REITORIA-SETIC'!L317+ESAG!L317+CEART!L317+FAED!L317+CEAD!L317+CEFID!L317+CERES!L317+CESFI!L317+CCT!L317+CEAVI!L317+CAV!L317+CESMO!L317+CEO!L317</f>
        <v>0</v>
      </c>
      <c r="L317" s="109">
        <f t="shared" si="29"/>
        <v>124.5</v>
      </c>
      <c r="M317" s="110">
        <f>+'REITORIA-SETIC'!O317+'REITORIA-SETIC'!P317+ESAG!O317+ESAG!P317+CEART!O317+CEART!P317+FAED!O317+FAED!P317+CEAD!O317+CEAD!P317+CEFID!O317+CEFID!P317+CERES!O317+CERES!P317+CESFI!O317+CESFI!P317+CCT!O317+CCT!P317+CEPLAN!O317+CEPLAN!P317+CEAVI!O317+CEAVI!P317+CAV!O317+CAV!P317+CESMO!O317+CESMO!P317+CEO!O584+CEO!P584</f>
        <v>0</v>
      </c>
      <c r="N317" s="111">
        <f t="shared" si="30"/>
        <v>500</v>
      </c>
      <c r="O317" s="112">
        <f t="shared" si="31"/>
        <v>10090</v>
      </c>
      <c r="P317" s="112">
        <f t="shared" si="32"/>
        <v>0</v>
      </c>
      <c r="Q317" s="112">
        <f t="shared" si="33"/>
        <v>0</v>
      </c>
    </row>
    <row r="318" spans="1:17" ht="38.2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8" t="s">
        <v>91</v>
      </c>
      <c r="G318" s="80" t="s">
        <v>264</v>
      </c>
      <c r="H318" s="76">
        <v>22.02</v>
      </c>
      <c r="I318" s="106">
        <f>'REITORIA-SETIC'!J318+ESAG!J318+CEART!J318+FAED!J318+CEAD!J318+CEFID!J318+CERES!J318+CESFI!J318+CCT!J318+CEPLAN!J318+CEAVI!J318+CAV!J318+CESMO!J318+CEO!J318</f>
        <v>500</v>
      </c>
      <c r="J318" s="107">
        <f>'REITORIA-SETIC'!K318+ESAG!K318+CEART!K318+FAED!K318+CEAD!K318+CEFID!K318+CERES!K318+CESFI!K318+CCT!K318+CEPLAN!K318+CEAVI!K318+CAV!K318+CESMO!K318+CEO!K318</f>
        <v>0</v>
      </c>
      <c r="K318" s="108">
        <f>'REITORIA-SETIC'!L318+ESAG!L318+CEART!L318+FAED!L318+CEAD!L318+CEFID!L318+CERES!L318+CESFI!L318+CCT!L318+CEAVI!L318+CAV!L318+CESMO!L318+CEO!L318</f>
        <v>0</v>
      </c>
      <c r="L318" s="109">
        <f t="shared" si="29"/>
        <v>124.5</v>
      </c>
      <c r="M318" s="110">
        <f>+'REITORIA-SETIC'!O318+'REITORIA-SETIC'!P318+ESAG!O318+ESAG!P318+CEART!O318+CEART!P318+FAED!O318+FAED!P318+CEAD!O318+CEAD!P318+CEFID!O318+CEFID!P318+CERES!O318+CERES!P318+CESFI!O318+CESFI!P318+CCT!O318+CCT!P318+CEPLAN!O318+CEPLAN!P318+CEAVI!O318+CEAVI!P318+CAV!O318+CAV!P318+CESMO!O318+CESMO!P318+CEO!O585+CEO!P585</f>
        <v>0</v>
      </c>
      <c r="N318" s="111">
        <f t="shared" si="30"/>
        <v>500</v>
      </c>
      <c r="O318" s="112">
        <f t="shared" si="31"/>
        <v>11010</v>
      </c>
      <c r="P318" s="112">
        <f t="shared" si="32"/>
        <v>0</v>
      </c>
      <c r="Q318" s="112">
        <f t="shared" si="33"/>
        <v>0</v>
      </c>
    </row>
    <row r="319" spans="1:17" ht="38.2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8" t="s">
        <v>91</v>
      </c>
      <c r="G319" s="80" t="s">
        <v>264</v>
      </c>
      <c r="H319" s="76">
        <v>52.39</v>
      </c>
      <c r="I319" s="106">
        <f>'REITORIA-SETIC'!J319+ESAG!J319+CEART!J319+FAED!J319+CEAD!J319+CEFID!J319+CERES!J319+CESFI!J319+CCT!J319+CEPLAN!J319+CEAVI!J319+CAV!J319+CESMO!J319+CEO!J319</f>
        <v>500</v>
      </c>
      <c r="J319" s="107">
        <f>'REITORIA-SETIC'!K319+ESAG!K319+CEART!K319+FAED!K319+CEAD!K319+CEFID!K319+CERES!K319+CESFI!K319+CCT!K319+CEPLAN!K319+CEAVI!K319+CAV!K319+CESMO!K319+CEO!K319</f>
        <v>0</v>
      </c>
      <c r="K319" s="108">
        <f>'REITORIA-SETIC'!L319+ESAG!L319+CEART!L319+FAED!L319+CEAD!L319+CEFID!L319+CERES!L319+CESFI!L319+CCT!L319+CEAVI!L319+CAV!L319+CESMO!L319+CEO!L319</f>
        <v>0</v>
      </c>
      <c r="L319" s="109">
        <f t="shared" si="29"/>
        <v>124.5</v>
      </c>
      <c r="M319" s="110">
        <f>+'REITORIA-SETIC'!O319+'REITORIA-SETIC'!P319+ESAG!O319+ESAG!P319+CEART!O319+CEART!P319+FAED!O319+FAED!P319+CEAD!O319+CEAD!P319+CEFID!O319+CEFID!P319+CERES!O319+CERES!P319+CESFI!O319+CESFI!P319+CCT!O319+CCT!P319+CEPLAN!O319+CEPLAN!P319+CEAVI!O319+CEAVI!P319+CAV!O319+CAV!P319+CESMO!O319+CESMO!P319+CEO!O586+CEO!P586</f>
        <v>0</v>
      </c>
      <c r="N319" s="111">
        <f t="shared" si="30"/>
        <v>500</v>
      </c>
      <c r="O319" s="112">
        <f t="shared" si="31"/>
        <v>26195</v>
      </c>
      <c r="P319" s="112">
        <f t="shared" si="32"/>
        <v>0</v>
      </c>
      <c r="Q319" s="112">
        <f t="shared" si="33"/>
        <v>0</v>
      </c>
    </row>
    <row r="320" spans="1:17" ht="38.2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8" t="s">
        <v>91</v>
      </c>
      <c r="G320" s="80" t="s">
        <v>264</v>
      </c>
      <c r="H320" s="76">
        <v>30.45</v>
      </c>
      <c r="I320" s="106">
        <f>'REITORIA-SETIC'!J320+ESAG!J320+CEART!J320+FAED!J320+CEAD!J320+CEFID!J320+CERES!J320+CESFI!J320+CCT!J320+CEPLAN!J320+CEAVI!J320+CAV!J320+CESMO!J320+CEO!J320</f>
        <v>1000</v>
      </c>
      <c r="J320" s="107">
        <f>'REITORIA-SETIC'!K320+ESAG!K320+CEART!K320+FAED!K320+CEAD!K320+CEFID!K320+CERES!K320+CESFI!K320+CCT!K320+CEPLAN!K320+CEAVI!K320+CAV!K320+CESMO!K320+CEO!K320</f>
        <v>0</v>
      </c>
      <c r="K320" s="108">
        <f>'REITORIA-SETIC'!L320+ESAG!L320+CEART!L320+FAED!L320+CEAD!L320+CEFID!L320+CERES!L320+CESFI!L320+CCT!L320+CEAVI!L320+CAV!L320+CESMO!L320+CEO!L320</f>
        <v>0</v>
      </c>
      <c r="L320" s="109">
        <f t="shared" si="29"/>
        <v>249.5</v>
      </c>
      <c r="M320" s="110">
        <f>+'REITORIA-SETIC'!O320+'REITORIA-SETIC'!P320+ESAG!O320+ESAG!P320+CEART!O320+CEART!P320+FAED!O320+FAED!P320+CEAD!O320+CEAD!P320+CEFID!O320+CEFID!P320+CERES!O320+CERES!P320+CESFI!O320+CESFI!P320+CCT!O320+CCT!P320+CEPLAN!O320+CEPLAN!P320+CEAVI!O320+CEAVI!P320+CAV!O320+CAV!P320+CESMO!O320+CESMO!P320+CEO!O587+CEO!P587</f>
        <v>0</v>
      </c>
      <c r="N320" s="111">
        <f t="shared" si="30"/>
        <v>1000</v>
      </c>
      <c r="O320" s="112">
        <f t="shared" si="31"/>
        <v>30450</v>
      </c>
      <c r="P320" s="112">
        <f t="shared" si="32"/>
        <v>0</v>
      </c>
      <c r="Q320" s="112">
        <f t="shared" si="33"/>
        <v>0</v>
      </c>
    </row>
    <row r="321" spans="1:17" ht="38.2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58" t="s">
        <v>90</v>
      </c>
      <c r="G321" s="59" t="s">
        <v>263</v>
      </c>
      <c r="H321" s="76">
        <v>616.54999999999995</v>
      </c>
      <c r="I321" s="106">
        <f>'REITORIA-SETIC'!J321+ESAG!J321+CEART!J321+FAED!J321+CEAD!J321+CEFID!J321+CERES!J321+CESFI!J321+CCT!J321+CEPLAN!J321+CEAVI!J321+CAV!J321+CESMO!J321+CEO!J321</f>
        <v>5</v>
      </c>
      <c r="J321" s="107">
        <f>'REITORIA-SETIC'!K321+ESAG!K321+CEART!K321+FAED!K321+CEAD!K321+CEFID!K321+CERES!K321+CESFI!K321+CCT!K321+CEPLAN!K321+CEAVI!K321+CAV!K321+CESMO!K321+CEO!K321</f>
        <v>0</v>
      </c>
      <c r="K321" s="108">
        <f>'REITORIA-SETIC'!L321+ESAG!L321+CEART!L321+FAED!L321+CEAD!L321+CEFID!L321+CERES!L321+CESFI!L321+CCT!L321+CEAVI!L321+CAV!L321+CESMO!L321+CEO!L321</f>
        <v>0</v>
      </c>
      <c r="L321" s="109">
        <f t="shared" si="29"/>
        <v>0.75</v>
      </c>
      <c r="M321" s="110">
        <f>+'REITORIA-SETIC'!O321+'REITORIA-SETIC'!P321+ESAG!O321+ESAG!P321+CEART!O321+CEART!P321+FAED!O321+FAED!P321+CEAD!O321+CEAD!P321+CEFID!O321+CEFID!P321+CERES!O321+CERES!P321+CESFI!O321+CESFI!P321+CCT!O321+CCT!P321+CEPLAN!O321+CEPLAN!P321+CEAVI!O321+CEAVI!P321+CAV!O321+CAV!P321+CESMO!O321+CESMO!P321+CEO!O588+CEO!P588</f>
        <v>0</v>
      </c>
      <c r="N321" s="111">
        <f t="shared" si="30"/>
        <v>5</v>
      </c>
      <c r="O321" s="112">
        <f t="shared" si="31"/>
        <v>3082.75</v>
      </c>
      <c r="P321" s="112">
        <f t="shared" si="32"/>
        <v>0</v>
      </c>
      <c r="Q321" s="112">
        <f t="shared" si="33"/>
        <v>0</v>
      </c>
    </row>
    <row r="322" spans="1:17" ht="38.2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58" t="s">
        <v>90</v>
      </c>
      <c r="G322" s="59" t="s">
        <v>263</v>
      </c>
      <c r="H322" s="76">
        <v>511.28</v>
      </c>
      <c r="I322" s="106">
        <f>'REITORIA-SETIC'!J322+ESAG!J322+CEART!J322+FAED!J322+CEAD!J322+CEFID!J322+CERES!J322+CESFI!J322+CCT!J322+CEPLAN!J322+CEAVI!J322+CAV!J322+CESMO!J322+CEO!J322</f>
        <v>5</v>
      </c>
      <c r="J322" s="107">
        <f>'REITORIA-SETIC'!K322+ESAG!K322+CEART!K322+FAED!K322+CEAD!K322+CEFID!K322+CERES!K322+CESFI!K322+CCT!K322+CEPLAN!K322+CEAVI!K322+CAV!K322+CESMO!K322+CEO!K322</f>
        <v>0</v>
      </c>
      <c r="K322" s="108">
        <f>'REITORIA-SETIC'!L322+ESAG!L322+CEART!L322+FAED!L322+CEAD!L322+CEFID!L322+CERES!L322+CESFI!L322+CCT!L322+CEAVI!L322+CAV!L322+CESMO!L322+CEO!L322</f>
        <v>0</v>
      </c>
      <c r="L322" s="109">
        <f t="shared" si="29"/>
        <v>0.75</v>
      </c>
      <c r="M322" s="110">
        <f>+'REITORIA-SETIC'!O322+'REITORIA-SETIC'!P322+ESAG!O322+ESAG!P322+CEART!O322+CEART!P322+FAED!O322+FAED!P322+CEAD!O322+CEAD!P322+CEFID!O322+CEFID!P322+CERES!O322+CERES!P322+CESFI!O322+CESFI!P322+CCT!O322+CCT!P322+CEPLAN!O322+CEPLAN!P322+CEAVI!O322+CEAVI!P322+CAV!O322+CAV!P322+CESMO!O322+CESMO!P322+CEO!O589+CEO!P589</f>
        <v>0</v>
      </c>
      <c r="N322" s="111">
        <f t="shared" si="30"/>
        <v>5</v>
      </c>
      <c r="O322" s="112">
        <f t="shared" si="31"/>
        <v>2556.3999999999996</v>
      </c>
      <c r="P322" s="112">
        <f t="shared" si="32"/>
        <v>0</v>
      </c>
      <c r="Q322" s="112">
        <f t="shared" si="33"/>
        <v>0</v>
      </c>
    </row>
    <row r="323" spans="1:17" ht="38.2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58" t="s">
        <v>90</v>
      </c>
      <c r="G323" s="59" t="s">
        <v>263</v>
      </c>
      <c r="H323" s="76">
        <v>775.8</v>
      </c>
      <c r="I323" s="106">
        <f>'REITORIA-SETIC'!J323+ESAG!J323+CEART!J323+FAED!J323+CEAD!J323+CEFID!J323+CERES!J323+CESFI!J323+CCT!J323+CEPLAN!J323+CEAVI!J323+CAV!J323+CESMO!J323+CEO!J323</f>
        <v>10</v>
      </c>
      <c r="J323" s="107">
        <f>'REITORIA-SETIC'!K323+ESAG!K323+CEART!K323+FAED!K323+CEAD!K323+CEFID!K323+CERES!K323+CESFI!K323+CCT!K323+CEPLAN!K323+CEAVI!K323+CAV!K323+CESMO!K323+CEO!K323</f>
        <v>0</v>
      </c>
      <c r="K323" s="108">
        <f>'REITORIA-SETIC'!L323+ESAG!L323+CEART!L323+FAED!L323+CEAD!L323+CEFID!L323+CERES!L323+CESFI!L323+CCT!L323+CEAVI!L323+CAV!L323+CESMO!L323+CEO!L323</f>
        <v>0</v>
      </c>
      <c r="L323" s="109">
        <f t="shared" si="29"/>
        <v>2</v>
      </c>
      <c r="M323" s="110">
        <f>+'REITORIA-SETIC'!O323+'REITORIA-SETIC'!P323+ESAG!O323+ESAG!P323+CEART!O323+CEART!P323+FAED!O323+FAED!P323+CEAD!O323+CEAD!P323+CEFID!O323+CEFID!P323+CERES!O323+CERES!P323+CESFI!O323+CESFI!P323+CCT!O323+CCT!P323+CEPLAN!O323+CEPLAN!P323+CEAVI!O323+CEAVI!P323+CAV!O323+CAV!P323+CESMO!O323+CESMO!P323+CEO!O590+CEO!P590</f>
        <v>0</v>
      </c>
      <c r="N323" s="111">
        <f t="shared" si="30"/>
        <v>10</v>
      </c>
      <c r="O323" s="112">
        <f t="shared" si="31"/>
        <v>7758</v>
      </c>
      <c r="P323" s="112">
        <f t="shared" si="32"/>
        <v>0</v>
      </c>
      <c r="Q323" s="112">
        <f t="shared" si="33"/>
        <v>0</v>
      </c>
    </row>
    <row r="324" spans="1:17" ht="38.2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8" t="s">
        <v>91</v>
      </c>
      <c r="G324" s="80" t="s">
        <v>264</v>
      </c>
      <c r="H324" s="76">
        <v>116.59</v>
      </c>
      <c r="I324" s="106">
        <f>'REITORIA-SETIC'!J324+ESAG!J324+CEART!J324+FAED!J324+CEAD!J324+CEFID!J324+CERES!J324+CESFI!J324+CCT!J324+CEPLAN!J324+CEAVI!J324+CAV!J324+CESMO!J324+CEO!J324</f>
        <v>200</v>
      </c>
      <c r="J324" s="107">
        <f>'REITORIA-SETIC'!K324+ESAG!K324+CEART!K324+FAED!K324+CEAD!K324+CEFID!K324+CERES!K324+CESFI!K324+CCT!K324+CEPLAN!K324+CEAVI!K324+CAV!K324+CESMO!K324+CEO!K324</f>
        <v>0</v>
      </c>
      <c r="K324" s="108">
        <f>'REITORIA-SETIC'!L324+ESAG!L324+CEART!L324+FAED!L324+CEAD!L324+CEFID!L324+CERES!L324+CESFI!L324+CCT!L324+CEAVI!L324+CAV!L324+CESMO!L324+CEO!L324</f>
        <v>0</v>
      </c>
      <c r="L324" s="109">
        <f t="shared" si="29"/>
        <v>49.5</v>
      </c>
      <c r="M324" s="110">
        <f>+'REITORIA-SETIC'!O324+'REITORIA-SETIC'!P324+ESAG!O324+ESAG!P324+CEART!O324+CEART!P324+FAED!O324+FAED!P324+CEAD!O324+CEAD!P324+CEFID!O324+CEFID!P324+CERES!O324+CERES!P324+CESFI!O324+CESFI!P324+CCT!O324+CCT!P324+CEPLAN!O324+CEPLAN!P324+CEAVI!O324+CEAVI!P324+CAV!O324+CAV!P324+CESMO!O324+CESMO!P324+CEO!O591+CEO!P591</f>
        <v>0</v>
      </c>
      <c r="N324" s="111">
        <f t="shared" si="30"/>
        <v>200</v>
      </c>
      <c r="O324" s="112">
        <f t="shared" si="31"/>
        <v>23318</v>
      </c>
      <c r="P324" s="112">
        <f t="shared" si="32"/>
        <v>0</v>
      </c>
      <c r="Q324" s="112">
        <f t="shared" si="33"/>
        <v>0</v>
      </c>
    </row>
    <row r="325" spans="1:17" ht="38.2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8" t="s">
        <v>91</v>
      </c>
      <c r="G325" s="80" t="s">
        <v>264</v>
      </c>
      <c r="H325" s="76">
        <v>20.59</v>
      </c>
      <c r="I325" s="106">
        <f>'REITORIA-SETIC'!J325+ESAG!J325+CEART!J325+FAED!J325+CEAD!J325+CEFID!J325+CERES!J325+CESFI!J325+CCT!J325+CEPLAN!J325+CEAVI!J325+CAV!J325+CESMO!J325+CEO!J325</f>
        <v>200</v>
      </c>
      <c r="J325" s="107">
        <f>'REITORIA-SETIC'!K325+ESAG!K325+CEART!K325+FAED!K325+CEAD!K325+CEFID!K325+CERES!K325+CESFI!K325+CCT!K325+CEPLAN!K325+CEAVI!K325+CAV!K325+CESMO!K325+CEO!K325</f>
        <v>0</v>
      </c>
      <c r="K325" s="108">
        <f>'REITORIA-SETIC'!L325+ESAG!L325+CEART!L325+FAED!L325+CEAD!L325+CEFID!L325+CERES!L325+CESFI!L325+CCT!L325+CEAVI!L325+CAV!L325+CESMO!L325+CEO!L325</f>
        <v>0</v>
      </c>
      <c r="L325" s="109">
        <f t="shared" si="29"/>
        <v>49.5</v>
      </c>
      <c r="M325" s="110">
        <f>+'REITORIA-SETIC'!O325+'REITORIA-SETIC'!P325+ESAG!O325+ESAG!P325+CEART!O325+CEART!P325+FAED!O325+FAED!P325+CEAD!O325+CEAD!P325+CEFID!O325+CEFID!P325+CERES!O325+CERES!P325+CESFI!O325+CESFI!P325+CCT!O325+CCT!P325+CEPLAN!O325+CEPLAN!P325+CEAVI!O325+CEAVI!P325+CAV!O325+CAV!P325+CESMO!O325+CESMO!P325+CEO!O592+CEO!P592</f>
        <v>0</v>
      </c>
      <c r="N325" s="111">
        <f t="shared" si="30"/>
        <v>200</v>
      </c>
      <c r="O325" s="112">
        <f t="shared" si="31"/>
        <v>4118</v>
      </c>
      <c r="P325" s="112">
        <f t="shared" si="32"/>
        <v>0</v>
      </c>
      <c r="Q325" s="112">
        <f t="shared" si="33"/>
        <v>0</v>
      </c>
    </row>
    <row r="326" spans="1:17" ht="38.2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58" t="s">
        <v>90</v>
      </c>
      <c r="G326" s="59" t="s">
        <v>263</v>
      </c>
      <c r="H326" s="76">
        <v>153.81</v>
      </c>
      <c r="I326" s="106">
        <f>'REITORIA-SETIC'!J326+ESAG!J326+CEART!J326+FAED!J326+CEAD!J326+CEFID!J326+CERES!J326+CESFI!J326+CCT!J326+CEPLAN!J326+CEAVI!J326+CAV!J326+CESMO!J326+CEO!J326</f>
        <v>200</v>
      </c>
      <c r="J326" s="107">
        <f>'REITORIA-SETIC'!K326+ESAG!K326+CEART!K326+FAED!K326+CEAD!K326+CEFID!K326+CERES!K326+CESFI!K326+CCT!K326+CEPLAN!K326+CEAVI!K326+CAV!K326+CESMO!K326+CEO!K326</f>
        <v>0</v>
      </c>
      <c r="K326" s="108">
        <f>'REITORIA-SETIC'!L326+ESAG!L326+CEART!L326+FAED!L326+CEAD!L326+CEFID!L326+CERES!L326+CESFI!L326+CCT!L326+CEAVI!L326+CAV!L326+CESMO!L326+CEO!L326</f>
        <v>0</v>
      </c>
      <c r="L326" s="109">
        <f t="shared" si="29"/>
        <v>49.5</v>
      </c>
      <c r="M326" s="110">
        <f>+'REITORIA-SETIC'!O326+'REITORIA-SETIC'!P326+ESAG!O326+ESAG!P326+CEART!O326+CEART!P326+FAED!O326+FAED!P326+CEAD!O326+CEAD!P326+CEFID!O326+CEFID!P326+CERES!O326+CERES!P326+CESFI!O326+CESFI!P326+CCT!O326+CCT!P326+CEPLAN!O326+CEPLAN!P326+CEAVI!O326+CEAVI!P326+CAV!O326+CAV!P326+CESMO!O326+CESMO!P326+CEO!O593+CEO!P593</f>
        <v>0</v>
      </c>
      <c r="N326" s="111">
        <f t="shared" si="30"/>
        <v>200</v>
      </c>
      <c r="O326" s="112">
        <f t="shared" si="31"/>
        <v>30762</v>
      </c>
      <c r="P326" s="112">
        <f t="shared" si="32"/>
        <v>0</v>
      </c>
      <c r="Q326" s="112">
        <f t="shared" si="33"/>
        <v>0</v>
      </c>
    </row>
    <row r="327" spans="1:17" ht="38.2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58" t="s">
        <v>90</v>
      </c>
      <c r="G327" s="59" t="s">
        <v>263</v>
      </c>
      <c r="H327" s="76">
        <v>216.09</v>
      </c>
      <c r="I327" s="106">
        <f>'REITORIA-SETIC'!J327+ESAG!J327+CEART!J327+FAED!J327+CEAD!J327+CEFID!J327+CERES!J327+CESFI!J327+CCT!J327+CEPLAN!J327+CEAVI!J327+CAV!J327+CESMO!J327+CEO!J327</f>
        <v>150</v>
      </c>
      <c r="J327" s="107">
        <f>'REITORIA-SETIC'!K327+ESAG!K327+CEART!K327+FAED!K327+CEAD!K327+CEFID!K327+CERES!K327+CESFI!K327+CCT!K327+CEPLAN!K327+CEAVI!K327+CAV!K327+CESMO!K327+CEO!K327</f>
        <v>0</v>
      </c>
      <c r="K327" s="108">
        <f>'REITORIA-SETIC'!L327+ESAG!L327+CEART!L327+FAED!L327+CEAD!L327+CEFID!L327+CERES!L327+CESFI!L327+CCT!L327+CEAVI!L327+CAV!L327+CESMO!L327+CEO!L327</f>
        <v>0</v>
      </c>
      <c r="L327" s="109">
        <f t="shared" ref="L327" si="34">I327*0.25-0.5-M327</f>
        <v>37</v>
      </c>
      <c r="M327" s="110">
        <f>+'REITORIA-SETIC'!O327+'REITORIA-SETIC'!P327+ESAG!O327+ESAG!P327+CEART!O327+CEART!P327+FAED!O327+FAED!P327+CEAD!O327+CEAD!P327+CEFID!O327+CEFID!P327+CERES!O327+CERES!P327+CESFI!O327+CESFI!P327+CCT!O327+CCT!P327+CEPLAN!O327+CEPLAN!P327+CEAVI!O327+CEAVI!P327+CAV!O327+CAV!P327+CESMO!O327+CESMO!P327+CEO!O594+CEO!P594</f>
        <v>0</v>
      </c>
      <c r="N327" s="111">
        <f t="shared" ref="N327" si="35">I327-J327+M327</f>
        <v>150</v>
      </c>
      <c r="O327" s="112">
        <f t="shared" si="7"/>
        <v>32413.5</v>
      </c>
      <c r="P327" s="112">
        <f t="shared" si="8"/>
        <v>0</v>
      </c>
      <c r="Q327" s="112">
        <f t="shared" si="4"/>
        <v>0</v>
      </c>
    </row>
    <row r="328" spans="1:17" ht="38.25" customHeight="1" thickBot="1" x14ac:dyDescent="0.3">
      <c r="G328" s="113" t="s">
        <v>5</v>
      </c>
      <c r="H328" s="114">
        <f>SUM(H4:H327)</f>
        <v>62708.319999999985</v>
      </c>
      <c r="I328" s="126">
        <f>SUM(I4:I327)</f>
        <v>174913</v>
      </c>
      <c r="J328" s="113"/>
      <c r="K328" s="113"/>
      <c r="L328" s="113"/>
      <c r="M328" s="113"/>
      <c r="N328" s="113"/>
      <c r="O328" s="115">
        <f>SUM(O4:O327)</f>
        <v>4897387.6499999994</v>
      </c>
      <c r="P328" s="115">
        <f>SUM(P4:P327)</f>
        <v>0</v>
      </c>
      <c r="Q328" s="115">
        <f>SUM(Q4:Q327)</f>
        <v>0</v>
      </c>
    </row>
    <row r="329" spans="1:17" ht="38.25" customHeight="1" thickTop="1" x14ac:dyDescent="0.25">
      <c r="I329" s="116"/>
      <c r="J329" s="116"/>
      <c r="K329" s="116"/>
      <c r="L329" s="116"/>
      <c r="M329" s="116"/>
      <c r="N329" s="116"/>
    </row>
    <row r="330" spans="1:17" ht="29.25" customHeight="1" x14ac:dyDescent="0.25">
      <c r="H330" s="158" t="str">
        <f>D1</f>
        <v>OBJETO: Execução de serviços de manutenção e instalação de cabeamento estruturado para dados e voz, com fornecimento de material de rede (cabeamento UTP e FO), para toda a UDESC</v>
      </c>
      <c r="I330" s="159"/>
      <c r="J330" s="159"/>
      <c r="K330" s="159"/>
      <c r="L330" s="159"/>
      <c r="M330" s="159"/>
      <c r="N330" s="159"/>
      <c r="O330" s="159"/>
      <c r="P330" s="159"/>
      <c r="Q330" s="160"/>
    </row>
    <row r="331" spans="1:17" ht="28.5" customHeight="1" x14ac:dyDescent="0.25">
      <c r="H331" s="158" t="str">
        <f>I1</f>
        <v>VIGÊNCIA DA ATA: 24/07/2026 até 24/06/2027</v>
      </c>
      <c r="I331" s="159"/>
      <c r="J331" s="159"/>
      <c r="K331" s="159"/>
      <c r="L331" s="159"/>
      <c r="M331" s="159"/>
      <c r="N331" s="159"/>
      <c r="O331" s="159"/>
      <c r="P331" s="159"/>
      <c r="Q331" s="160"/>
    </row>
    <row r="332" spans="1:17" ht="48.75" customHeight="1" x14ac:dyDescent="0.25">
      <c r="H332" s="81" t="s">
        <v>28</v>
      </c>
      <c r="I332" s="81" t="s">
        <v>29</v>
      </c>
      <c r="J332" s="81" t="s">
        <v>30</v>
      </c>
      <c r="K332" s="82" t="s">
        <v>31</v>
      </c>
      <c r="L332" s="81" t="s">
        <v>50</v>
      </c>
      <c r="M332" s="81" t="s">
        <v>32</v>
      </c>
      <c r="N332" s="83" t="s">
        <v>33</v>
      </c>
      <c r="O332" s="81" t="s">
        <v>34</v>
      </c>
      <c r="P332" s="84" t="s">
        <v>35</v>
      </c>
      <c r="Q332" s="81" t="s">
        <v>36</v>
      </c>
    </row>
    <row r="333" spans="1:17" ht="48.75" hidden="1" customHeight="1" x14ac:dyDescent="0.25">
      <c r="H333" s="85"/>
      <c r="I333" s="86" t="s">
        <v>54</v>
      </c>
      <c r="J333" s="86" t="s">
        <v>55</v>
      </c>
      <c r="K333" s="87"/>
      <c r="L333" s="86" t="s">
        <v>56</v>
      </c>
      <c r="M333" s="86" t="s">
        <v>57</v>
      </c>
      <c r="N333" s="85"/>
      <c r="O333" s="86" t="s">
        <v>58</v>
      </c>
      <c r="P333" s="85"/>
      <c r="Q333" s="85"/>
    </row>
    <row r="334" spans="1:17" ht="38.25" customHeight="1" x14ac:dyDescent="0.25">
      <c r="H334" s="127" t="s">
        <v>281</v>
      </c>
      <c r="I334" s="89">
        <f>'REITORIA-SETIC'!J329</f>
        <v>521595.6</v>
      </c>
      <c r="J334" s="90">
        <f>'REITORIA-SETIC'!K329</f>
        <v>0</v>
      </c>
      <c r="K334" s="91">
        <f>J334/I334</f>
        <v>0</v>
      </c>
      <c r="L334" s="92">
        <f>'REITORIA-SETIC'!M329</f>
        <v>0</v>
      </c>
      <c r="M334" s="93">
        <f>'REITORIA-SETIC'!O329+'REITORIA-SETIC'!P329</f>
        <v>0</v>
      </c>
      <c r="N334" s="91">
        <f>M334/I334</f>
        <v>0</v>
      </c>
      <c r="O334" s="94">
        <f>'REITORIA-SETIC'!L329</f>
        <v>0</v>
      </c>
      <c r="P334" s="95">
        <f>O334/I334</f>
        <v>0</v>
      </c>
      <c r="Q334" s="96">
        <f>M334+I334</f>
        <v>521595.6</v>
      </c>
    </row>
    <row r="335" spans="1:17" ht="38.25" customHeight="1" x14ac:dyDescent="0.25">
      <c r="H335" s="88" t="s">
        <v>38</v>
      </c>
      <c r="I335" s="89">
        <f>ESAG!J329</f>
        <v>326354.87999999989</v>
      </c>
      <c r="J335" s="90">
        <f>ESAG!K329</f>
        <v>0</v>
      </c>
      <c r="K335" s="91">
        <f t="shared" ref="K335:K347" si="36">J335/I335</f>
        <v>0</v>
      </c>
      <c r="L335" s="92">
        <f>ESAG!M329</f>
        <v>0</v>
      </c>
      <c r="M335" s="93">
        <f>ESAG!O329+ESAG!P329</f>
        <v>0</v>
      </c>
      <c r="N335" s="91">
        <f t="shared" ref="N335:N347" si="37">M335/I335</f>
        <v>0</v>
      </c>
      <c r="O335" s="94">
        <f>ESAG!L329</f>
        <v>0</v>
      </c>
      <c r="P335" s="95">
        <f t="shared" ref="P335:P347" si="38">O335/I335</f>
        <v>0</v>
      </c>
      <c r="Q335" s="96">
        <f t="shared" ref="Q335:Q347" si="39">M335+I335</f>
        <v>326354.87999999989</v>
      </c>
    </row>
    <row r="336" spans="1:17" ht="38.25" customHeight="1" x14ac:dyDescent="0.25">
      <c r="H336" s="88" t="s">
        <v>39</v>
      </c>
      <c r="I336" s="89">
        <f>CEART!J329</f>
        <v>265086.5</v>
      </c>
      <c r="J336" s="90">
        <f>CEART!K329</f>
        <v>0</v>
      </c>
      <c r="K336" s="91">
        <f t="shared" si="36"/>
        <v>0</v>
      </c>
      <c r="L336" s="92">
        <f>ESAG!M329</f>
        <v>0</v>
      </c>
      <c r="M336" s="93">
        <f>CEART!O329+CEART!P329</f>
        <v>0</v>
      </c>
      <c r="N336" s="91">
        <f t="shared" si="37"/>
        <v>0</v>
      </c>
      <c r="O336" s="94">
        <f>CEART!L329</f>
        <v>0</v>
      </c>
      <c r="P336" s="95">
        <f t="shared" si="38"/>
        <v>0</v>
      </c>
      <c r="Q336" s="96">
        <f t="shared" si="39"/>
        <v>265086.5</v>
      </c>
    </row>
    <row r="337" spans="8:17" ht="38.25" customHeight="1" x14ac:dyDescent="0.25">
      <c r="H337" s="88" t="s">
        <v>40</v>
      </c>
      <c r="I337" s="89">
        <f>FAED!J329</f>
        <v>411825.45999999985</v>
      </c>
      <c r="J337" s="90">
        <f>FAED!K329</f>
        <v>0</v>
      </c>
      <c r="K337" s="91">
        <f t="shared" si="36"/>
        <v>0</v>
      </c>
      <c r="L337" s="92">
        <f>FAED!M329</f>
        <v>0</v>
      </c>
      <c r="M337" s="93">
        <f>FAED!O329+FAED!P329</f>
        <v>0</v>
      </c>
      <c r="N337" s="91">
        <f t="shared" si="37"/>
        <v>0</v>
      </c>
      <c r="O337" s="94">
        <f>FAED!L329</f>
        <v>0</v>
      </c>
      <c r="P337" s="95">
        <f t="shared" si="38"/>
        <v>0</v>
      </c>
      <c r="Q337" s="96">
        <f t="shared" si="39"/>
        <v>411825.45999999985</v>
      </c>
    </row>
    <row r="338" spans="8:17" ht="38.25" customHeight="1" x14ac:dyDescent="0.25">
      <c r="H338" s="88" t="s">
        <v>41</v>
      </c>
      <c r="I338" s="89">
        <f>CEAD!J329</f>
        <v>448075.39999999991</v>
      </c>
      <c r="J338" s="90">
        <f>CEAD!K329</f>
        <v>0</v>
      </c>
      <c r="K338" s="91">
        <f t="shared" si="36"/>
        <v>0</v>
      </c>
      <c r="L338" s="92">
        <f>CEAD!M329</f>
        <v>0</v>
      </c>
      <c r="M338" s="93">
        <f>CEAD!O329+CEAD!P329</f>
        <v>0</v>
      </c>
      <c r="N338" s="91">
        <f t="shared" si="37"/>
        <v>0</v>
      </c>
      <c r="O338" s="94">
        <f>CEAD!L329</f>
        <v>0</v>
      </c>
      <c r="P338" s="95">
        <f t="shared" si="38"/>
        <v>0</v>
      </c>
      <c r="Q338" s="96">
        <f t="shared" si="39"/>
        <v>448075.39999999991</v>
      </c>
    </row>
    <row r="339" spans="8:17" ht="38.25" customHeight="1" x14ac:dyDescent="0.25">
      <c r="H339" s="97" t="s">
        <v>42</v>
      </c>
      <c r="I339" s="89">
        <f>CEFID!J329</f>
        <v>627050.72</v>
      </c>
      <c r="J339" s="90">
        <f>CEFID!K329</f>
        <v>0</v>
      </c>
      <c r="K339" s="91">
        <f t="shared" si="36"/>
        <v>0</v>
      </c>
      <c r="L339" s="92">
        <f>CEFID!M329</f>
        <v>0</v>
      </c>
      <c r="M339" s="93">
        <f>CEFID!O329+CEFID!P329</f>
        <v>0</v>
      </c>
      <c r="N339" s="91">
        <f t="shared" si="37"/>
        <v>0</v>
      </c>
      <c r="O339" s="94">
        <f>CEFID!L329</f>
        <v>0</v>
      </c>
      <c r="P339" s="95">
        <f t="shared" si="38"/>
        <v>0</v>
      </c>
      <c r="Q339" s="96">
        <f t="shared" si="39"/>
        <v>627050.72</v>
      </c>
    </row>
    <row r="340" spans="8:17" ht="38.25" customHeight="1" x14ac:dyDescent="0.25">
      <c r="H340" s="97" t="s">
        <v>37</v>
      </c>
      <c r="I340" s="89">
        <f>CESFI!J329</f>
        <v>49899.919999999991</v>
      </c>
      <c r="J340" s="90">
        <f>CESFI!K329</f>
        <v>0</v>
      </c>
      <c r="K340" s="91">
        <f t="shared" si="36"/>
        <v>0</v>
      </c>
      <c r="L340" s="92">
        <f>CESFI!M329</f>
        <v>0</v>
      </c>
      <c r="M340" s="93">
        <f>CEFID!O329+CEFID!P329</f>
        <v>0</v>
      </c>
      <c r="N340" s="91">
        <f t="shared" si="37"/>
        <v>0</v>
      </c>
      <c r="O340" s="94">
        <f>CESFI!L329</f>
        <v>0</v>
      </c>
      <c r="P340" s="95">
        <f t="shared" si="38"/>
        <v>0</v>
      </c>
      <c r="Q340" s="96">
        <f t="shared" si="39"/>
        <v>49899.919999999991</v>
      </c>
    </row>
    <row r="341" spans="8:17" ht="38.25" customHeight="1" x14ac:dyDescent="0.25">
      <c r="H341" s="97" t="s">
        <v>43</v>
      </c>
      <c r="I341" s="89">
        <f>CERES!J329</f>
        <v>449999.95</v>
      </c>
      <c r="J341" s="90">
        <f>CERES!K329</f>
        <v>0</v>
      </c>
      <c r="K341" s="91">
        <f t="shared" si="36"/>
        <v>0</v>
      </c>
      <c r="L341" s="92">
        <f>CERES!M329</f>
        <v>0</v>
      </c>
      <c r="M341" s="93">
        <f>CERES!O329+CERES!P329</f>
        <v>0</v>
      </c>
      <c r="N341" s="91">
        <f t="shared" si="37"/>
        <v>0</v>
      </c>
      <c r="O341" s="94">
        <f>CCT!L329</f>
        <v>0</v>
      </c>
      <c r="P341" s="95">
        <f t="shared" si="38"/>
        <v>0</v>
      </c>
      <c r="Q341" s="96">
        <f t="shared" si="39"/>
        <v>449999.95</v>
      </c>
    </row>
    <row r="342" spans="8:17" ht="38.25" customHeight="1" x14ac:dyDescent="0.25">
      <c r="H342" s="97" t="s">
        <v>44</v>
      </c>
      <c r="I342" s="89">
        <f>CCT!J329</f>
        <v>325000</v>
      </c>
      <c r="J342" s="90">
        <f>CCT!K329</f>
        <v>0</v>
      </c>
      <c r="K342" s="91">
        <f t="shared" si="36"/>
        <v>0</v>
      </c>
      <c r="L342" s="92">
        <f>CCT!M329</f>
        <v>0</v>
      </c>
      <c r="M342" s="93">
        <f>CCT!O329+CCT!P329</f>
        <v>0</v>
      </c>
      <c r="N342" s="91">
        <f t="shared" si="37"/>
        <v>0</v>
      </c>
      <c r="O342" s="94">
        <f>CEPLAN!L329</f>
        <v>0</v>
      </c>
      <c r="P342" s="95">
        <f t="shared" si="38"/>
        <v>0</v>
      </c>
      <c r="Q342" s="96">
        <f t="shared" si="39"/>
        <v>325000</v>
      </c>
    </row>
    <row r="343" spans="8:17" ht="38.25" customHeight="1" x14ac:dyDescent="0.25">
      <c r="H343" s="88" t="s">
        <v>45</v>
      </c>
      <c r="I343" s="89">
        <f>CEPLAN!J329</f>
        <v>350999.99</v>
      </c>
      <c r="J343" s="90">
        <f>CEPLAN!K329</f>
        <v>0</v>
      </c>
      <c r="K343" s="91">
        <f t="shared" si="36"/>
        <v>0</v>
      </c>
      <c r="L343" s="92">
        <f>CEPLAN!M329</f>
        <v>0</v>
      </c>
      <c r="M343" s="93">
        <f>CEPLAN!O329+CEPLAN!P329</f>
        <v>0</v>
      </c>
      <c r="N343" s="91">
        <f t="shared" si="37"/>
        <v>0</v>
      </c>
      <c r="O343" s="94">
        <f>CEPLAN!L329</f>
        <v>0</v>
      </c>
      <c r="P343" s="95">
        <f t="shared" si="38"/>
        <v>0</v>
      </c>
      <c r="Q343" s="96">
        <f t="shared" si="39"/>
        <v>350999.99</v>
      </c>
    </row>
    <row r="344" spans="8:17" ht="38.25" customHeight="1" x14ac:dyDescent="0.25">
      <c r="H344" s="88" t="s">
        <v>46</v>
      </c>
      <c r="I344" s="89">
        <f>CEAVI!J329</f>
        <v>151999.70000000001</v>
      </c>
      <c r="J344" s="90">
        <f>CEAVI!K329</f>
        <v>0</v>
      </c>
      <c r="K344" s="91">
        <f t="shared" si="36"/>
        <v>0</v>
      </c>
      <c r="L344" s="92">
        <f>CEAVI!M329</f>
        <v>0</v>
      </c>
      <c r="M344" s="93">
        <f>CEAVI!O329+CEAVI!P329</f>
        <v>0</v>
      </c>
      <c r="N344" s="91">
        <f t="shared" si="37"/>
        <v>0</v>
      </c>
      <c r="O344" s="94">
        <f>CEAVI!L329</f>
        <v>0</v>
      </c>
      <c r="P344" s="95">
        <f t="shared" si="38"/>
        <v>0</v>
      </c>
      <c r="Q344" s="96">
        <f t="shared" si="39"/>
        <v>151999.70000000001</v>
      </c>
    </row>
    <row r="345" spans="8:17" ht="38.25" customHeight="1" x14ac:dyDescent="0.25">
      <c r="H345" s="88" t="s">
        <v>47</v>
      </c>
      <c r="I345" s="89">
        <f>CAV!J329</f>
        <v>306000</v>
      </c>
      <c r="J345" s="90">
        <f>CAV!K329</f>
        <v>0</v>
      </c>
      <c r="K345" s="91">
        <f t="shared" si="36"/>
        <v>0</v>
      </c>
      <c r="L345" s="92">
        <f>CAV!M329</f>
        <v>0</v>
      </c>
      <c r="M345" s="93">
        <f>CAV!O329+CAV!P329</f>
        <v>0</v>
      </c>
      <c r="N345" s="91">
        <f t="shared" si="37"/>
        <v>0</v>
      </c>
      <c r="O345" s="94">
        <f>CAV!L329</f>
        <v>0</v>
      </c>
      <c r="P345" s="95">
        <f t="shared" si="38"/>
        <v>0</v>
      </c>
      <c r="Q345" s="96">
        <f t="shared" si="39"/>
        <v>306000</v>
      </c>
    </row>
    <row r="346" spans="8:17" ht="38.25" customHeight="1" x14ac:dyDescent="0.25">
      <c r="H346" s="88" t="s">
        <v>49</v>
      </c>
      <c r="I346" s="89">
        <f>CESMO!J329</f>
        <v>203499.53000000003</v>
      </c>
      <c r="J346" s="90">
        <f>CESMO!K329</f>
        <v>0</v>
      </c>
      <c r="K346" s="91">
        <f t="shared" si="36"/>
        <v>0</v>
      </c>
      <c r="L346" s="92">
        <f>CESMO!M329</f>
        <v>0</v>
      </c>
      <c r="M346" s="93">
        <f>CESMO!O329+CESMO!P329</f>
        <v>0</v>
      </c>
      <c r="N346" s="91">
        <f t="shared" si="37"/>
        <v>0</v>
      </c>
      <c r="O346" s="94">
        <f>CESMO!L329</f>
        <v>0</v>
      </c>
      <c r="P346" s="95">
        <f t="shared" si="38"/>
        <v>0</v>
      </c>
      <c r="Q346" s="96">
        <f t="shared" si="39"/>
        <v>203499.53000000003</v>
      </c>
    </row>
    <row r="347" spans="8:17" ht="38.25" customHeight="1" thickBot="1" x14ac:dyDescent="0.3">
      <c r="H347" s="97" t="s">
        <v>48</v>
      </c>
      <c r="I347" s="89">
        <f>CEO!J329</f>
        <v>460000</v>
      </c>
      <c r="J347" s="90">
        <f>CEO!K329</f>
        <v>0</v>
      </c>
      <c r="K347" s="91">
        <f t="shared" si="36"/>
        <v>0</v>
      </c>
      <c r="L347" s="92">
        <f>CEO!M329</f>
        <v>0</v>
      </c>
      <c r="M347" s="93">
        <f>CEO!O329+CEO!P329</f>
        <v>0</v>
      </c>
      <c r="N347" s="98">
        <f t="shared" si="37"/>
        <v>0</v>
      </c>
      <c r="O347" s="94">
        <f>CEO!L329</f>
        <v>0</v>
      </c>
      <c r="P347" s="95">
        <f t="shared" si="38"/>
        <v>0</v>
      </c>
      <c r="Q347" s="99">
        <f t="shared" si="39"/>
        <v>460000</v>
      </c>
    </row>
    <row r="348" spans="8:17" ht="38.25" customHeight="1" thickBot="1" x14ac:dyDescent="0.3">
      <c r="H348" s="117" t="s">
        <v>5</v>
      </c>
      <c r="I348" s="118">
        <f>SUM(I334:I347)</f>
        <v>4897387.6500000004</v>
      </c>
      <c r="J348" s="119">
        <f>SUM(J334:J347)</f>
        <v>0</v>
      </c>
      <c r="K348" s="120">
        <f t="shared" ref="K348" si="40">J348/I348</f>
        <v>0</v>
      </c>
      <c r="L348" s="121">
        <f>SUM(L334:L347)</f>
        <v>0</v>
      </c>
      <c r="M348" s="122">
        <f>SUM(M334:M347)</f>
        <v>0</v>
      </c>
      <c r="N348" s="123" t="e">
        <f>M348/J348</f>
        <v>#DIV/0!</v>
      </c>
      <c r="O348" s="122">
        <f>SUM(O334:O347)</f>
        <v>0</v>
      </c>
      <c r="P348" s="124" t="e">
        <f>O348/J348</f>
        <v>#DIV/0!</v>
      </c>
      <c r="Q348" s="125">
        <f t="shared" ref="Q348" si="41">M348+I348</f>
        <v>4897387.6500000004</v>
      </c>
    </row>
    <row r="349" spans="8:17" ht="28.5" customHeight="1" x14ac:dyDescent="0.25">
      <c r="H349" s="154" t="s">
        <v>282</v>
      </c>
      <c r="I349" s="155"/>
      <c r="J349" s="155"/>
      <c r="K349" s="156"/>
      <c r="L349" s="155"/>
      <c r="M349" s="155"/>
      <c r="N349" s="155"/>
      <c r="O349" s="155"/>
      <c r="P349" s="155"/>
      <c r="Q349" s="157"/>
    </row>
  </sheetData>
  <sortState ref="H334:Q347">
    <sortCondition descending="1" ref="K334:K347"/>
  </sortState>
  <customSheetViews>
    <customSheetView guid="{B9C3DAFA-017A-49F7-AED8-93B14E732368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29377F80-2479-4EEE-B758-5B51FB237957}" scale="80">
      <selection activeCell="K20" sqref="K20"/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4F310B60-E7C4-463C-82E5-32855552E117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621D8238-5429-498F-AC6E-560DC77BBC2F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25">
    <mergeCell ref="I1:Q1"/>
    <mergeCell ref="A2:Q2"/>
    <mergeCell ref="A1:C1"/>
    <mergeCell ref="D1:H1"/>
    <mergeCell ref="A4:A48"/>
    <mergeCell ref="B4:B48"/>
    <mergeCell ref="H349:Q349"/>
    <mergeCell ref="H330:Q330"/>
    <mergeCell ref="H331:Q331"/>
    <mergeCell ref="A49:A91"/>
    <mergeCell ref="B49:B91"/>
    <mergeCell ref="A92:A121"/>
    <mergeCell ref="B92:B121"/>
    <mergeCell ref="A122:A157"/>
    <mergeCell ref="B122:B157"/>
    <mergeCell ref="A158:A182"/>
    <mergeCell ref="A249:A293"/>
    <mergeCell ref="B249:B293"/>
    <mergeCell ref="A294:A327"/>
    <mergeCell ref="B294:B327"/>
    <mergeCell ref="B158:B182"/>
    <mergeCell ref="A183:A210"/>
    <mergeCell ref="B183:B210"/>
    <mergeCell ref="A211:A248"/>
    <mergeCell ref="B211:B248"/>
  </mergeCells>
  <conditionalFormatting sqref="N350:N1048576 N4:N327 N332:N348">
    <cfRule type="cellIs" dxfId="6" priority="3" operator="equal">
      <formula>"ATENÇÃO"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5116-FACA-4E1C-AF82-BBBBB02D3FC0}">
  <sheetPr>
    <tabColor rgb="FF00B0F0"/>
  </sheetPr>
  <dimension ref="A1:AR336"/>
  <sheetViews>
    <sheetView zoomScale="55" zoomScaleNormal="55" workbookViewId="0">
      <pane xSplit="6" ySplit="2" topLeftCell="G322" activePane="bottomRight" state="frozen"/>
      <selection pane="topRight" activeCell="G1" sqref="G1"/>
      <selection pane="bottomLeft" activeCell="A3" sqref="A3"/>
      <selection pane="bottomRight" activeCell="B337" sqref="B337"/>
    </sheetView>
  </sheetViews>
  <sheetFormatPr defaultColWidth="9.77734375" defaultRowHeight="37.5" customHeight="1" x14ac:dyDescent="0.3"/>
  <cols>
    <col min="1" max="1" width="8.21875" style="16" customWidth="1"/>
    <col min="2" max="2" width="16.21875" style="17" customWidth="1"/>
    <col min="3" max="3" width="34.21875" style="18" customWidth="1"/>
    <col min="4" max="4" width="29.21875" style="18" customWidth="1"/>
    <col min="5" max="5" width="20.44140625" style="18" customWidth="1"/>
    <col min="6" max="6" width="13" style="1" customWidth="1"/>
    <col min="7" max="7" width="12.77734375" style="1" customWidth="1"/>
    <col min="8" max="8" width="12.5546875" style="1" customWidth="1"/>
    <col min="9" max="9" width="11.77734375" style="1" customWidth="1"/>
    <col min="10" max="21" width="12.5546875" style="1" customWidth="1"/>
    <col min="22" max="22" width="14.77734375" style="1" customWidth="1"/>
    <col min="23" max="23" width="16" style="2" customWidth="1"/>
    <col min="24" max="24" width="19.21875" style="2" customWidth="1"/>
    <col min="25" max="44" width="20.5546875" style="1" customWidth="1"/>
    <col min="45" max="16384" width="9.77734375" style="2"/>
  </cols>
  <sheetData>
    <row r="1" spans="1:44" ht="52.5" customHeight="1" x14ac:dyDescent="0.3">
      <c r="A1" s="186" t="s">
        <v>279</v>
      </c>
      <c r="B1" s="187"/>
      <c r="C1" s="188" t="s">
        <v>80</v>
      </c>
      <c r="D1" s="189"/>
      <c r="E1" s="189"/>
      <c r="F1" s="189"/>
      <c r="G1" s="189"/>
      <c r="H1" s="189"/>
      <c r="I1" s="189"/>
      <c r="J1" s="190" t="s">
        <v>280</v>
      </c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2"/>
      <c r="Y1" s="4" t="s">
        <v>59</v>
      </c>
      <c r="Z1" s="4" t="s">
        <v>59</v>
      </c>
      <c r="AA1" s="4" t="s">
        <v>59</v>
      </c>
      <c r="AB1" s="38" t="s">
        <v>59</v>
      </c>
      <c r="AC1" s="4" t="s">
        <v>59</v>
      </c>
      <c r="AD1" s="4" t="s">
        <v>59</v>
      </c>
      <c r="AE1" s="4" t="s">
        <v>59</v>
      </c>
      <c r="AF1" s="4" t="s">
        <v>59</v>
      </c>
      <c r="AG1" s="4" t="s">
        <v>59</v>
      </c>
      <c r="AH1" s="4" t="s">
        <v>59</v>
      </c>
      <c r="AI1" s="4" t="s">
        <v>59</v>
      </c>
      <c r="AJ1" s="4" t="s">
        <v>59</v>
      </c>
      <c r="AK1" s="4" t="s">
        <v>59</v>
      </c>
      <c r="AL1" s="4" t="s">
        <v>59</v>
      </c>
      <c r="AM1" s="4" t="s">
        <v>59</v>
      </c>
      <c r="AN1" s="4" t="s">
        <v>59</v>
      </c>
      <c r="AO1" s="4" t="s">
        <v>59</v>
      </c>
      <c r="AP1" s="4" t="s">
        <v>59</v>
      </c>
      <c r="AQ1" s="4" t="s">
        <v>59</v>
      </c>
      <c r="AR1" s="4" t="s">
        <v>59</v>
      </c>
    </row>
    <row r="2" spans="1:44" ht="37.5" customHeight="1" x14ac:dyDescent="0.3">
      <c r="A2" s="193" t="s">
        <v>60</v>
      </c>
      <c r="B2" s="194"/>
      <c r="C2" s="194"/>
      <c r="D2" s="194"/>
      <c r="E2" s="194"/>
      <c r="F2" s="195"/>
      <c r="G2" s="196" t="s">
        <v>76</v>
      </c>
      <c r="H2" s="196"/>
      <c r="I2" s="196"/>
      <c r="J2" s="197" t="s">
        <v>77</v>
      </c>
      <c r="K2" s="197"/>
      <c r="L2" s="197"/>
      <c r="M2" s="198" t="s">
        <v>78</v>
      </c>
      <c r="N2" s="198"/>
      <c r="O2" s="198"/>
      <c r="P2" s="199" t="s">
        <v>79</v>
      </c>
      <c r="Q2" s="199"/>
      <c r="R2" s="199"/>
      <c r="S2" s="200" t="s">
        <v>5</v>
      </c>
      <c r="T2" s="200"/>
      <c r="U2" s="200"/>
      <c r="V2" s="200"/>
      <c r="W2" s="201" t="s">
        <v>61</v>
      </c>
      <c r="X2" s="202"/>
      <c r="Y2" s="5" t="s">
        <v>62</v>
      </c>
      <c r="Z2" s="5" t="s">
        <v>62</v>
      </c>
      <c r="AA2" s="5" t="s">
        <v>62</v>
      </c>
      <c r="AB2" s="5" t="s">
        <v>62</v>
      </c>
      <c r="AC2" s="5" t="s">
        <v>62</v>
      </c>
      <c r="AD2" s="5" t="s">
        <v>62</v>
      </c>
      <c r="AE2" s="5" t="s">
        <v>62</v>
      </c>
      <c r="AF2" s="5" t="s">
        <v>62</v>
      </c>
      <c r="AG2" s="5" t="s">
        <v>62</v>
      </c>
      <c r="AH2" s="5" t="s">
        <v>62</v>
      </c>
      <c r="AI2" s="5" t="s">
        <v>62</v>
      </c>
      <c r="AJ2" s="5" t="s">
        <v>62</v>
      </c>
      <c r="AK2" s="5" t="s">
        <v>62</v>
      </c>
      <c r="AL2" s="5" t="s">
        <v>62</v>
      </c>
      <c r="AM2" s="5" t="s">
        <v>62</v>
      </c>
      <c r="AN2" s="5" t="s">
        <v>62</v>
      </c>
      <c r="AO2" s="5" t="s">
        <v>62</v>
      </c>
      <c r="AP2" s="5" t="s">
        <v>62</v>
      </c>
      <c r="AQ2" s="5" t="s">
        <v>62</v>
      </c>
      <c r="AR2" s="5" t="s">
        <v>62</v>
      </c>
    </row>
    <row r="3" spans="1:44" s="32" customFormat="1" ht="57.75" customHeight="1" x14ac:dyDescent="0.25">
      <c r="A3" s="21" t="s">
        <v>7</v>
      </c>
      <c r="B3" s="21" t="s">
        <v>8</v>
      </c>
      <c r="C3" s="21" t="s">
        <v>63</v>
      </c>
      <c r="D3" s="21" t="s">
        <v>10</v>
      </c>
      <c r="E3" s="21" t="s">
        <v>11</v>
      </c>
      <c r="F3" s="22" t="s">
        <v>64</v>
      </c>
      <c r="G3" s="23" t="s">
        <v>65</v>
      </c>
      <c r="H3" s="23" t="s">
        <v>66</v>
      </c>
      <c r="I3" s="23" t="s">
        <v>67</v>
      </c>
      <c r="J3" s="24" t="s">
        <v>65</v>
      </c>
      <c r="K3" s="24" t="s">
        <v>66</v>
      </c>
      <c r="L3" s="24" t="s">
        <v>67</v>
      </c>
      <c r="M3" s="25" t="s">
        <v>65</v>
      </c>
      <c r="N3" s="25" t="s">
        <v>66</v>
      </c>
      <c r="O3" s="25" t="s">
        <v>67</v>
      </c>
      <c r="P3" s="26" t="s">
        <v>65</v>
      </c>
      <c r="Q3" s="26" t="s">
        <v>66</v>
      </c>
      <c r="R3" s="26" t="s">
        <v>67</v>
      </c>
      <c r="S3" s="27" t="s">
        <v>65</v>
      </c>
      <c r="T3" s="27" t="s">
        <v>68</v>
      </c>
      <c r="U3" s="27" t="s">
        <v>69</v>
      </c>
      <c r="V3" s="28" t="s">
        <v>67</v>
      </c>
      <c r="W3" s="29" t="s">
        <v>70</v>
      </c>
      <c r="X3" s="30" t="s">
        <v>27</v>
      </c>
      <c r="Y3" s="31" t="s">
        <v>71</v>
      </c>
      <c r="Z3" s="31" t="s">
        <v>71</v>
      </c>
      <c r="AA3" s="31" t="s">
        <v>71</v>
      </c>
      <c r="AB3" s="31" t="s">
        <v>71</v>
      </c>
      <c r="AC3" s="31" t="s">
        <v>71</v>
      </c>
      <c r="AD3" s="31" t="s">
        <v>71</v>
      </c>
      <c r="AE3" s="31" t="s">
        <v>71</v>
      </c>
      <c r="AF3" s="31" t="s">
        <v>71</v>
      </c>
      <c r="AG3" s="31" t="s">
        <v>71</v>
      </c>
      <c r="AH3" s="31" t="s">
        <v>71</v>
      </c>
      <c r="AI3" s="31" t="s">
        <v>71</v>
      </c>
      <c r="AJ3" s="31" t="s">
        <v>71</v>
      </c>
      <c r="AK3" s="31" t="s">
        <v>71</v>
      </c>
      <c r="AL3" s="31" t="s">
        <v>71</v>
      </c>
      <c r="AM3" s="31" t="s">
        <v>71</v>
      </c>
      <c r="AN3" s="31" t="s">
        <v>71</v>
      </c>
      <c r="AO3" s="31" t="s">
        <v>71</v>
      </c>
      <c r="AP3" s="31" t="s">
        <v>71</v>
      </c>
      <c r="AQ3" s="31" t="s">
        <v>71</v>
      </c>
      <c r="AR3" s="31" t="s">
        <v>71</v>
      </c>
    </row>
    <row r="4" spans="1:44" ht="37.5" customHeight="1" x14ac:dyDescent="0.3">
      <c r="A4" s="3">
        <v>1</v>
      </c>
      <c r="B4" s="148" t="s">
        <v>94</v>
      </c>
      <c r="C4" s="77" t="s">
        <v>106</v>
      </c>
      <c r="D4" s="78" t="s">
        <v>107</v>
      </c>
      <c r="E4" s="58" t="s">
        <v>90</v>
      </c>
      <c r="F4" s="6">
        <v>62</v>
      </c>
      <c r="G4" s="7">
        <f t="shared" ref="G4:G22" si="0">IF(ROUNDDOWN($F4*0.5,0)&gt;$V4,$V4+H4,ROUNDDOWN($F4*0.5,0))</f>
        <v>31</v>
      </c>
      <c r="H4" s="7">
        <f t="shared" ref="H4:H35" si="1">SUMIF($W$2:$AF$2,$G$2,W4:AF4)</f>
        <v>0</v>
      </c>
      <c r="I4" s="7">
        <f>G4-H4</f>
        <v>31</v>
      </c>
      <c r="J4" s="8">
        <f t="shared" ref="J4:J22" si="2">IF(ROUNDDOWN($F4*0.5,0)&gt;$V4,$V4+K4,ROUNDDOWN($F4*0.5,0))</f>
        <v>31</v>
      </c>
      <c r="K4" s="8">
        <f t="shared" ref="K4:K35" si="3">SUMIF($W$2:$AF$2,$J$2,W4:AF4)</f>
        <v>0</v>
      </c>
      <c r="L4" s="8">
        <f>J4-K4</f>
        <v>31</v>
      </c>
      <c r="M4" s="9">
        <f t="shared" ref="M4:M22" si="4">IF(ROUNDDOWN($F4*0.5,0)&gt;$V4,$V4+N4,ROUNDDOWN($F4*0.5,0))</f>
        <v>31</v>
      </c>
      <c r="N4" s="9">
        <f t="shared" ref="N4:N35" si="5">SUMIF($W$2:$AF$2,$M$2,W4:AF4)</f>
        <v>0</v>
      </c>
      <c r="O4" s="9">
        <f>M4-N4</f>
        <v>31</v>
      </c>
      <c r="P4" s="10">
        <f t="shared" ref="P4:P22" si="6">IF(ROUNDDOWN($F4*0.5,0)&gt;$V4,$V4+Q4,ROUNDDOWN($F4*0.5,0))</f>
        <v>31</v>
      </c>
      <c r="Q4" s="10">
        <f t="shared" ref="Q4:Q35" si="7">SUMIF($W$2:$AF$2,$P$2,W4:AF4)</f>
        <v>0</v>
      </c>
      <c r="R4" s="10">
        <f>P4-Q4</f>
        <v>31</v>
      </c>
      <c r="S4" s="11">
        <f>F4*2</f>
        <v>124</v>
      </c>
      <c r="T4" s="12">
        <f>GESTOR!M4</f>
        <v>0</v>
      </c>
      <c r="U4" s="11">
        <f t="shared" ref="U4:U35" si="8">(SUM(Y4:AR4))</f>
        <v>0</v>
      </c>
      <c r="V4" s="11">
        <f>S4-U4-T4</f>
        <v>124</v>
      </c>
      <c r="W4" s="13">
        <v>162.01</v>
      </c>
      <c r="X4" s="13">
        <f>W4*F4</f>
        <v>10044.619999999999</v>
      </c>
      <c r="Y4" s="14"/>
      <c r="Z4" s="15"/>
      <c r="AA4" s="14"/>
      <c r="AB4" s="15"/>
      <c r="AC4" s="14"/>
      <c r="AD4" s="15"/>
      <c r="AE4" s="14"/>
      <c r="AF4" s="15"/>
      <c r="AG4" s="14"/>
      <c r="AH4" s="15"/>
      <c r="AI4" s="14"/>
      <c r="AJ4" s="15"/>
      <c r="AK4" s="14"/>
      <c r="AL4" s="15"/>
      <c r="AM4" s="14"/>
      <c r="AN4" s="15"/>
      <c r="AO4" s="14"/>
      <c r="AP4" s="15"/>
      <c r="AQ4" s="14"/>
      <c r="AR4" s="15"/>
    </row>
    <row r="5" spans="1:44" ht="37.5" customHeight="1" x14ac:dyDescent="0.3">
      <c r="A5" s="3">
        <v>2</v>
      </c>
      <c r="B5" s="149"/>
      <c r="C5" s="77" t="s">
        <v>108</v>
      </c>
      <c r="D5" s="78" t="s">
        <v>107</v>
      </c>
      <c r="E5" s="58" t="s">
        <v>91</v>
      </c>
      <c r="F5" s="6">
        <v>5700</v>
      </c>
      <c r="G5" s="7">
        <f t="shared" si="0"/>
        <v>2850</v>
      </c>
      <c r="H5" s="7">
        <f t="shared" si="1"/>
        <v>0</v>
      </c>
      <c r="I5" s="7">
        <f t="shared" ref="I5:I327" si="9">G5-H5</f>
        <v>2850</v>
      </c>
      <c r="J5" s="8">
        <f t="shared" si="2"/>
        <v>2850</v>
      </c>
      <c r="K5" s="8">
        <f t="shared" si="3"/>
        <v>0</v>
      </c>
      <c r="L5" s="8">
        <f t="shared" ref="L5:L327" si="10">J5-K5</f>
        <v>2850</v>
      </c>
      <c r="M5" s="9">
        <f t="shared" si="4"/>
        <v>2850</v>
      </c>
      <c r="N5" s="9">
        <f t="shared" si="5"/>
        <v>0</v>
      </c>
      <c r="O5" s="9">
        <f t="shared" ref="O5:O327" si="11">M5-N5</f>
        <v>2850</v>
      </c>
      <c r="P5" s="10">
        <f t="shared" si="6"/>
        <v>2850</v>
      </c>
      <c r="Q5" s="10">
        <f t="shared" si="7"/>
        <v>0</v>
      </c>
      <c r="R5" s="10">
        <f t="shared" ref="R5:R327" si="12">P5-Q5</f>
        <v>2850</v>
      </c>
      <c r="S5" s="11">
        <f t="shared" ref="S5:S327" si="13">F5*2</f>
        <v>11400</v>
      </c>
      <c r="T5" s="12">
        <f>GESTOR!M5</f>
        <v>0</v>
      </c>
      <c r="U5" s="11">
        <f t="shared" si="8"/>
        <v>0</v>
      </c>
      <c r="V5" s="11">
        <f t="shared" ref="V5:V327" si="14">S5-U5-T5</f>
        <v>11400</v>
      </c>
      <c r="W5" s="13">
        <v>13.51</v>
      </c>
      <c r="X5" s="13">
        <f t="shared" ref="X5:X258" si="15">W5*F5</f>
        <v>77007</v>
      </c>
      <c r="Y5" s="14"/>
      <c r="Z5" s="15"/>
      <c r="AA5" s="14"/>
      <c r="AB5" s="15"/>
      <c r="AC5" s="14"/>
      <c r="AD5" s="15"/>
      <c r="AE5" s="14"/>
      <c r="AF5" s="15"/>
      <c r="AG5" s="14"/>
      <c r="AH5" s="15"/>
      <c r="AI5" s="14"/>
      <c r="AJ5" s="15"/>
      <c r="AK5" s="14"/>
      <c r="AL5" s="15"/>
      <c r="AM5" s="14"/>
      <c r="AN5" s="15"/>
      <c r="AO5" s="14"/>
      <c r="AP5" s="15"/>
      <c r="AQ5" s="14"/>
      <c r="AR5" s="15"/>
    </row>
    <row r="6" spans="1:44" ht="37.5" customHeight="1" x14ac:dyDescent="0.3">
      <c r="A6" s="36">
        <v>3</v>
      </c>
      <c r="B6" s="149"/>
      <c r="C6" s="77" t="s">
        <v>109</v>
      </c>
      <c r="D6" s="78" t="s">
        <v>107</v>
      </c>
      <c r="E6" s="58" t="s">
        <v>90</v>
      </c>
      <c r="F6" s="6">
        <v>580</v>
      </c>
      <c r="G6" s="7">
        <f t="shared" si="0"/>
        <v>290</v>
      </c>
      <c r="H6" s="7">
        <f t="shared" si="1"/>
        <v>0</v>
      </c>
      <c r="I6" s="7">
        <f t="shared" si="9"/>
        <v>290</v>
      </c>
      <c r="J6" s="8">
        <f t="shared" si="2"/>
        <v>290</v>
      </c>
      <c r="K6" s="8">
        <f t="shared" si="3"/>
        <v>0</v>
      </c>
      <c r="L6" s="8">
        <f t="shared" si="10"/>
        <v>290</v>
      </c>
      <c r="M6" s="9">
        <f t="shared" si="4"/>
        <v>290</v>
      </c>
      <c r="N6" s="9">
        <f t="shared" si="5"/>
        <v>0</v>
      </c>
      <c r="O6" s="9">
        <f t="shared" si="11"/>
        <v>290</v>
      </c>
      <c r="P6" s="10">
        <f t="shared" si="6"/>
        <v>290</v>
      </c>
      <c r="Q6" s="10">
        <f t="shared" si="7"/>
        <v>0</v>
      </c>
      <c r="R6" s="10">
        <f t="shared" si="12"/>
        <v>290</v>
      </c>
      <c r="S6" s="11">
        <f t="shared" si="13"/>
        <v>1160</v>
      </c>
      <c r="T6" s="12">
        <f>GESTOR!M6</f>
        <v>0</v>
      </c>
      <c r="U6" s="11">
        <f t="shared" si="8"/>
        <v>0</v>
      </c>
      <c r="V6" s="11">
        <f t="shared" si="14"/>
        <v>1160</v>
      </c>
      <c r="W6" s="13">
        <v>20.260000000000002</v>
      </c>
      <c r="X6" s="13">
        <f t="shared" si="15"/>
        <v>11750.800000000001</v>
      </c>
      <c r="Y6" s="14"/>
      <c r="Z6" s="15"/>
      <c r="AA6" s="14"/>
      <c r="AB6" s="15"/>
      <c r="AC6" s="14"/>
      <c r="AD6" s="15"/>
      <c r="AE6" s="14"/>
      <c r="AF6" s="15"/>
      <c r="AG6" s="14"/>
      <c r="AH6" s="15"/>
      <c r="AI6" s="14"/>
      <c r="AJ6" s="15"/>
      <c r="AK6" s="14"/>
      <c r="AL6" s="15"/>
      <c r="AM6" s="14"/>
      <c r="AN6" s="15"/>
      <c r="AO6" s="14"/>
      <c r="AP6" s="15"/>
      <c r="AQ6" s="14"/>
      <c r="AR6" s="15"/>
    </row>
    <row r="7" spans="1:44" ht="37.5" customHeight="1" x14ac:dyDescent="0.3">
      <c r="A7" s="36">
        <v>4</v>
      </c>
      <c r="B7" s="149"/>
      <c r="C7" s="77" t="s">
        <v>110</v>
      </c>
      <c r="D7" s="78" t="s">
        <v>111</v>
      </c>
      <c r="E7" s="58" t="s">
        <v>90</v>
      </c>
      <c r="F7" s="6">
        <v>2400</v>
      </c>
      <c r="G7" s="7">
        <f t="shared" si="0"/>
        <v>1200</v>
      </c>
      <c r="H7" s="7">
        <f t="shared" si="1"/>
        <v>0</v>
      </c>
      <c r="I7" s="7">
        <f t="shared" si="9"/>
        <v>1200</v>
      </c>
      <c r="J7" s="8">
        <f t="shared" si="2"/>
        <v>1200</v>
      </c>
      <c r="K7" s="8">
        <f t="shared" si="3"/>
        <v>0</v>
      </c>
      <c r="L7" s="8">
        <f t="shared" si="10"/>
        <v>1200</v>
      </c>
      <c r="M7" s="9">
        <f t="shared" si="4"/>
        <v>1200</v>
      </c>
      <c r="N7" s="9">
        <f t="shared" si="5"/>
        <v>0</v>
      </c>
      <c r="O7" s="9">
        <f t="shared" si="11"/>
        <v>1200</v>
      </c>
      <c r="P7" s="10">
        <f t="shared" si="6"/>
        <v>1200</v>
      </c>
      <c r="Q7" s="10">
        <f t="shared" si="7"/>
        <v>0</v>
      </c>
      <c r="R7" s="10">
        <f t="shared" si="12"/>
        <v>1200</v>
      </c>
      <c r="S7" s="11">
        <f t="shared" si="13"/>
        <v>4800</v>
      </c>
      <c r="T7" s="12">
        <f>GESTOR!M7</f>
        <v>0</v>
      </c>
      <c r="U7" s="11">
        <f t="shared" si="8"/>
        <v>0</v>
      </c>
      <c r="V7" s="11">
        <f t="shared" si="14"/>
        <v>4800</v>
      </c>
      <c r="W7" s="13">
        <v>24.85</v>
      </c>
      <c r="X7" s="13">
        <f t="shared" si="15"/>
        <v>59640</v>
      </c>
      <c r="Y7" s="14"/>
      <c r="Z7" s="15"/>
      <c r="AA7" s="14"/>
      <c r="AB7" s="15"/>
      <c r="AC7" s="14"/>
      <c r="AD7" s="15"/>
      <c r="AE7" s="14"/>
      <c r="AF7" s="15"/>
      <c r="AG7" s="14"/>
      <c r="AH7" s="15"/>
      <c r="AI7" s="14"/>
      <c r="AJ7" s="15"/>
      <c r="AK7" s="14"/>
      <c r="AL7" s="15"/>
      <c r="AM7" s="14"/>
      <c r="AN7" s="15"/>
      <c r="AO7" s="14"/>
      <c r="AP7" s="15"/>
      <c r="AQ7" s="14"/>
      <c r="AR7" s="15"/>
    </row>
    <row r="8" spans="1:44" ht="37.5" customHeight="1" x14ac:dyDescent="0.3">
      <c r="A8" s="36">
        <v>5</v>
      </c>
      <c r="B8" s="149"/>
      <c r="C8" s="77" t="s">
        <v>112</v>
      </c>
      <c r="D8" s="78" t="s">
        <v>113</v>
      </c>
      <c r="E8" s="58" t="s">
        <v>90</v>
      </c>
      <c r="F8" s="6">
        <v>2500</v>
      </c>
      <c r="G8" s="7">
        <f t="shared" si="0"/>
        <v>1250</v>
      </c>
      <c r="H8" s="7">
        <f t="shared" si="1"/>
        <v>0</v>
      </c>
      <c r="I8" s="7">
        <f t="shared" si="9"/>
        <v>1250</v>
      </c>
      <c r="J8" s="8">
        <f t="shared" si="2"/>
        <v>1250</v>
      </c>
      <c r="K8" s="8">
        <f t="shared" si="3"/>
        <v>0</v>
      </c>
      <c r="L8" s="8">
        <f t="shared" si="10"/>
        <v>1250</v>
      </c>
      <c r="M8" s="9">
        <f t="shared" si="4"/>
        <v>1250</v>
      </c>
      <c r="N8" s="9">
        <f t="shared" si="5"/>
        <v>0</v>
      </c>
      <c r="O8" s="9">
        <f t="shared" si="11"/>
        <v>1250</v>
      </c>
      <c r="P8" s="10">
        <f t="shared" si="6"/>
        <v>1250</v>
      </c>
      <c r="Q8" s="10">
        <f t="shared" si="7"/>
        <v>0</v>
      </c>
      <c r="R8" s="10">
        <f t="shared" si="12"/>
        <v>1250</v>
      </c>
      <c r="S8" s="11">
        <f t="shared" si="13"/>
        <v>5000</v>
      </c>
      <c r="T8" s="12">
        <f>GESTOR!M8</f>
        <v>0</v>
      </c>
      <c r="U8" s="11">
        <f t="shared" si="8"/>
        <v>0</v>
      </c>
      <c r="V8" s="11">
        <f t="shared" si="14"/>
        <v>5000</v>
      </c>
      <c r="W8" s="13">
        <v>38.270000000000003</v>
      </c>
      <c r="X8" s="13">
        <f t="shared" si="15"/>
        <v>95675.000000000015</v>
      </c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4"/>
      <c r="AP8" s="15"/>
      <c r="AQ8" s="14"/>
      <c r="AR8" s="15"/>
    </row>
    <row r="9" spans="1:44" ht="37.5" customHeight="1" x14ac:dyDescent="0.3">
      <c r="A9" s="36">
        <v>6</v>
      </c>
      <c r="B9" s="149"/>
      <c r="C9" s="77" t="s">
        <v>114</v>
      </c>
      <c r="D9" s="78" t="s">
        <v>107</v>
      </c>
      <c r="E9" s="58" t="s">
        <v>90</v>
      </c>
      <c r="F9" s="6">
        <v>5100</v>
      </c>
      <c r="G9" s="7">
        <f t="shared" si="0"/>
        <v>2550</v>
      </c>
      <c r="H9" s="7">
        <f t="shared" si="1"/>
        <v>0</v>
      </c>
      <c r="I9" s="7">
        <f t="shared" si="9"/>
        <v>2550</v>
      </c>
      <c r="J9" s="8">
        <f t="shared" si="2"/>
        <v>2550</v>
      </c>
      <c r="K9" s="8">
        <f t="shared" si="3"/>
        <v>0</v>
      </c>
      <c r="L9" s="8">
        <f t="shared" si="10"/>
        <v>2550</v>
      </c>
      <c r="M9" s="9">
        <f t="shared" si="4"/>
        <v>2550</v>
      </c>
      <c r="N9" s="9">
        <f t="shared" si="5"/>
        <v>0</v>
      </c>
      <c r="O9" s="9">
        <f t="shared" si="11"/>
        <v>2550</v>
      </c>
      <c r="P9" s="10">
        <f t="shared" si="6"/>
        <v>2550</v>
      </c>
      <c r="Q9" s="10">
        <f t="shared" si="7"/>
        <v>0</v>
      </c>
      <c r="R9" s="10">
        <f t="shared" si="12"/>
        <v>2550</v>
      </c>
      <c r="S9" s="11">
        <f t="shared" si="13"/>
        <v>10200</v>
      </c>
      <c r="T9" s="12">
        <f>GESTOR!M9</f>
        <v>0</v>
      </c>
      <c r="U9" s="11">
        <f t="shared" si="8"/>
        <v>0</v>
      </c>
      <c r="V9" s="11">
        <f t="shared" si="14"/>
        <v>10200</v>
      </c>
      <c r="W9" s="13">
        <v>4.0599999999999996</v>
      </c>
      <c r="X9" s="13">
        <f t="shared" si="15"/>
        <v>20705.999999999996</v>
      </c>
      <c r="Y9" s="14"/>
      <c r="Z9" s="15"/>
      <c r="AA9" s="14"/>
      <c r="AB9" s="15"/>
      <c r="AC9" s="14"/>
      <c r="AD9" s="15"/>
      <c r="AE9" s="14"/>
      <c r="AF9" s="15"/>
      <c r="AG9" s="14"/>
      <c r="AH9" s="15"/>
      <c r="AI9" s="14"/>
      <c r="AJ9" s="15"/>
      <c r="AK9" s="14"/>
      <c r="AL9" s="15"/>
      <c r="AM9" s="14"/>
      <c r="AN9" s="15"/>
      <c r="AO9" s="14"/>
      <c r="AP9" s="15"/>
      <c r="AQ9" s="14"/>
      <c r="AR9" s="15"/>
    </row>
    <row r="10" spans="1:44" ht="37.5" customHeight="1" x14ac:dyDescent="0.3">
      <c r="A10" s="36">
        <v>7</v>
      </c>
      <c r="B10" s="149"/>
      <c r="C10" s="77" t="s">
        <v>115</v>
      </c>
      <c r="D10" s="78" t="s">
        <v>116</v>
      </c>
      <c r="E10" s="58" t="s">
        <v>91</v>
      </c>
      <c r="F10" s="6">
        <v>11400</v>
      </c>
      <c r="G10" s="7">
        <f t="shared" si="0"/>
        <v>5700</v>
      </c>
      <c r="H10" s="7">
        <f t="shared" si="1"/>
        <v>0</v>
      </c>
      <c r="I10" s="7">
        <f t="shared" si="9"/>
        <v>5700</v>
      </c>
      <c r="J10" s="8">
        <f t="shared" si="2"/>
        <v>5700</v>
      </c>
      <c r="K10" s="8">
        <f t="shared" si="3"/>
        <v>0</v>
      </c>
      <c r="L10" s="8">
        <f t="shared" si="10"/>
        <v>5700</v>
      </c>
      <c r="M10" s="9">
        <f t="shared" si="4"/>
        <v>5700</v>
      </c>
      <c r="N10" s="9">
        <f t="shared" si="5"/>
        <v>0</v>
      </c>
      <c r="O10" s="9">
        <f t="shared" si="11"/>
        <v>5700</v>
      </c>
      <c r="P10" s="10">
        <f t="shared" si="6"/>
        <v>5700</v>
      </c>
      <c r="Q10" s="10">
        <f t="shared" si="7"/>
        <v>0</v>
      </c>
      <c r="R10" s="10">
        <f t="shared" si="12"/>
        <v>5700</v>
      </c>
      <c r="S10" s="11">
        <f t="shared" si="13"/>
        <v>22800</v>
      </c>
      <c r="T10" s="12">
        <f>GESTOR!M10</f>
        <v>0</v>
      </c>
      <c r="U10" s="11">
        <f t="shared" si="8"/>
        <v>0</v>
      </c>
      <c r="V10" s="11">
        <f t="shared" si="14"/>
        <v>22800</v>
      </c>
      <c r="W10" s="13">
        <v>11.06</v>
      </c>
      <c r="X10" s="13">
        <f t="shared" si="15"/>
        <v>126084</v>
      </c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</row>
    <row r="11" spans="1:44" ht="37.5" customHeight="1" x14ac:dyDescent="0.3">
      <c r="A11" s="36">
        <v>8</v>
      </c>
      <c r="B11" s="149"/>
      <c r="C11" s="77" t="s">
        <v>117</v>
      </c>
      <c r="D11" s="78" t="s">
        <v>118</v>
      </c>
      <c r="E11" s="58" t="s">
        <v>91</v>
      </c>
      <c r="F11" s="6">
        <v>22900</v>
      </c>
      <c r="G11" s="7">
        <f t="shared" si="0"/>
        <v>11450</v>
      </c>
      <c r="H11" s="7">
        <f t="shared" si="1"/>
        <v>0</v>
      </c>
      <c r="I11" s="7">
        <f t="shared" si="9"/>
        <v>11450</v>
      </c>
      <c r="J11" s="8">
        <f t="shared" si="2"/>
        <v>11450</v>
      </c>
      <c r="K11" s="8">
        <f t="shared" si="3"/>
        <v>0</v>
      </c>
      <c r="L11" s="8">
        <f t="shared" si="10"/>
        <v>11450</v>
      </c>
      <c r="M11" s="9">
        <f t="shared" si="4"/>
        <v>11450</v>
      </c>
      <c r="N11" s="9">
        <f t="shared" si="5"/>
        <v>0</v>
      </c>
      <c r="O11" s="9">
        <f t="shared" si="11"/>
        <v>11450</v>
      </c>
      <c r="P11" s="10">
        <f t="shared" si="6"/>
        <v>11450</v>
      </c>
      <c r="Q11" s="10">
        <f t="shared" si="7"/>
        <v>0</v>
      </c>
      <c r="R11" s="10">
        <f t="shared" si="12"/>
        <v>11450</v>
      </c>
      <c r="S11" s="11">
        <f t="shared" si="13"/>
        <v>45800</v>
      </c>
      <c r="T11" s="12">
        <f>GESTOR!M11</f>
        <v>0</v>
      </c>
      <c r="U11" s="11">
        <f t="shared" si="8"/>
        <v>0</v>
      </c>
      <c r="V11" s="11">
        <f t="shared" si="14"/>
        <v>45800</v>
      </c>
      <c r="W11" s="13">
        <v>11.39</v>
      </c>
      <c r="X11" s="13">
        <f t="shared" si="15"/>
        <v>260831</v>
      </c>
      <c r="Y11" s="14"/>
      <c r="Z11" s="15"/>
      <c r="AA11" s="14"/>
      <c r="AB11" s="15"/>
      <c r="AC11" s="14"/>
      <c r="AD11" s="15"/>
      <c r="AE11" s="14"/>
      <c r="AF11" s="15"/>
      <c r="AG11" s="14"/>
      <c r="AH11" s="15"/>
      <c r="AI11" s="14"/>
      <c r="AJ11" s="15"/>
      <c r="AK11" s="14"/>
      <c r="AL11" s="15"/>
      <c r="AM11" s="14"/>
      <c r="AN11" s="15"/>
      <c r="AO11" s="14"/>
      <c r="AP11" s="15"/>
      <c r="AQ11" s="14"/>
      <c r="AR11" s="15"/>
    </row>
    <row r="12" spans="1:44" ht="37.5" customHeight="1" x14ac:dyDescent="0.3">
      <c r="A12" s="36">
        <v>9</v>
      </c>
      <c r="B12" s="149"/>
      <c r="C12" s="77" t="s">
        <v>119</v>
      </c>
      <c r="D12" s="78" t="s">
        <v>120</v>
      </c>
      <c r="E12" s="58" t="s">
        <v>91</v>
      </c>
      <c r="F12" s="6">
        <v>1100</v>
      </c>
      <c r="G12" s="7">
        <f t="shared" si="0"/>
        <v>550</v>
      </c>
      <c r="H12" s="7">
        <f t="shared" si="1"/>
        <v>0</v>
      </c>
      <c r="I12" s="7">
        <f t="shared" si="9"/>
        <v>550</v>
      </c>
      <c r="J12" s="8">
        <f t="shared" si="2"/>
        <v>550</v>
      </c>
      <c r="K12" s="8">
        <f t="shared" si="3"/>
        <v>0</v>
      </c>
      <c r="L12" s="8">
        <f t="shared" si="10"/>
        <v>550</v>
      </c>
      <c r="M12" s="9">
        <f t="shared" si="4"/>
        <v>550</v>
      </c>
      <c r="N12" s="9">
        <f t="shared" si="5"/>
        <v>0</v>
      </c>
      <c r="O12" s="9">
        <f t="shared" si="11"/>
        <v>550</v>
      </c>
      <c r="P12" s="10">
        <f t="shared" si="6"/>
        <v>550</v>
      </c>
      <c r="Q12" s="10">
        <f t="shared" si="7"/>
        <v>0</v>
      </c>
      <c r="R12" s="10">
        <f t="shared" si="12"/>
        <v>550</v>
      </c>
      <c r="S12" s="11">
        <f t="shared" si="13"/>
        <v>2200</v>
      </c>
      <c r="T12" s="12">
        <f>GESTOR!M12</f>
        <v>0</v>
      </c>
      <c r="U12" s="11">
        <f t="shared" si="8"/>
        <v>0</v>
      </c>
      <c r="V12" s="11">
        <f t="shared" si="14"/>
        <v>2200</v>
      </c>
      <c r="W12" s="13">
        <v>16.37</v>
      </c>
      <c r="X12" s="13">
        <f t="shared" si="15"/>
        <v>18007</v>
      </c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</row>
    <row r="13" spans="1:44" ht="37.5" customHeight="1" x14ac:dyDescent="0.3">
      <c r="A13" s="36">
        <v>10</v>
      </c>
      <c r="B13" s="149"/>
      <c r="C13" s="77" t="s">
        <v>121</v>
      </c>
      <c r="D13" s="78" t="s">
        <v>107</v>
      </c>
      <c r="E13" s="58" t="s">
        <v>90</v>
      </c>
      <c r="F13" s="6">
        <v>510</v>
      </c>
      <c r="G13" s="7">
        <f t="shared" si="0"/>
        <v>255</v>
      </c>
      <c r="H13" s="7">
        <f t="shared" si="1"/>
        <v>0</v>
      </c>
      <c r="I13" s="7">
        <f t="shared" si="9"/>
        <v>255</v>
      </c>
      <c r="J13" s="8">
        <f t="shared" si="2"/>
        <v>255</v>
      </c>
      <c r="K13" s="8">
        <f t="shared" si="3"/>
        <v>0</v>
      </c>
      <c r="L13" s="8">
        <f t="shared" si="10"/>
        <v>255</v>
      </c>
      <c r="M13" s="9">
        <f t="shared" si="4"/>
        <v>255</v>
      </c>
      <c r="N13" s="9">
        <f t="shared" si="5"/>
        <v>0</v>
      </c>
      <c r="O13" s="9">
        <f t="shared" si="11"/>
        <v>255</v>
      </c>
      <c r="P13" s="10">
        <f t="shared" si="6"/>
        <v>255</v>
      </c>
      <c r="Q13" s="10">
        <f t="shared" si="7"/>
        <v>0</v>
      </c>
      <c r="R13" s="10">
        <f t="shared" si="12"/>
        <v>255</v>
      </c>
      <c r="S13" s="11">
        <f t="shared" si="13"/>
        <v>1020</v>
      </c>
      <c r="T13" s="12">
        <f>GESTOR!M13</f>
        <v>0</v>
      </c>
      <c r="U13" s="11">
        <f t="shared" si="8"/>
        <v>0</v>
      </c>
      <c r="V13" s="11">
        <f t="shared" si="14"/>
        <v>1020</v>
      </c>
      <c r="W13" s="13">
        <v>47.26</v>
      </c>
      <c r="X13" s="13">
        <f t="shared" si="15"/>
        <v>24102.6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4" ht="37.5" customHeight="1" x14ac:dyDescent="0.3">
      <c r="A14" s="36">
        <v>11</v>
      </c>
      <c r="B14" s="149"/>
      <c r="C14" s="77" t="s">
        <v>122</v>
      </c>
      <c r="D14" s="78" t="s">
        <v>107</v>
      </c>
      <c r="E14" s="58" t="s">
        <v>92</v>
      </c>
      <c r="F14" s="6">
        <v>2470</v>
      </c>
      <c r="G14" s="7">
        <f t="shared" si="0"/>
        <v>1235</v>
      </c>
      <c r="H14" s="7">
        <f t="shared" si="1"/>
        <v>0</v>
      </c>
      <c r="I14" s="7">
        <f t="shared" si="9"/>
        <v>1235</v>
      </c>
      <c r="J14" s="8">
        <f t="shared" si="2"/>
        <v>1235</v>
      </c>
      <c r="K14" s="8">
        <f t="shared" si="3"/>
        <v>0</v>
      </c>
      <c r="L14" s="8">
        <f t="shared" si="10"/>
        <v>1235</v>
      </c>
      <c r="M14" s="9">
        <f t="shared" si="4"/>
        <v>1235</v>
      </c>
      <c r="N14" s="9">
        <f t="shared" si="5"/>
        <v>0</v>
      </c>
      <c r="O14" s="9">
        <f t="shared" si="11"/>
        <v>1235</v>
      </c>
      <c r="P14" s="10">
        <f t="shared" si="6"/>
        <v>1235</v>
      </c>
      <c r="Q14" s="10">
        <f t="shared" si="7"/>
        <v>0</v>
      </c>
      <c r="R14" s="37">
        <f t="shared" si="12"/>
        <v>1235</v>
      </c>
      <c r="S14" s="11">
        <f t="shared" si="13"/>
        <v>4940</v>
      </c>
      <c r="T14" s="12">
        <f>GESTOR!M14</f>
        <v>0</v>
      </c>
      <c r="U14" s="11">
        <f t="shared" si="8"/>
        <v>0</v>
      </c>
      <c r="V14" s="11">
        <f t="shared" si="14"/>
        <v>4940</v>
      </c>
      <c r="W14" s="13">
        <v>20.260000000000002</v>
      </c>
      <c r="X14" s="13">
        <f t="shared" si="15"/>
        <v>50042.200000000004</v>
      </c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4" ht="37.5" customHeight="1" x14ac:dyDescent="0.3">
      <c r="A15" s="36">
        <v>12</v>
      </c>
      <c r="B15" s="149"/>
      <c r="C15" s="77" t="s">
        <v>123</v>
      </c>
      <c r="D15" s="78" t="s">
        <v>124</v>
      </c>
      <c r="E15" s="58" t="s">
        <v>91</v>
      </c>
      <c r="F15" s="6">
        <v>4500</v>
      </c>
      <c r="G15" s="7">
        <f t="shared" si="0"/>
        <v>2250</v>
      </c>
      <c r="H15" s="7">
        <f t="shared" si="1"/>
        <v>0</v>
      </c>
      <c r="I15" s="7">
        <f t="shared" si="9"/>
        <v>2250</v>
      </c>
      <c r="J15" s="8">
        <f t="shared" si="2"/>
        <v>2250</v>
      </c>
      <c r="K15" s="8">
        <f t="shared" si="3"/>
        <v>0</v>
      </c>
      <c r="L15" s="8">
        <f t="shared" si="10"/>
        <v>2250</v>
      </c>
      <c r="M15" s="9">
        <f t="shared" si="4"/>
        <v>2250</v>
      </c>
      <c r="N15" s="9">
        <f t="shared" si="5"/>
        <v>0</v>
      </c>
      <c r="O15" s="9">
        <f t="shared" si="11"/>
        <v>2250</v>
      </c>
      <c r="P15" s="10">
        <f t="shared" si="6"/>
        <v>2250</v>
      </c>
      <c r="Q15" s="10">
        <f t="shared" si="7"/>
        <v>0</v>
      </c>
      <c r="R15" s="10">
        <f t="shared" si="12"/>
        <v>2250</v>
      </c>
      <c r="S15" s="11">
        <f t="shared" si="13"/>
        <v>9000</v>
      </c>
      <c r="T15" s="12">
        <f>GESTOR!M15</f>
        <v>0</v>
      </c>
      <c r="U15" s="11">
        <f t="shared" si="8"/>
        <v>0</v>
      </c>
      <c r="V15" s="11">
        <f t="shared" si="14"/>
        <v>9000</v>
      </c>
      <c r="W15" s="13">
        <v>28.8</v>
      </c>
      <c r="X15" s="13">
        <f t="shared" si="15"/>
        <v>129600</v>
      </c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4" ht="37.5" customHeight="1" x14ac:dyDescent="0.3">
      <c r="A16" s="36">
        <v>13</v>
      </c>
      <c r="B16" s="149"/>
      <c r="C16" s="77" t="s">
        <v>125</v>
      </c>
      <c r="D16" s="78" t="s">
        <v>126</v>
      </c>
      <c r="E16" s="58" t="s">
        <v>91</v>
      </c>
      <c r="F16" s="6">
        <v>4300</v>
      </c>
      <c r="G16" s="7">
        <f t="shared" si="0"/>
        <v>2150</v>
      </c>
      <c r="H16" s="7">
        <f t="shared" si="1"/>
        <v>0</v>
      </c>
      <c r="I16" s="7">
        <f t="shared" si="9"/>
        <v>2150</v>
      </c>
      <c r="J16" s="8">
        <f t="shared" si="2"/>
        <v>2150</v>
      </c>
      <c r="K16" s="8">
        <f t="shared" si="3"/>
        <v>0</v>
      </c>
      <c r="L16" s="8">
        <f t="shared" si="10"/>
        <v>2150</v>
      </c>
      <c r="M16" s="9">
        <f t="shared" si="4"/>
        <v>2150</v>
      </c>
      <c r="N16" s="9">
        <f t="shared" si="5"/>
        <v>0</v>
      </c>
      <c r="O16" s="9">
        <f t="shared" si="11"/>
        <v>2150</v>
      </c>
      <c r="P16" s="10">
        <f t="shared" si="6"/>
        <v>2150</v>
      </c>
      <c r="Q16" s="10">
        <f t="shared" si="7"/>
        <v>0</v>
      </c>
      <c r="R16" s="10">
        <f t="shared" si="12"/>
        <v>2150</v>
      </c>
      <c r="S16" s="11">
        <f t="shared" si="13"/>
        <v>8600</v>
      </c>
      <c r="T16" s="12">
        <f>GESTOR!M16</f>
        <v>0</v>
      </c>
      <c r="U16" s="11">
        <f t="shared" si="8"/>
        <v>0</v>
      </c>
      <c r="V16" s="11">
        <f t="shared" si="14"/>
        <v>8600</v>
      </c>
      <c r="W16" s="13">
        <v>21.67</v>
      </c>
      <c r="X16" s="13">
        <f t="shared" si="15"/>
        <v>93181.000000000015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44" ht="37.5" customHeight="1" x14ac:dyDescent="0.3">
      <c r="A17" s="36">
        <v>14</v>
      </c>
      <c r="B17" s="149"/>
      <c r="C17" s="77" t="s">
        <v>127</v>
      </c>
      <c r="D17" s="78" t="s">
        <v>128</v>
      </c>
      <c r="E17" s="58" t="s">
        <v>91</v>
      </c>
      <c r="F17" s="6">
        <v>1500</v>
      </c>
      <c r="G17" s="7">
        <f t="shared" si="0"/>
        <v>750</v>
      </c>
      <c r="H17" s="7">
        <f t="shared" si="1"/>
        <v>0</v>
      </c>
      <c r="I17" s="7">
        <f t="shared" si="9"/>
        <v>750</v>
      </c>
      <c r="J17" s="8">
        <f t="shared" si="2"/>
        <v>750</v>
      </c>
      <c r="K17" s="8">
        <f t="shared" si="3"/>
        <v>0</v>
      </c>
      <c r="L17" s="8">
        <f t="shared" si="10"/>
        <v>750</v>
      </c>
      <c r="M17" s="9">
        <f t="shared" si="4"/>
        <v>750</v>
      </c>
      <c r="N17" s="9">
        <f t="shared" si="5"/>
        <v>0</v>
      </c>
      <c r="O17" s="9">
        <f t="shared" si="11"/>
        <v>750</v>
      </c>
      <c r="P17" s="10">
        <f t="shared" si="6"/>
        <v>750</v>
      </c>
      <c r="Q17" s="10">
        <f t="shared" si="7"/>
        <v>0</v>
      </c>
      <c r="R17" s="10">
        <f t="shared" si="12"/>
        <v>750</v>
      </c>
      <c r="S17" s="11">
        <f t="shared" si="13"/>
        <v>3000</v>
      </c>
      <c r="T17" s="12">
        <f>GESTOR!M17</f>
        <v>0</v>
      </c>
      <c r="U17" s="11">
        <f t="shared" si="8"/>
        <v>0</v>
      </c>
      <c r="V17" s="11">
        <f t="shared" si="14"/>
        <v>3000</v>
      </c>
      <c r="W17" s="13">
        <v>9.84</v>
      </c>
      <c r="X17" s="13">
        <f t="shared" si="15"/>
        <v>14760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1:44" ht="37.5" customHeight="1" x14ac:dyDescent="0.3">
      <c r="A18" s="36">
        <v>15</v>
      </c>
      <c r="B18" s="149"/>
      <c r="C18" s="77" t="s">
        <v>129</v>
      </c>
      <c r="D18" s="78" t="s">
        <v>130</v>
      </c>
      <c r="E18" s="58" t="s">
        <v>91</v>
      </c>
      <c r="F18" s="6">
        <v>1050</v>
      </c>
      <c r="G18" s="7">
        <f t="shared" si="0"/>
        <v>525</v>
      </c>
      <c r="H18" s="7">
        <f t="shared" si="1"/>
        <v>0</v>
      </c>
      <c r="I18" s="7">
        <f t="shared" si="9"/>
        <v>525</v>
      </c>
      <c r="J18" s="8">
        <f t="shared" si="2"/>
        <v>525</v>
      </c>
      <c r="K18" s="8">
        <f t="shared" si="3"/>
        <v>0</v>
      </c>
      <c r="L18" s="8">
        <f t="shared" si="10"/>
        <v>525</v>
      </c>
      <c r="M18" s="9">
        <f t="shared" si="4"/>
        <v>525</v>
      </c>
      <c r="N18" s="9">
        <f t="shared" si="5"/>
        <v>0</v>
      </c>
      <c r="O18" s="9">
        <f t="shared" si="11"/>
        <v>525</v>
      </c>
      <c r="P18" s="10">
        <f t="shared" si="6"/>
        <v>525</v>
      </c>
      <c r="Q18" s="10">
        <f t="shared" si="7"/>
        <v>0</v>
      </c>
      <c r="R18" s="37">
        <f t="shared" si="12"/>
        <v>525</v>
      </c>
      <c r="S18" s="11">
        <f t="shared" si="13"/>
        <v>2100</v>
      </c>
      <c r="T18" s="12">
        <f>GESTOR!M18</f>
        <v>0</v>
      </c>
      <c r="U18" s="11">
        <f t="shared" si="8"/>
        <v>0</v>
      </c>
      <c r="V18" s="11">
        <f t="shared" si="14"/>
        <v>2100</v>
      </c>
      <c r="W18" s="13">
        <v>212.25</v>
      </c>
      <c r="X18" s="13">
        <f t="shared" si="15"/>
        <v>222862.5</v>
      </c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44" ht="37.5" customHeight="1" x14ac:dyDescent="0.3">
      <c r="A19" s="36">
        <v>16</v>
      </c>
      <c r="B19" s="149"/>
      <c r="C19" s="77" t="s">
        <v>131</v>
      </c>
      <c r="D19" s="78" t="s">
        <v>132</v>
      </c>
      <c r="E19" s="58" t="s">
        <v>91</v>
      </c>
      <c r="F19" s="6">
        <v>1050</v>
      </c>
      <c r="G19" s="7">
        <f t="shared" si="0"/>
        <v>525</v>
      </c>
      <c r="H19" s="7">
        <f t="shared" si="1"/>
        <v>0</v>
      </c>
      <c r="I19" s="7">
        <f t="shared" si="9"/>
        <v>525</v>
      </c>
      <c r="J19" s="8">
        <f t="shared" si="2"/>
        <v>525</v>
      </c>
      <c r="K19" s="8">
        <f t="shared" si="3"/>
        <v>0</v>
      </c>
      <c r="L19" s="8">
        <f t="shared" si="10"/>
        <v>525</v>
      </c>
      <c r="M19" s="9">
        <f t="shared" si="4"/>
        <v>525</v>
      </c>
      <c r="N19" s="9">
        <f t="shared" si="5"/>
        <v>0</v>
      </c>
      <c r="O19" s="9">
        <f t="shared" si="11"/>
        <v>525</v>
      </c>
      <c r="P19" s="10">
        <f t="shared" si="6"/>
        <v>525</v>
      </c>
      <c r="Q19" s="10">
        <f t="shared" si="7"/>
        <v>0</v>
      </c>
      <c r="R19" s="10">
        <f t="shared" si="12"/>
        <v>525</v>
      </c>
      <c r="S19" s="11">
        <f t="shared" si="13"/>
        <v>2100</v>
      </c>
      <c r="T19" s="12">
        <f>GESTOR!M19</f>
        <v>0</v>
      </c>
      <c r="U19" s="11">
        <f t="shared" si="8"/>
        <v>0</v>
      </c>
      <c r="V19" s="11">
        <f t="shared" si="14"/>
        <v>2100</v>
      </c>
      <c r="W19" s="13">
        <v>207.5</v>
      </c>
      <c r="X19" s="13">
        <f t="shared" si="15"/>
        <v>217875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ht="37.5" customHeight="1" x14ac:dyDescent="0.3">
      <c r="A20" s="36">
        <v>17</v>
      </c>
      <c r="B20" s="149"/>
      <c r="C20" s="77" t="s">
        <v>133</v>
      </c>
      <c r="D20" s="78" t="s">
        <v>134</v>
      </c>
      <c r="E20" s="58" t="s">
        <v>91</v>
      </c>
      <c r="F20" s="6">
        <v>1700</v>
      </c>
      <c r="G20" s="7">
        <f t="shared" si="0"/>
        <v>850</v>
      </c>
      <c r="H20" s="7">
        <f t="shared" si="1"/>
        <v>0</v>
      </c>
      <c r="I20" s="7">
        <f t="shared" si="9"/>
        <v>850</v>
      </c>
      <c r="J20" s="8">
        <f t="shared" si="2"/>
        <v>850</v>
      </c>
      <c r="K20" s="8">
        <f t="shared" si="3"/>
        <v>0</v>
      </c>
      <c r="L20" s="8">
        <f t="shared" si="10"/>
        <v>850</v>
      </c>
      <c r="M20" s="9">
        <f t="shared" si="4"/>
        <v>850</v>
      </c>
      <c r="N20" s="9">
        <f t="shared" si="5"/>
        <v>0</v>
      </c>
      <c r="O20" s="9">
        <f t="shared" si="11"/>
        <v>850</v>
      </c>
      <c r="P20" s="10">
        <f t="shared" si="6"/>
        <v>850</v>
      </c>
      <c r="Q20" s="10">
        <f t="shared" si="7"/>
        <v>0</v>
      </c>
      <c r="R20" s="10">
        <f t="shared" si="12"/>
        <v>850</v>
      </c>
      <c r="S20" s="11">
        <f t="shared" si="13"/>
        <v>3400</v>
      </c>
      <c r="T20" s="12">
        <f>GESTOR!M20</f>
        <v>0</v>
      </c>
      <c r="U20" s="11">
        <f t="shared" si="8"/>
        <v>0</v>
      </c>
      <c r="V20" s="11">
        <f t="shared" si="14"/>
        <v>3400</v>
      </c>
      <c r="W20" s="13">
        <v>65.959999999999994</v>
      </c>
      <c r="X20" s="13">
        <f t="shared" si="15"/>
        <v>112131.99999999999</v>
      </c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ht="37.5" customHeight="1" x14ac:dyDescent="0.3">
      <c r="A21" s="36">
        <v>18</v>
      </c>
      <c r="B21" s="149"/>
      <c r="C21" s="77" t="s">
        <v>135</v>
      </c>
      <c r="D21" s="78" t="s">
        <v>136</v>
      </c>
      <c r="E21" s="58" t="s">
        <v>91</v>
      </c>
      <c r="F21" s="6">
        <v>1500</v>
      </c>
      <c r="G21" s="7">
        <f t="shared" si="0"/>
        <v>750</v>
      </c>
      <c r="H21" s="7">
        <f t="shared" si="1"/>
        <v>0</v>
      </c>
      <c r="I21" s="7">
        <f t="shared" si="9"/>
        <v>750</v>
      </c>
      <c r="J21" s="8">
        <f t="shared" si="2"/>
        <v>750</v>
      </c>
      <c r="K21" s="8">
        <f t="shared" si="3"/>
        <v>0</v>
      </c>
      <c r="L21" s="8">
        <f t="shared" si="10"/>
        <v>750</v>
      </c>
      <c r="M21" s="9">
        <f t="shared" si="4"/>
        <v>750</v>
      </c>
      <c r="N21" s="9">
        <f t="shared" si="5"/>
        <v>0</v>
      </c>
      <c r="O21" s="9">
        <f t="shared" si="11"/>
        <v>750</v>
      </c>
      <c r="P21" s="10">
        <f t="shared" si="6"/>
        <v>750</v>
      </c>
      <c r="Q21" s="10">
        <f t="shared" si="7"/>
        <v>0</v>
      </c>
      <c r="R21" s="10">
        <f t="shared" si="12"/>
        <v>750</v>
      </c>
      <c r="S21" s="11">
        <f t="shared" si="13"/>
        <v>3000</v>
      </c>
      <c r="T21" s="12">
        <f>GESTOR!M21</f>
        <v>0</v>
      </c>
      <c r="U21" s="11">
        <f t="shared" si="8"/>
        <v>0</v>
      </c>
      <c r="V21" s="11">
        <f t="shared" si="14"/>
        <v>3000</v>
      </c>
      <c r="W21" s="13">
        <v>26.46</v>
      </c>
      <c r="X21" s="13">
        <f t="shared" si="15"/>
        <v>39690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</row>
    <row r="22" spans="1:44" ht="37.5" customHeight="1" x14ac:dyDescent="0.3">
      <c r="A22" s="36">
        <v>19</v>
      </c>
      <c r="B22" s="149"/>
      <c r="C22" s="77" t="s">
        <v>137</v>
      </c>
      <c r="D22" s="78" t="s">
        <v>138</v>
      </c>
      <c r="E22" s="58" t="s">
        <v>91</v>
      </c>
      <c r="F22" s="6">
        <v>1200</v>
      </c>
      <c r="G22" s="7">
        <f t="shared" si="0"/>
        <v>600</v>
      </c>
      <c r="H22" s="7">
        <f t="shared" si="1"/>
        <v>0</v>
      </c>
      <c r="I22" s="7">
        <f t="shared" si="9"/>
        <v>600</v>
      </c>
      <c r="J22" s="8">
        <f t="shared" si="2"/>
        <v>600</v>
      </c>
      <c r="K22" s="8">
        <f t="shared" si="3"/>
        <v>0</v>
      </c>
      <c r="L22" s="8">
        <f t="shared" si="10"/>
        <v>600</v>
      </c>
      <c r="M22" s="9">
        <f t="shared" si="4"/>
        <v>600</v>
      </c>
      <c r="N22" s="9">
        <f t="shared" si="5"/>
        <v>0</v>
      </c>
      <c r="O22" s="9">
        <f t="shared" si="11"/>
        <v>600</v>
      </c>
      <c r="P22" s="10">
        <f t="shared" si="6"/>
        <v>600</v>
      </c>
      <c r="Q22" s="10">
        <f t="shared" si="7"/>
        <v>0</v>
      </c>
      <c r="R22" s="10">
        <f t="shared" si="12"/>
        <v>600</v>
      </c>
      <c r="S22" s="11">
        <f t="shared" si="13"/>
        <v>2400</v>
      </c>
      <c r="T22" s="12">
        <f>GESTOR!M22</f>
        <v>0</v>
      </c>
      <c r="U22" s="11">
        <f t="shared" si="8"/>
        <v>0</v>
      </c>
      <c r="V22" s="11">
        <f t="shared" si="14"/>
        <v>2400</v>
      </c>
      <c r="W22" s="13">
        <v>62.22</v>
      </c>
      <c r="X22" s="13">
        <f t="shared" si="15"/>
        <v>74664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44" ht="37.5" customHeight="1" x14ac:dyDescent="0.3">
      <c r="A23" s="36">
        <v>20</v>
      </c>
      <c r="B23" s="149"/>
      <c r="C23" s="77" t="s">
        <v>139</v>
      </c>
      <c r="D23" s="78" t="s">
        <v>140</v>
      </c>
      <c r="E23" s="58" t="s">
        <v>91</v>
      </c>
      <c r="F23" s="6">
        <v>1150</v>
      </c>
      <c r="G23" s="7">
        <f t="shared" ref="G23:G58" si="16">IF(ROUNDDOWN($F23*0.5,0)&gt;$V23,$V23+H23,ROUNDDOWN($F23*0.5,0))</f>
        <v>575</v>
      </c>
      <c r="H23" s="7">
        <f t="shared" si="1"/>
        <v>0</v>
      </c>
      <c r="I23" s="7">
        <f t="shared" ref="I23:I58" si="17">G23-H23</f>
        <v>575</v>
      </c>
      <c r="J23" s="8">
        <f t="shared" ref="J23:J58" si="18">IF(ROUNDDOWN($F23*0.5,0)&gt;$V23,$V23+K23,ROUNDDOWN($F23*0.5,0))</f>
        <v>575</v>
      </c>
      <c r="K23" s="8">
        <f t="shared" si="3"/>
        <v>0</v>
      </c>
      <c r="L23" s="8">
        <f t="shared" ref="L23:L58" si="19">J23-K23</f>
        <v>575</v>
      </c>
      <c r="M23" s="9">
        <f t="shared" ref="M23:M58" si="20">IF(ROUNDDOWN($F23*0.5,0)&gt;$V23,$V23+N23,ROUNDDOWN($F23*0.5,0))</f>
        <v>575</v>
      </c>
      <c r="N23" s="9">
        <f t="shared" si="5"/>
        <v>0</v>
      </c>
      <c r="O23" s="9">
        <f t="shared" ref="O23:O58" si="21">M23-N23</f>
        <v>575</v>
      </c>
      <c r="P23" s="10">
        <f t="shared" ref="P23:P58" si="22">IF(ROUNDDOWN($F23*0.5,0)&gt;$V23,$V23+Q23,ROUNDDOWN($F23*0.5,0))</f>
        <v>575</v>
      </c>
      <c r="Q23" s="10">
        <f t="shared" si="7"/>
        <v>0</v>
      </c>
      <c r="R23" s="37">
        <f t="shared" ref="R23:R58" si="23">P23-Q23</f>
        <v>575</v>
      </c>
      <c r="S23" s="11">
        <f t="shared" ref="S23:S58" si="24">F23*2</f>
        <v>2300</v>
      </c>
      <c r="T23" s="12">
        <f>GESTOR!M23</f>
        <v>0</v>
      </c>
      <c r="U23" s="11">
        <f t="shared" si="8"/>
        <v>0</v>
      </c>
      <c r="V23" s="11">
        <f t="shared" ref="V23:V58" si="25">S23-U23-T23</f>
        <v>2300</v>
      </c>
      <c r="W23" s="13">
        <v>103.69</v>
      </c>
      <c r="X23" s="13">
        <f t="shared" si="15"/>
        <v>119243.5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:44" ht="37.5" customHeight="1" x14ac:dyDescent="0.3">
      <c r="A24" s="36">
        <v>21</v>
      </c>
      <c r="B24" s="149"/>
      <c r="C24" s="77" t="s">
        <v>141</v>
      </c>
      <c r="D24" s="78" t="s">
        <v>142</v>
      </c>
      <c r="E24" s="58" t="s">
        <v>90</v>
      </c>
      <c r="F24" s="6">
        <v>19</v>
      </c>
      <c r="G24" s="7">
        <f t="shared" si="16"/>
        <v>9</v>
      </c>
      <c r="H24" s="7">
        <f t="shared" si="1"/>
        <v>0</v>
      </c>
      <c r="I24" s="7">
        <f t="shared" si="17"/>
        <v>9</v>
      </c>
      <c r="J24" s="8">
        <f t="shared" si="18"/>
        <v>9</v>
      </c>
      <c r="K24" s="8">
        <f t="shared" si="3"/>
        <v>0</v>
      </c>
      <c r="L24" s="8">
        <f t="shared" si="19"/>
        <v>9</v>
      </c>
      <c r="M24" s="9">
        <f t="shared" si="20"/>
        <v>9</v>
      </c>
      <c r="N24" s="9">
        <f t="shared" si="5"/>
        <v>0</v>
      </c>
      <c r="O24" s="9">
        <f t="shared" si="21"/>
        <v>9</v>
      </c>
      <c r="P24" s="10">
        <f t="shared" si="22"/>
        <v>9</v>
      </c>
      <c r="Q24" s="10">
        <f t="shared" si="7"/>
        <v>0</v>
      </c>
      <c r="R24" s="10">
        <f t="shared" si="23"/>
        <v>9</v>
      </c>
      <c r="S24" s="11">
        <f t="shared" si="24"/>
        <v>38</v>
      </c>
      <c r="T24" s="12">
        <f>GESTOR!M24</f>
        <v>0</v>
      </c>
      <c r="U24" s="11">
        <f t="shared" si="8"/>
        <v>0</v>
      </c>
      <c r="V24" s="11">
        <f t="shared" si="25"/>
        <v>38</v>
      </c>
      <c r="W24" s="13">
        <v>719.09</v>
      </c>
      <c r="X24" s="13">
        <f t="shared" si="15"/>
        <v>13662.710000000001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</row>
    <row r="25" spans="1:44" ht="37.5" customHeight="1" x14ac:dyDescent="0.3">
      <c r="A25" s="36">
        <v>22</v>
      </c>
      <c r="B25" s="149"/>
      <c r="C25" s="77" t="s">
        <v>143</v>
      </c>
      <c r="D25" s="78" t="s">
        <v>142</v>
      </c>
      <c r="E25" s="58" t="s">
        <v>90</v>
      </c>
      <c r="F25" s="6">
        <v>23</v>
      </c>
      <c r="G25" s="7">
        <f t="shared" si="16"/>
        <v>11</v>
      </c>
      <c r="H25" s="7">
        <f t="shared" si="1"/>
        <v>0</v>
      </c>
      <c r="I25" s="7">
        <f t="shared" si="17"/>
        <v>11</v>
      </c>
      <c r="J25" s="8">
        <f t="shared" si="18"/>
        <v>11</v>
      </c>
      <c r="K25" s="8">
        <f t="shared" si="3"/>
        <v>0</v>
      </c>
      <c r="L25" s="8">
        <f t="shared" si="19"/>
        <v>11</v>
      </c>
      <c r="M25" s="9">
        <f t="shared" si="20"/>
        <v>11</v>
      </c>
      <c r="N25" s="9">
        <f t="shared" si="5"/>
        <v>0</v>
      </c>
      <c r="O25" s="9">
        <f t="shared" si="21"/>
        <v>11</v>
      </c>
      <c r="P25" s="10">
        <f t="shared" si="22"/>
        <v>11</v>
      </c>
      <c r="Q25" s="10">
        <f t="shared" si="7"/>
        <v>0</v>
      </c>
      <c r="R25" s="10">
        <f t="shared" si="23"/>
        <v>11</v>
      </c>
      <c r="S25" s="11">
        <f t="shared" si="24"/>
        <v>46</v>
      </c>
      <c r="T25" s="12">
        <f>GESTOR!M25</f>
        <v>0</v>
      </c>
      <c r="U25" s="11">
        <f t="shared" si="8"/>
        <v>0</v>
      </c>
      <c r="V25" s="11">
        <f t="shared" si="25"/>
        <v>46</v>
      </c>
      <c r="W25" s="13">
        <v>649.80999999999995</v>
      </c>
      <c r="X25" s="13">
        <f t="shared" si="15"/>
        <v>14945.63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4" ht="37.5" customHeight="1" x14ac:dyDescent="0.3">
      <c r="A26" s="36">
        <v>23</v>
      </c>
      <c r="B26" s="149"/>
      <c r="C26" s="77" t="s">
        <v>144</v>
      </c>
      <c r="D26" s="78" t="s">
        <v>145</v>
      </c>
      <c r="E26" s="58" t="s">
        <v>90</v>
      </c>
      <c r="F26" s="6">
        <v>99</v>
      </c>
      <c r="G26" s="7">
        <f t="shared" si="16"/>
        <v>49</v>
      </c>
      <c r="H26" s="7">
        <f t="shared" si="1"/>
        <v>0</v>
      </c>
      <c r="I26" s="7">
        <f t="shared" si="17"/>
        <v>49</v>
      </c>
      <c r="J26" s="8">
        <f t="shared" si="18"/>
        <v>49</v>
      </c>
      <c r="K26" s="8">
        <f t="shared" si="3"/>
        <v>0</v>
      </c>
      <c r="L26" s="8">
        <f t="shared" si="19"/>
        <v>49</v>
      </c>
      <c r="M26" s="9">
        <f t="shared" si="20"/>
        <v>49</v>
      </c>
      <c r="N26" s="9">
        <f t="shared" si="5"/>
        <v>0</v>
      </c>
      <c r="O26" s="9">
        <f t="shared" si="21"/>
        <v>49</v>
      </c>
      <c r="P26" s="10">
        <f t="shared" si="22"/>
        <v>49</v>
      </c>
      <c r="Q26" s="10">
        <f t="shared" si="7"/>
        <v>0</v>
      </c>
      <c r="R26" s="10">
        <f t="shared" si="23"/>
        <v>49</v>
      </c>
      <c r="S26" s="11">
        <f t="shared" si="24"/>
        <v>198</v>
      </c>
      <c r="T26" s="12">
        <f>GESTOR!M26</f>
        <v>0</v>
      </c>
      <c r="U26" s="11">
        <f t="shared" si="8"/>
        <v>0</v>
      </c>
      <c r="V26" s="11">
        <f t="shared" si="25"/>
        <v>198</v>
      </c>
      <c r="W26" s="13">
        <v>74.03</v>
      </c>
      <c r="X26" s="13">
        <f t="shared" si="15"/>
        <v>7328.97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</row>
    <row r="27" spans="1:44" ht="37.5" customHeight="1" x14ac:dyDescent="0.3">
      <c r="A27" s="36">
        <v>24</v>
      </c>
      <c r="B27" s="149"/>
      <c r="C27" s="77" t="s">
        <v>146</v>
      </c>
      <c r="D27" s="78" t="s">
        <v>147</v>
      </c>
      <c r="E27" s="58" t="s">
        <v>90</v>
      </c>
      <c r="F27" s="6">
        <v>17</v>
      </c>
      <c r="G27" s="7">
        <f t="shared" si="16"/>
        <v>8</v>
      </c>
      <c r="H27" s="7">
        <f t="shared" si="1"/>
        <v>0</v>
      </c>
      <c r="I27" s="7">
        <f t="shared" si="17"/>
        <v>8</v>
      </c>
      <c r="J27" s="8">
        <f t="shared" si="18"/>
        <v>8</v>
      </c>
      <c r="K27" s="8">
        <f t="shared" si="3"/>
        <v>0</v>
      </c>
      <c r="L27" s="8">
        <f t="shared" si="19"/>
        <v>8</v>
      </c>
      <c r="M27" s="9">
        <f t="shared" si="20"/>
        <v>8</v>
      </c>
      <c r="N27" s="9">
        <f t="shared" si="5"/>
        <v>0</v>
      </c>
      <c r="O27" s="9">
        <f t="shared" si="21"/>
        <v>8</v>
      </c>
      <c r="P27" s="10">
        <f t="shared" si="22"/>
        <v>8</v>
      </c>
      <c r="Q27" s="10">
        <f t="shared" si="7"/>
        <v>0</v>
      </c>
      <c r="R27" s="10">
        <f t="shared" si="23"/>
        <v>8</v>
      </c>
      <c r="S27" s="11">
        <f t="shared" si="24"/>
        <v>34</v>
      </c>
      <c r="T27" s="12">
        <f>GESTOR!M27</f>
        <v>0</v>
      </c>
      <c r="U27" s="11">
        <f t="shared" si="8"/>
        <v>0</v>
      </c>
      <c r="V27" s="11">
        <f t="shared" si="25"/>
        <v>34</v>
      </c>
      <c r="W27" s="13">
        <v>421.43</v>
      </c>
      <c r="X27" s="13">
        <f t="shared" si="15"/>
        <v>7164.31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</row>
    <row r="28" spans="1:44" ht="37.5" customHeight="1" x14ac:dyDescent="0.3">
      <c r="A28" s="36">
        <v>25</v>
      </c>
      <c r="B28" s="149"/>
      <c r="C28" s="77" t="s">
        <v>148</v>
      </c>
      <c r="D28" s="78" t="s">
        <v>107</v>
      </c>
      <c r="E28" s="58" t="s">
        <v>90</v>
      </c>
      <c r="F28" s="6">
        <v>50</v>
      </c>
      <c r="G28" s="7">
        <f t="shared" si="16"/>
        <v>25</v>
      </c>
      <c r="H28" s="7">
        <f t="shared" si="1"/>
        <v>0</v>
      </c>
      <c r="I28" s="7">
        <f t="shared" si="17"/>
        <v>25</v>
      </c>
      <c r="J28" s="8">
        <f t="shared" si="18"/>
        <v>25</v>
      </c>
      <c r="K28" s="8">
        <f t="shared" si="3"/>
        <v>0</v>
      </c>
      <c r="L28" s="8">
        <f t="shared" si="19"/>
        <v>25</v>
      </c>
      <c r="M28" s="9">
        <f t="shared" si="20"/>
        <v>25</v>
      </c>
      <c r="N28" s="9">
        <f t="shared" si="5"/>
        <v>0</v>
      </c>
      <c r="O28" s="9">
        <f t="shared" si="21"/>
        <v>25</v>
      </c>
      <c r="P28" s="10">
        <f t="shared" si="22"/>
        <v>25</v>
      </c>
      <c r="Q28" s="10">
        <f t="shared" si="7"/>
        <v>0</v>
      </c>
      <c r="R28" s="10">
        <f t="shared" si="23"/>
        <v>25</v>
      </c>
      <c r="S28" s="11">
        <f t="shared" si="24"/>
        <v>100</v>
      </c>
      <c r="T28" s="12">
        <f>GESTOR!M28</f>
        <v>0</v>
      </c>
      <c r="U28" s="11">
        <f t="shared" si="8"/>
        <v>0</v>
      </c>
      <c r="V28" s="11">
        <f t="shared" si="25"/>
        <v>100</v>
      </c>
      <c r="W28" s="13">
        <v>243.01</v>
      </c>
      <c r="X28" s="13">
        <f t="shared" si="15"/>
        <v>12150.5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</row>
    <row r="29" spans="1:44" ht="37.5" customHeight="1" x14ac:dyDescent="0.3">
      <c r="A29" s="36">
        <v>26</v>
      </c>
      <c r="B29" s="149"/>
      <c r="C29" s="77" t="s">
        <v>149</v>
      </c>
      <c r="D29" s="78" t="s">
        <v>150</v>
      </c>
      <c r="E29" s="58" t="s">
        <v>90</v>
      </c>
      <c r="F29" s="6">
        <v>85</v>
      </c>
      <c r="G29" s="7">
        <f t="shared" si="16"/>
        <v>42</v>
      </c>
      <c r="H29" s="7">
        <f t="shared" si="1"/>
        <v>0</v>
      </c>
      <c r="I29" s="7">
        <f t="shared" si="17"/>
        <v>42</v>
      </c>
      <c r="J29" s="8">
        <f t="shared" si="18"/>
        <v>42</v>
      </c>
      <c r="K29" s="8">
        <f t="shared" si="3"/>
        <v>0</v>
      </c>
      <c r="L29" s="8">
        <f t="shared" si="19"/>
        <v>42</v>
      </c>
      <c r="M29" s="9">
        <f t="shared" si="20"/>
        <v>42</v>
      </c>
      <c r="N29" s="9">
        <f t="shared" si="5"/>
        <v>0</v>
      </c>
      <c r="O29" s="9">
        <f t="shared" si="21"/>
        <v>42</v>
      </c>
      <c r="P29" s="10">
        <f t="shared" si="22"/>
        <v>42</v>
      </c>
      <c r="Q29" s="10">
        <f t="shared" si="7"/>
        <v>0</v>
      </c>
      <c r="R29" s="10">
        <f t="shared" si="23"/>
        <v>42</v>
      </c>
      <c r="S29" s="11">
        <f t="shared" si="24"/>
        <v>170</v>
      </c>
      <c r="T29" s="12">
        <f>GESTOR!M29</f>
        <v>0</v>
      </c>
      <c r="U29" s="11">
        <f t="shared" si="8"/>
        <v>0</v>
      </c>
      <c r="V29" s="11">
        <f t="shared" si="25"/>
        <v>170</v>
      </c>
      <c r="W29" s="13">
        <v>42.6</v>
      </c>
      <c r="X29" s="13">
        <f t="shared" si="15"/>
        <v>3621</v>
      </c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</row>
    <row r="30" spans="1:44" ht="37.5" customHeight="1" x14ac:dyDescent="0.3">
      <c r="A30" s="36">
        <v>27</v>
      </c>
      <c r="B30" s="149"/>
      <c r="C30" s="77" t="s">
        <v>151</v>
      </c>
      <c r="D30" s="78" t="s">
        <v>152</v>
      </c>
      <c r="E30" s="58" t="s">
        <v>90</v>
      </c>
      <c r="F30" s="6">
        <v>124</v>
      </c>
      <c r="G30" s="7">
        <f t="shared" si="16"/>
        <v>62</v>
      </c>
      <c r="H30" s="7">
        <f t="shared" si="1"/>
        <v>0</v>
      </c>
      <c r="I30" s="7">
        <f t="shared" si="17"/>
        <v>62</v>
      </c>
      <c r="J30" s="8">
        <f t="shared" si="18"/>
        <v>62</v>
      </c>
      <c r="K30" s="8">
        <f t="shared" si="3"/>
        <v>0</v>
      </c>
      <c r="L30" s="8">
        <f t="shared" si="19"/>
        <v>62</v>
      </c>
      <c r="M30" s="9">
        <f t="shared" si="20"/>
        <v>62</v>
      </c>
      <c r="N30" s="9">
        <f t="shared" si="5"/>
        <v>0</v>
      </c>
      <c r="O30" s="9">
        <f t="shared" si="21"/>
        <v>62</v>
      </c>
      <c r="P30" s="10">
        <f t="shared" si="22"/>
        <v>62</v>
      </c>
      <c r="Q30" s="10">
        <f t="shared" si="7"/>
        <v>0</v>
      </c>
      <c r="R30" s="10">
        <f t="shared" si="23"/>
        <v>62</v>
      </c>
      <c r="S30" s="11">
        <f t="shared" si="24"/>
        <v>248</v>
      </c>
      <c r="T30" s="12">
        <f>GESTOR!M30</f>
        <v>0</v>
      </c>
      <c r="U30" s="11">
        <f t="shared" si="8"/>
        <v>0</v>
      </c>
      <c r="V30" s="11">
        <f t="shared" si="25"/>
        <v>248</v>
      </c>
      <c r="W30" s="13">
        <v>561.35</v>
      </c>
      <c r="X30" s="13">
        <f t="shared" si="15"/>
        <v>69607.400000000009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</row>
    <row r="31" spans="1:44" ht="37.5" customHeight="1" x14ac:dyDescent="0.3">
      <c r="A31" s="36">
        <v>28</v>
      </c>
      <c r="B31" s="149"/>
      <c r="C31" s="77" t="s">
        <v>153</v>
      </c>
      <c r="D31" s="78" t="s">
        <v>154</v>
      </c>
      <c r="E31" s="58" t="s">
        <v>90</v>
      </c>
      <c r="F31" s="6">
        <v>130</v>
      </c>
      <c r="G31" s="7">
        <f t="shared" si="16"/>
        <v>65</v>
      </c>
      <c r="H31" s="7">
        <f t="shared" si="1"/>
        <v>0</v>
      </c>
      <c r="I31" s="7">
        <f t="shared" si="17"/>
        <v>65</v>
      </c>
      <c r="J31" s="8">
        <f t="shared" si="18"/>
        <v>65</v>
      </c>
      <c r="K31" s="8">
        <f t="shared" si="3"/>
        <v>0</v>
      </c>
      <c r="L31" s="8">
        <f t="shared" si="19"/>
        <v>65</v>
      </c>
      <c r="M31" s="9">
        <f t="shared" si="20"/>
        <v>65</v>
      </c>
      <c r="N31" s="9">
        <f t="shared" si="5"/>
        <v>0</v>
      </c>
      <c r="O31" s="9">
        <f t="shared" si="21"/>
        <v>65</v>
      </c>
      <c r="P31" s="10">
        <f t="shared" si="22"/>
        <v>65</v>
      </c>
      <c r="Q31" s="10">
        <f t="shared" si="7"/>
        <v>0</v>
      </c>
      <c r="R31" s="37">
        <f t="shared" si="23"/>
        <v>65</v>
      </c>
      <c r="S31" s="11">
        <f t="shared" si="24"/>
        <v>260</v>
      </c>
      <c r="T31" s="12">
        <f>GESTOR!M31</f>
        <v>0</v>
      </c>
      <c r="U31" s="11">
        <f t="shared" si="8"/>
        <v>0</v>
      </c>
      <c r="V31" s="11">
        <f t="shared" si="25"/>
        <v>260</v>
      </c>
      <c r="W31" s="13">
        <v>998.42</v>
      </c>
      <c r="X31" s="13">
        <f t="shared" si="15"/>
        <v>129794.59999999999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</row>
    <row r="32" spans="1:44" ht="37.5" customHeight="1" x14ac:dyDescent="0.3">
      <c r="A32" s="36">
        <v>29</v>
      </c>
      <c r="B32" s="149"/>
      <c r="C32" s="77" t="s">
        <v>155</v>
      </c>
      <c r="D32" s="78" t="s">
        <v>107</v>
      </c>
      <c r="E32" s="58" t="s">
        <v>90</v>
      </c>
      <c r="F32" s="6">
        <v>107</v>
      </c>
      <c r="G32" s="7">
        <f t="shared" si="16"/>
        <v>53</v>
      </c>
      <c r="H32" s="7">
        <f t="shared" si="1"/>
        <v>0</v>
      </c>
      <c r="I32" s="7">
        <f t="shared" si="17"/>
        <v>53</v>
      </c>
      <c r="J32" s="8">
        <f t="shared" si="18"/>
        <v>53</v>
      </c>
      <c r="K32" s="8">
        <f t="shared" si="3"/>
        <v>0</v>
      </c>
      <c r="L32" s="8">
        <f t="shared" si="19"/>
        <v>53</v>
      </c>
      <c r="M32" s="9">
        <f t="shared" si="20"/>
        <v>53</v>
      </c>
      <c r="N32" s="9">
        <f t="shared" si="5"/>
        <v>0</v>
      </c>
      <c r="O32" s="9">
        <f t="shared" si="21"/>
        <v>53</v>
      </c>
      <c r="P32" s="10">
        <f t="shared" si="22"/>
        <v>53</v>
      </c>
      <c r="Q32" s="10">
        <f t="shared" si="7"/>
        <v>0</v>
      </c>
      <c r="R32" s="10">
        <f t="shared" si="23"/>
        <v>53</v>
      </c>
      <c r="S32" s="11">
        <f t="shared" si="24"/>
        <v>214</v>
      </c>
      <c r="T32" s="12">
        <f>GESTOR!M32</f>
        <v>0</v>
      </c>
      <c r="U32" s="11">
        <f t="shared" si="8"/>
        <v>0</v>
      </c>
      <c r="V32" s="11">
        <f t="shared" si="25"/>
        <v>214</v>
      </c>
      <c r="W32" s="13">
        <v>405.01</v>
      </c>
      <c r="X32" s="13">
        <f t="shared" si="15"/>
        <v>43336.07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</row>
    <row r="33" spans="1:44" ht="37.5" customHeight="1" x14ac:dyDescent="0.3">
      <c r="A33" s="36">
        <v>30</v>
      </c>
      <c r="B33" s="149"/>
      <c r="C33" s="77" t="s">
        <v>156</v>
      </c>
      <c r="D33" s="78" t="s">
        <v>107</v>
      </c>
      <c r="E33" s="58" t="s">
        <v>90</v>
      </c>
      <c r="F33" s="6">
        <v>85</v>
      </c>
      <c r="G33" s="7">
        <f t="shared" si="16"/>
        <v>42</v>
      </c>
      <c r="H33" s="7">
        <f t="shared" si="1"/>
        <v>0</v>
      </c>
      <c r="I33" s="7">
        <f t="shared" si="17"/>
        <v>42</v>
      </c>
      <c r="J33" s="8">
        <f t="shared" si="18"/>
        <v>42</v>
      </c>
      <c r="K33" s="8">
        <f t="shared" si="3"/>
        <v>0</v>
      </c>
      <c r="L33" s="8">
        <f t="shared" si="19"/>
        <v>42</v>
      </c>
      <c r="M33" s="9">
        <f t="shared" si="20"/>
        <v>42</v>
      </c>
      <c r="N33" s="9">
        <f t="shared" si="5"/>
        <v>0</v>
      </c>
      <c r="O33" s="9">
        <f t="shared" si="21"/>
        <v>42</v>
      </c>
      <c r="P33" s="10">
        <f t="shared" si="22"/>
        <v>42</v>
      </c>
      <c r="Q33" s="10">
        <f t="shared" si="7"/>
        <v>0</v>
      </c>
      <c r="R33" s="10">
        <f t="shared" si="23"/>
        <v>42</v>
      </c>
      <c r="S33" s="11">
        <f t="shared" si="24"/>
        <v>170</v>
      </c>
      <c r="T33" s="12">
        <f>GESTOR!M33</f>
        <v>0</v>
      </c>
      <c r="U33" s="11">
        <f t="shared" si="8"/>
        <v>0</v>
      </c>
      <c r="V33" s="11">
        <f t="shared" si="25"/>
        <v>170</v>
      </c>
      <c r="W33" s="13">
        <v>405.01</v>
      </c>
      <c r="X33" s="13">
        <f t="shared" si="15"/>
        <v>34425.85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</row>
    <row r="34" spans="1:44" ht="37.5" customHeight="1" x14ac:dyDescent="0.3">
      <c r="A34" s="36">
        <v>31</v>
      </c>
      <c r="B34" s="149"/>
      <c r="C34" s="77" t="s">
        <v>157</v>
      </c>
      <c r="D34" s="78" t="s">
        <v>107</v>
      </c>
      <c r="E34" s="58" t="s">
        <v>90</v>
      </c>
      <c r="F34" s="6">
        <v>120</v>
      </c>
      <c r="G34" s="7">
        <f t="shared" si="16"/>
        <v>60</v>
      </c>
      <c r="H34" s="7">
        <f t="shared" si="1"/>
        <v>0</v>
      </c>
      <c r="I34" s="7">
        <f t="shared" si="17"/>
        <v>60</v>
      </c>
      <c r="J34" s="8">
        <f t="shared" si="18"/>
        <v>60</v>
      </c>
      <c r="K34" s="8">
        <f t="shared" si="3"/>
        <v>0</v>
      </c>
      <c r="L34" s="8">
        <f t="shared" si="19"/>
        <v>60</v>
      </c>
      <c r="M34" s="9">
        <f t="shared" si="20"/>
        <v>60</v>
      </c>
      <c r="N34" s="9">
        <f t="shared" si="5"/>
        <v>0</v>
      </c>
      <c r="O34" s="9">
        <f t="shared" si="21"/>
        <v>60</v>
      </c>
      <c r="P34" s="10">
        <f t="shared" si="22"/>
        <v>60</v>
      </c>
      <c r="Q34" s="10">
        <f t="shared" si="7"/>
        <v>0</v>
      </c>
      <c r="R34" s="10">
        <f t="shared" si="23"/>
        <v>60</v>
      </c>
      <c r="S34" s="11">
        <f t="shared" si="24"/>
        <v>240</v>
      </c>
      <c r="T34" s="12">
        <f>GESTOR!M34</f>
        <v>0</v>
      </c>
      <c r="U34" s="11">
        <f t="shared" si="8"/>
        <v>0</v>
      </c>
      <c r="V34" s="11">
        <f t="shared" si="25"/>
        <v>240</v>
      </c>
      <c r="W34" s="13">
        <v>71.63</v>
      </c>
      <c r="X34" s="13">
        <f t="shared" si="15"/>
        <v>8595.5999999999985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</row>
    <row r="35" spans="1:44" ht="37.5" customHeight="1" x14ac:dyDescent="0.3">
      <c r="A35" s="36">
        <v>32</v>
      </c>
      <c r="B35" s="149"/>
      <c r="C35" s="77" t="s">
        <v>158</v>
      </c>
      <c r="D35" s="78" t="s">
        <v>107</v>
      </c>
      <c r="E35" s="58" t="s">
        <v>90</v>
      </c>
      <c r="F35" s="6">
        <v>255</v>
      </c>
      <c r="G35" s="7">
        <f t="shared" si="16"/>
        <v>127</v>
      </c>
      <c r="H35" s="7">
        <f t="shared" si="1"/>
        <v>0</v>
      </c>
      <c r="I35" s="7">
        <f t="shared" si="17"/>
        <v>127</v>
      </c>
      <c r="J35" s="8">
        <f t="shared" si="18"/>
        <v>127</v>
      </c>
      <c r="K35" s="8">
        <f t="shared" si="3"/>
        <v>0</v>
      </c>
      <c r="L35" s="8">
        <f t="shared" si="19"/>
        <v>127</v>
      </c>
      <c r="M35" s="9">
        <f t="shared" si="20"/>
        <v>127</v>
      </c>
      <c r="N35" s="9">
        <f t="shared" si="5"/>
        <v>0</v>
      </c>
      <c r="O35" s="9">
        <f t="shared" si="21"/>
        <v>127</v>
      </c>
      <c r="P35" s="10">
        <f t="shared" si="22"/>
        <v>127</v>
      </c>
      <c r="Q35" s="10">
        <f t="shared" si="7"/>
        <v>0</v>
      </c>
      <c r="R35" s="10">
        <f t="shared" si="23"/>
        <v>127</v>
      </c>
      <c r="S35" s="11">
        <f t="shared" si="24"/>
        <v>510</v>
      </c>
      <c r="T35" s="12">
        <f>GESTOR!M35</f>
        <v>0</v>
      </c>
      <c r="U35" s="11">
        <f t="shared" si="8"/>
        <v>0</v>
      </c>
      <c r="V35" s="11">
        <f t="shared" si="25"/>
        <v>510</v>
      </c>
      <c r="W35" s="13">
        <v>40.51</v>
      </c>
      <c r="X35" s="13">
        <f t="shared" si="15"/>
        <v>10330.049999999999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44" ht="37.5" customHeight="1" x14ac:dyDescent="0.3">
      <c r="A36" s="36">
        <v>33</v>
      </c>
      <c r="B36" s="149"/>
      <c r="C36" s="77" t="s">
        <v>159</v>
      </c>
      <c r="D36" s="78" t="s">
        <v>160</v>
      </c>
      <c r="E36" s="58" t="s">
        <v>91</v>
      </c>
      <c r="F36" s="6">
        <v>2000</v>
      </c>
      <c r="G36" s="7">
        <f t="shared" si="16"/>
        <v>1000</v>
      </c>
      <c r="H36" s="7">
        <f t="shared" ref="H36:H327" si="26">SUMIF($W$2:$AF$2,$G$2,W36:AF36)</f>
        <v>0</v>
      </c>
      <c r="I36" s="7">
        <f t="shared" si="17"/>
        <v>1000</v>
      </c>
      <c r="J36" s="8">
        <f t="shared" si="18"/>
        <v>1000</v>
      </c>
      <c r="K36" s="8">
        <f t="shared" ref="K36:K327" si="27">SUMIF($W$2:$AF$2,$J$2,W36:AF36)</f>
        <v>0</v>
      </c>
      <c r="L36" s="8">
        <f t="shared" si="19"/>
        <v>1000</v>
      </c>
      <c r="M36" s="9">
        <f t="shared" si="20"/>
        <v>1000</v>
      </c>
      <c r="N36" s="9">
        <f t="shared" ref="N36:N327" si="28">SUMIF($W$2:$AF$2,$M$2,W36:AF36)</f>
        <v>0</v>
      </c>
      <c r="O36" s="9">
        <f t="shared" si="21"/>
        <v>1000</v>
      </c>
      <c r="P36" s="10">
        <f t="shared" si="22"/>
        <v>1000</v>
      </c>
      <c r="Q36" s="10">
        <f t="shared" ref="Q36:Q327" si="29">SUMIF($W$2:$AF$2,$P$2,W36:AF36)</f>
        <v>0</v>
      </c>
      <c r="R36" s="10">
        <f t="shared" si="23"/>
        <v>1000</v>
      </c>
      <c r="S36" s="11">
        <f t="shared" si="24"/>
        <v>4000</v>
      </c>
      <c r="T36" s="12">
        <f>GESTOR!M36</f>
        <v>0</v>
      </c>
      <c r="U36" s="11">
        <f t="shared" ref="U36:U327" si="30">(SUM(Y36:AR36))</f>
        <v>0</v>
      </c>
      <c r="V36" s="11">
        <f t="shared" si="25"/>
        <v>4000</v>
      </c>
      <c r="W36" s="13">
        <v>15.22</v>
      </c>
      <c r="X36" s="13">
        <f t="shared" si="15"/>
        <v>30440</v>
      </c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</row>
    <row r="37" spans="1:44" ht="37.5" customHeight="1" x14ac:dyDescent="0.3">
      <c r="A37" s="36">
        <v>34</v>
      </c>
      <c r="B37" s="149"/>
      <c r="C37" s="77" t="s">
        <v>161</v>
      </c>
      <c r="D37" s="78" t="s">
        <v>162</v>
      </c>
      <c r="E37" s="58" t="s">
        <v>91</v>
      </c>
      <c r="F37" s="6">
        <v>4000</v>
      </c>
      <c r="G37" s="7">
        <f t="shared" si="16"/>
        <v>2000</v>
      </c>
      <c r="H37" s="7">
        <f t="shared" si="26"/>
        <v>0</v>
      </c>
      <c r="I37" s="7">
        <f t="shared" si="17"/>
        <v>2000</v>
      </c>
      <c r="J37" s="8">
        <f t="shared" si="18"/>
        <v>2000</v>
      </c>
      <c r="K37" s="8">
        <f t="shared" si="27"/>
        <v>0</v>
      </c>
      <c r="L37" s="8">
        <f t="shared" si="19"/>
        <v>2000</v>
      </c>
      <c r="M37" s="9">
        <f t="shared" si="20"/>
        <v>2000</v>
      </c>
      <c r="N37" s="9">
        <f t="shared" si="28"/>
        <v>0</v>
      </c>
      <c r="O37" s="9">
        <f t="shared" si="21"/>
        <v>2000</v>
      </c>
      <c r="P37" s="10">
        <f t="shared" si="22"/>
        <v>2000</v>
      </c>
      <c r="Q37" s="10">
        <f t="shared" si="29"/>
        <v>0</v>
      </c>
      <c r="R37" s="10">
        <f t="shared" si="23"/>
        <v>2000</v>
      </c>
      <c r="S37" s="11">
        <f t="shared" si="24"/>
        <v>8000</v>
      </c>
      <c r="T37" s="12">
        <f>GESTOR!M37</f>
        <v>0</v>
      </c>
      <c r="U37" s="11">
        <f t="shared" si="30"/>
        <v>0</v>
      </c>
      <c r="V37" s="11">
        <f t="shared" si="25"/>
        <v>8000</v>
      </c>
      <c r="W37" s="13">
        <v>11.84</v>
      </c>
      <c r="X37" s="13">
        <f t="shared" si="15"/>
        <v>47360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</row>
    <row r="38" spans="1:44" ht="37.5" customHeight="1" x14ac:dyDescent="0.3">
      <c r="A38" s="36">
        <v>35</v>
      </c>
      <c r="B38" s="149"/>
      <c r="C38" s="77" t="s">
        <v>163</v>
      </c>
      <c r="D38" s="78" t="s">
        <v>160</v>
      </c>
      <c r="E38" s="58" t="s">
        <v>91</v>
      </c>
      <c r="F38" s="6">
        <v>4500</v>
      </c>
      <c r="G38" s="7">
        <f t="shared" si="16"/>
        <v>2250</v>
      </c>
      <c r="H38" s="7">
        <f t="shared" si="26"/>
        <v>0</v>
      </c>
      <c r="I38" s="7">
        <f t="shared" si="17"/>
        <v>2250</v>
      </c>
      <c r="J38" s="8">
        <f t="shared" si="18"/>
        <v>2250</v>
      </c>
      <c r="K38" s="8">
        <f t="shared" si="27"/>
        <v>0</v>
      </c>
      <c r="L38" s="8">
        <f t="shared" si="19"/>
        <v>2250</v>
      </c>
      <c r="M38" s="9">
        <f t="shared" si="20"/>
        <v>2250</v>
      </c>
      <c r="N38" s="9">
        <f t="shared" si="28"/>
        <v>0</v>
      </c>
      <c r="O38" s="9">
        <f t="shared" si="21"/>
        <v>2250</v>
      </c>
      <c r="P38" s="10">
        <f t="shared" si="22"/>
        <v>2250</v>
      </c>
      <c r="Q38" s="10">
        <f t="shared" si="29"/>
        <v>0</v>
      </c>
      <c r="R38" s="10">
        <f t="shared" si="23"/>
        <v>2250</v>
      </c>
      <c r="S38" s="11">
        <f t="shared" si="24"/>
        <v>9000</v>
      </c>
      <c r="T38" s="12">
        <f>GESTOR!M38</f>
        <v>0</v>
      </c>
      <c r="U38" s="11">
        <f t="shared" si="30"/>
        <v>0</v>
      </c>
      <c r="V38" s="11">
        <f t="shared" si="25"/>
        <v>9000</v>
      </c>
      <c r="W38" s="13">
        <v>19.91</v>
      </c>
      <c r="X38" s="13">
        <f t="shared" si="15"/>
        <v>89595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4" ht="37.5" customHeight="1" x14ac:dyDescent="0.3">
      <c r="A39" s="36">
        <v>36</v>
      </c>
      <c r="B39" s="149"/>
      <c r="C39" s="77" t="s">
        <v>164</v>
      </c>
      <c r="D39" s="78" t="s">
        <v>165</v>
      </c>
      <c r="E39" s="58" t="s">
        <v>91</v>
      </c>
      <c r="F39" s="6">
        <v>850</v>
      </c>
      <c r="G39" s="7">
        <f t="shared" si="16"/>
        <v>425</v>
      </c>
      <c r="H39" s="7">
        <f t="shared" si="26"/>
        <v>0</v>
      </c>
      <c r="I39" s="7">
        <f t="shared" si="17"/>
        <v>425</v>
      </c>
      <c r="J39" s="8">
        <f t="shared" si="18"/>
        <v>425</v>
      </c>
      <c r="K39" s="8">
        <f t="shared" si="27"/>
        <v>0</v>
      </c>
      <c r="L39" s="8">
        <f t="shared" si="19"/>
        <v>425</v>
      </c>
      <c r="M39" s="9">
        <f t="shared" si="20"/>
        <v>425</v>
      </c>
      <c r="N39" s="9">
        <f t="shared" si="28"/>
        <v>0</v>
      </c>
      <c r="O39" s="9">
        <f t="shared" si="21"/>
        <v>425</v>
      </c>
      <c r="P39" s="10">
        <f t="shared" si="22"/>
        <v>425</v>
      </c>
      <c r="Q39" s="10">
        <f t="shared" si="29"/>
        <v>0</v>
      </c>
      <c r="R39" s="10">
        <f t="shared" si="23"/>
        <v>425</v>
      </c>
      <c r="S39" s="11">
        <f t="shared" si="24"/>
        <v>1700</v>
      </c>
      <c r="T39" s="12">
        <f>GESTOR!M39</f>
        <v>0</v>
      </c>
      <c r="U39" s="11">
        <f t="shared" si="30"/>
        <v>0</v>
      </c>
      <c r="V39" s="11">
        <f t="shared" si="25"/>
        <v>1700</v>
      </c>
      <c r="W39" s="13">
        <v>50.09</v>
      </c>
      <c r="X39" s="13">
        <f t="shared" si="15"/>
        <v>42576.5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  <row r="40" spans="1:44" ht="37.5" customHeight="1" x14ac:dyDescent="0.3">
      <c r="A40" s="36">
        <v>37</v>
      </c>
      <c r="B40" s="149"/>
      <c r="C40" s="77" t="s">
        <v>166</v>
      </c>
      <c r="D40" s="78" t="s">
        <v>160</v>
      </c>
      <c r="E40" s="58" t="s">
        <v>91</v>
      </c>
      <c r="F40" s="6">
        <v>850</v>
      </c>
      <c r="G40" s="7">
        <f t="shared" si="16"/>
        <v>425</v>
      </c>
      <c r="H40" s="7">
        <f t="shared" si="26"/>
        <v>0</v>
      </c>
      <c r="I40" s="7">
        <f t="shared" si="17"/>
        <v>425</v>
      </c>
      <c r="J40" s="8">
        <f t="shared" si="18"/>
        <v>425</v>
      </c>
      <c r="K40" s="8">
        <f t="shared" si="27"/>
        <v>0</v>
      </c>
      <c r="L40" s="8">
        <f t="shared" si="19"/>
        <v>425</v>
      </c>
      <c r="M40" s="9">
        <f t="shared" si="20"/>
        <v>425</v>
      </c>
      <c r="N40" s="9">
        <f t="shared" si="28"/>
        <v>0</v>
      </c>
      <c r="O40" s="9">
        <f t="shared" si="21"/>
        <v>425</v>
      </c>
      <c r="P40" s="10">
        <f t="shared" si="22"/>
        <v>425</v>
      </c>
      <c r="Q40" s="10">
        <f t="shared" si="29"/>
        <v>0</v>
      </c>
      <c r="R40" s="10">
        <f t="shared" si="23"/>
        <v>425</v>
      </c>
      <c r="S40" s="11">
        <f t="shared" si="24"/>
        <v>1700</v>
      </c>
      <c r="T40" s="12">
        <f>GESTOR!M40</f>
        <v>0</v>
      </c>
      <c r="U40" s="11">
        <f t="shared" si="30"/>
        <v>0</v>
      </c>
      <c r="V40" s="11">
        <f t="shared" si="25"/>
        <v>1700</v>
      </c>
      <c r="W40" s="13">
        <v>19.91</v>
      </c>
      <c r="X40" s="13">
        <f t="shared" si="15"/>
        <v>16923.5</v>
      </c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</row>
    <row r="41" spans="1:44" ht="37.5" customHeight="1" x14ac:dyDescent="0.3">
      <c r="A41" s="36">
        <v>38</v>
      </c>
      <c r="B41" s="149"/>
      <c r="C41" s="77" t="s">
        <v>167</v>
      </c>
      <c r="D41" s="78" t="s">
        <v>107</v>
      </c>
      <c r="E41" s="58" t="s">
        <v>90</v>
      </c>
      <c r="F41" s="6">
        <v>13</v>
      </c>
      <c r="G41" s="7">
        <f t="shared" si="16"/>
        <v>6</v>
      </c>
      <c r="H41" s="7">
        <f t="shared" si="26"/>
        <v>0</v>
      </c>
      <c r="I41" s="7">
        <f t="shared" si="17"/>
        <v>6</v>
      </c>
      <c r="J41" s="8">
        <f t="shared" si="18"/>
        <v>6</v>
      </c>
      <c r="K41" s="8">
        <f t="shared" si="27"/>
        <v>0</v>
      </c>
      <c r="L41" s="8">
        <f t="shared" si="19"/>
        <v>6</v>
      </c>
      <c r="M41" s="9">
        <f t="shared" si="20"/>
        <v>6</v>
      </c>
      <c r="N41" s="9">
        <f t="shared" si="28"/>
        <v>0</v>
      </c>
      <c r="O41" s="9">
        <f t="shared" si="21"/>
        <v>6</v>
      </c>
      <c r="P41" s="10">
        <f t="shared" si="22"/>
        <v>6</v>
      </c>
      <c r="Q41" s="10">
        <f t="shared" si="29"/>
        <v>0</v>
      </c>
      <c r="R41" s="10">
        <f t="shared" si="23"/>
        <v>6</v>
      </c>
      <c r="S41" s="11">
        <f t="shared" si="24"/>
        <v>26</v>
      </c>
      <c r="T41" s="12">
        <f>GESTOR!M41</f>
        <v>0</v>
      </c>
      <c r="U41" s="11">
        <f t="shared" si="30"/>
        <v>0</v>
      </c>
      <c r="V41" s="11">
        <f t="shared" si="25"/>
        <v>26</v>
      </c>
      <c r="W41" s="13">
        <v>276</v>
      </c>
      <c r="X41" s="13">
        <f t="shared" si="15"/>
        <v>3588</v>
      </c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4" ht="37.5" customHeight="1" x14ac:dyDescent="0.3">
      <c r="A42" s="36">
        <v>39</v>
      </c>
      <c r="B42" s="149"/>
      <c r="C42" s="77" t="s">
        <v>168</v>
      </c>
      <c r="D42" s="78" t="s">
        <v>107</v>
      </c>
      <c r="E42" s="58" t="s">
        <v>90</v>
      </c>
      <c r="F42" s="6">
        <v>22</v>
      </c>
      <c r="G42" s="7">
        <f t="shared" si="16"/>
        <v>11</v>
      </c>
      <c r="H42" s="7">
        <f t="shared" si="26"/>
        <v>0</v>
      </c>
      <c r="I42" s="7">
        <f t="shared" si="17"/>
        <v>11</v>
      </c>
      <c r="J42" s="8">
        <f t="shared" si="18"/>
        <v>11</v>
      </c>
      <c r="K42" s="8">
        <f t="shared" si="27"/>
        <v>0</v>
      </c>
      <c r="L42" s="8">
        <f t="shared" si="19"/>
        <v>11</v>
      </c>
      <c r="M42" s="9">
        <f t="shared" si="20"/>
        <v>11</v>
      </c>
      <c r="N42" s="9">
        <f t="shared" si="28"/>
        <v>0</v>
      </c>
      <c r="O42" s="9">
        <f t="shared" si="21"/>
        <v>11</v>
      </c>
      <c r="P42" s="10">
        <f t="shared" si="22"/>
        <v>11</v>
      </c>
      <c r="Q42" s="10">
        <f t="shared" si="29"/>
        <v>0</v>
      </c>
      <c r="R42" s="10">
        <f t="shared" si="23"/>
        <v>11</v>
      </c>
      <c r="S42" s="11">
        <f t="shared" si="24"/>
        <v>44</v>
      </c>
      <c r="T42" s="12">
        <f>GESTOR!M42</f>
        <v>0</v>
      </c>
      <c r="U42" s="11">
        <f t="shared" si="30"/>
        <v>0</v>
      </c>
      <c r="V42" s="11">
        <f t="shared" si="25"/>
        <v>44</v>
      </c>
      <c r="W42" s="13">
        <v>276</v>
      </c>
      <c r="X42" s="13">
        <f t="shared" si="15"/>
        <v>6072</v>
      </c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</row>
    <row r="43" spans="1:44" ht="37.5" customHeight="1" x14ac:dyDescent="0.3">
      <c r="A43" s="36">
        <v>40</v>
      </c>
      <c r="B43" s="149"/>
      <c r="C43" s="77" t="s">
        <v>169</v>
      </c>
      <c r="D43" s="78" t="s">
        <v>107</v>
      </c>
      <c r="E43" s="58" t="s">
        <v>90</v>
      </c>
      <c r="F43" s="6">
        <v>10</v>
      </c>
      <c r="G43" s="7">
        <f t="shared" si="16"/>
        <v>5</v>
      </c>
      <c r="H43" s="7">
        <f t="shared" si="26"/>
        <v>0</v>
      </c>
      <c r="I43" s="7">
        <f t="shared" si="17"/>
        <v>5</v>
      </c>
      <c r="J43" s="8">
        <f t="shared" si="18"/>
        <v>5</v>
      </c>
      <c r="K43" s="8">
        <f t="shared" si="27"/>
        <v>0</v>
      </c>
      <c r="L43" s="8">
        <f t="shared" si="19"/>
        <v>5</v>
      </c>
      <c r="M43" s="9">
        <f t="shared" si="20"/>
        <v>5</v>
      </c>
      <c r="N43" s="9">
        <f t="shared" si="28"/>
        <v>0</v>
      </c>
      <c r="O43" s="9">
        <f t="shared" si="21"/>
        <v>5</v>
      </c>
      <c r="P43" s="10">
        <f t="shared" si="22"/>
        <v>5</v>
      </c>
      <c r="Q43" s="10">
        <f t="shared" si="29"/>
        <v>0</v>
      </c>
      <c r="R43" s="10">
        <f t="shared" si="23"/>
        <v>5</v>
      </c>
      <c r="S43" s="11">
        <f t="shared" si="24"/>
        <v>20</v>
      </c>
      <c r="T43" s="12">
        <f>GESTOR!M43</f>
        <v>0</v>
      </c>
      <c r="U43" s="11">
        <f t="shared" si="30"/>
        <v>0</v>
      </c>
      <c r="V43" s="11">
        <f t="shared" si="25"/>
        <v>20</v>
      </c>
      <c r="W43" s="13">
        <v>405.01</v>
      </c>
      <c r="X43" s="13">
        <f t="shared" si="15"/>
        <v>4050.1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</row>
    <row r="44" spans="1:44" ht="37.5" customHeight="1" x14ac:dyDescent="0.3">
      <c r="A44" s="36">
        <v>41</v>
      </c>
      <c r="B44" s="149"/>
      <c r="C44" s="77" t="s">
        <v>170</v>
      </c>
      <c r="D44" s="78" t="s">
        <v>107</v>
      </c>
      <c r="E44" s="58" t="s">
        <v>91</v>
      </c>
      <c r="F44" s="6">
        <v>220</v>
      </c>
      <c r="G44" s="7">
        <f t="shared" si="16"/>
        <v>110</v>
      </c>
      <c r="H44" s="7">
        <f t="shared" si="26"/>
        <v>0</v>
      </c>
      <c r="I44" s="7">
        <f t="shared" si="17"/>
        <v>110</v>
      </c>
      <c r="J44" s="8">
        <f t="shared" si="18"/>
        <v>110</v>
      </c>
      <c r="K44" s="8">
        <f t="shared" si="27"/>
        <v>0</v>
      </c>
      <c r="L44" s="8">
        <f t="shared" si="19"/>
        <v>110</v>
      </c>
      <c r="M44" s="9">
        <f t="shared" si="20"/>
        <v>110</v>
      </c>
      <c r="N44" s="9">
        <f t="shared" si="28"/>
        <v>0</v>
      </c>
      <c r="O44" s="9">
        <f t="shared" si="21"/>
        <v>110</v>
      </c>
      <c r="P44" s="10">
        <f t="shared" si="22"/>
        <v>110</v>
      </c>
      <c r="Q44" s="10">
        <f t="shared" si="29"/>
        <v>0</v>
      </c>
      <c r="R44" s="37">
        <f t="shared" si="23"/>
        <v>110</v>
      </c>
      <c r="S44" s="11">
        <f t="shared" si="24"/>
        <v>440</v>
      </c>
      <c r="T44" s="12">
        <f>GESTOR!M44</f>
        <v>0</v>
      </c>
      <c r="U44" s="11">
        <f t="shared" si="30"/>
        <v>0</v>
      </c>
      <c r="V44" s="11">
        <f t="shared" si="25"/>
        <v>440</v>
      </c>
      <c r="W44" s="13">
        <v>135.01</v>
      </c>
      <c r="X44" s="13">
        <f t="shared" si="15"/>
        <v>29702.199999999997</v>
      </c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</row>
    <row r="45" spans="1:44" ht="37.5" customHeight="1" x14ac:dyDescent="0.3">
      <c r="A45" s="36">
        <v>42</v>
      </c>
      <c r="B45" s="149"/>
      <c r="C45" s="77" t="s">
        <v>171</v>
      </c>
      <c r="D45" s="78" t="s">
        <v>107</v>
      </c>
      <c r="E45" s="58" t="s">
        <v>91</v>
      </c>
      <c r="F45" s="6">
        <v>1300</v>
      </c>
      <c r="G45" s="7">
        <f t="shared" si="16"/>
        <v>650</v>
      </c>
      <c r="H45" s="7">
        <f t="shared" si="26"/>
        <v>0</v>
      </c>
      <c r="I45" s="7">
        <f t="shared" si="17"/>
        <v>650</v>
      </c>
      <c r="J45" s="8">
        <f t="shared" si="18"/>
        <v>650</v>
      </c>
      <c r="K45" s="8">
        <f t="shared" si="27"/>
        <v>0</v>
      </c>
      <c r="L45" s="8">
        <f t="shared" si="19"/>
        <v>650</v>
      </c>
      <c r="M45" s="9">
        <f t="shared" si="20"/>
        <v>650</v>
      </c>
      <c r="N45" s="9">
        <f t="shared" si="28"/>
        <v>0</v>
      </c>
      <c r="O45" s="9">
        <f t="shared" si="21"/>
        <v>650</v>
      </c>
      <c r="P45" s="10">
        <f t="shared" si="22"/>
        <v>650</v>
      </c>
      <c r="Q45" s="10">
        <f t="shared" si="29"/>
        <v>0</v>
      </c>
      <c r="R45" s="37">
        <f t="shared" si="23"/>
        <v>650</v>
      </c>
      <c r="S45" s="11">
        <f t="shared" si="24"/>
        <v>2600</v>
      </c>
      <c r="T45" s="12">
        <f>GESTOR!M45</f>
        <v>0</v>
      </c>
      <c r="U45" s="11">
        <f t="shared" si="30"/>
        <v>0</v>
      </c>
      <c r="V45" s="11">
        <f t="shared" si="25"/>
        <v>2600</v>
      </c>
      <c r="W45" s="13">
        <v>67.510000000000005</v>
      </c>
      <c r="X45" s="13">
        <f t="shared" si="15"/>
        <v>87763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</row>
    <row r="46" spans="1:44" ht="37.5" customHeight="1" x14ac:dyDescent="0.3">
      <c r="A46" s="36">
        <v>43</v>
      </c>
      <c r="B46" s="149"/>
      <c r="C46" s="77" t="s">
        <v>172</v>
      </c>
      <c r="D46" s="78" t="s">
        <v>173</v>
      </c>
      <c r="E46" s="58" t="s">
        <v>91</v>
      </c>
      <c r="F46" s="6">
        <v>2100</v>
      </c>
      <c r="G46" s="7">
        <f t="shared" si="16"/>
        <v>1050</v>
      </c>
      <c r="H46" s="7">
        <f t="shared" si="26"/>
        <v>0</v>
      </c>
      <c r="I46" s="7">
        <f t="shared" si="17"/>
        <v>1050</v>
      </c>
      <c r="J46" s="8">
        <f t="shared" si="18"/>
        <v>1050</v>
      </c>
      <c r="K46" s="8">
        <f t="shared" si="27"/>
        <v>0</v>
      </c>
      <c r="L46" s="8">
        <f t="shared" si="19"/>
        <v>1050</v>
      </c>
      <c r="M46" s="9">
        <f t="shared" si="20"/>
        <v>1050</v>
      </c>
      <c r="N46" s="9">
        <f t="shared" si="28"/>
        <v>0</v>
      </c>
      <c r="O46" s="9">
        <f t="shared" si="21"/>
        <v>1050</v>
      </c>
      <c r="P46" s="10">
        <f t="shared" si="22"/>
        <v>1050</v>
      </c>
      <c r="Q46" s="10">
        <f t="shared" si="29"/>
        <v>0</v>
      </c>
      <c r="R46" s="37">
        <f t="shared" si="23"/>
        <v>1050</v>
      </c>
      <c r="S46" s="11">
        <f t="shared" si="24"/>
        <v>4200</v>
      </c>
      <c r="T46" s="12">
        <f>GESTOR!M46</f>
        <v>0</v>
      </c>
      <c r="U46" s="11">
        <f t="shared" si="30"/>
        <v>0</v>
      </c>
      <c r="V46" s="11">
        <f t="shared" si="25"/>
        <v>4200</v>
      </c>
      <c r="W46" s="13">
        <v>20.59</v>
      </c>
      <c r="X46" s="13">
        <f t="shared" si="15"/>
        <v>43239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</row>
    <row r="47" spans="1:44" ht="37.5" customHeight="1" x14ac:dyDescent="0.3">
      <c r="A47" s="36">
        <v>44</v>
      </c>
      <c r="B47" s="149"/>
      <c r="C47" s="77" t="s">
        <v>174</v>
      </c>
      <c r="D47" s="78" t="s">
        <v>107</v>
      </c>
      <c r="E47" s="58" t="s">
        <v>90</v>
      </c>
      <c r="F47" s="6">
        <v>390</v>
      </c>
      <c r="G47" s="7">
        <f t="shared" si="16"/>
        <v>195</v>
      </c>
      <c r="H47" s="7">
        <f t="shared" si="26"/>
        <v>0</v>
      </c>
      <c r="I47" s="7">
        <f t="shared" si="17"/>
        <v>195</v>
      </c>
      <c r="J47" s="8">
        <f t="shared" si="18"/>
        <v>195</v>
      </c>
      <c r="K47" s="8">
        <f t="shared" si="27"/>
        <v>0</v>
      </c>
      <c r="L47" s="8">
        <f t="shared" si="19"/>
        <v>195</v>
      </c>
      <c r="M47" s="9">
        <f t="shared" si="20"/>
        <v>195</v>
      </c>
      <c r="N47" s="9">
        <f t="shared" si="28"/>
        <v>0</v>
      </c>
      <c r="O47" s="9">
        <f t="shared" si="21"/>
        <v>195</v>
      </c>
      <c r="P47" s="10">
        <f t="shared" si="22"/>
        <v>195</v>
      </c>
      <c r="Q47" s="10">
        <f t="shared" si="29"/>
        <v>0</v>
      </c>
      <c r="R47" s="10">
        <f t="shared" si="23"/>
        <v>195</v>
      </c>
      <c r="S47" s="11">
        <f t="shared" si="24"/>
        <v>780</v>
      </c>
      <c r="T47" s="12">
        <f>GESTOR!M47</f>
        <v>0</v>
      </c>
      <c r="U47" s="11">
        <f t="shared" si="30"/>
        <v>0</v>
      </c>
      <c r="V47" s="11">
        <f t="shared" si="25"/>
        <v>780</v>
      </c>
      <c r="W47" s="13">
        <v>67.510000000000005</v>
      </c>
      <c r="X47" s="13">
        <f t="shared" si="15"/>
        <v>26328.9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</row>
    <row r="48" spans="1:44" ht="37.5" customHeight="1" x14ac:dyDescent="0.3">
      <c r="A48" s="36">
        <v>45</v>
      </c>
      <c r="B48" s="150"/>
      <c r="C48" s="77" t="s">
        <v>175</v>
      </c>
      <c r="D48" s="78" t="s">
        <v>107</v>
      </c>
      <c r="E48" s="58" t="s">
        <v>90</v>
      </c>
      <c r="F48" s="6">
        <v>195</v>
      </c>
      <c r="G48" s="7">
        <f t="shared" si="16"/>
        <v>97</v>
      </c>
      <c r="H48" s="7">
        <f t="shared" si="26"/>
        <v>0</v>
      </c>
      <c r="I48" s="7">
        <f t="shared" si="17"/>
        <v>97</v>
      </c>
      <c r="J48" s="8">
        <f t="shared" si="18"/>
        <v>97</v>
      </c>
      <c r="K48" s="8">
        <f t="shared" si="27"/>
        <v>0</v>
      </c>
      <c r="L48" s="8">
        <f t="shared" si="19"/>
        <v>97</v>
      </c>
      <c r="M48" s="9">
        <f t="shared" si="20"/>
        <v>97</v>
      </c>
      <c r="N48" s="9">
        <f t="shared" si="28"/>
        <v>0</v>
      </c>
      <c r="O48" s="9">
        <f t="shared" si="21"/>
        <v>97</v>
      </c>
      <c r="P48" s="10">
        <f t="shared" si="22"/>
        <v>97</v>
      </c>
      <c r="Q48" s="10">
        <f t="shared" si="29"/>
        <v>0</v>
      </c>
      <c r="R48" s="10">
        <f t="shared" si="23"/>
        <v>97</v>
      </c>
      <c r="S48" s="11">
        <f t="shared" si="24"/>
        <v>390</v>
      </c>
      <c r="T48" s="12">
        <f>GESTOR!M48</f>
        <v>0</v>
      </c>
      <c r="U48" s="11">
        <f t="shared" si="30"/>
        <v>0</v>
      </c>
      <c r="V48" s="11">
        <f t="shared" si="25"/>
        <v>390</v>
      </c>
      <c r="W48" s="13">
        <v>202.51</v>
      </c>
      <c r="X48" s="13">
        <f t="shared" si="15"/>
        <v>39489.449999999997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</row>
    <row r="49" spans="1:44" ht="37.5" customHeight="1" x14ac:dyDescent="0.3">
      <c r="A49" s="36">
        <v>46</v>
      </c>
      <c r="B49" s="148" t="s">
        <v>96</v>
      </c>
      <c r="C49" s="77" t="s">
        <v>106</v>
      </c>
      <c r="D49" s="78" t="s">
        <v>176</v>
      </c>
      <c r="E49" s="58" t="s">
        <v>90</v>
      </c>
      <c r="F49" s="6">
        <v>20</v>
      </c>
      <c r="G49" s="7">
        <f t="shared" si="16"/>
        <v>10</v>
      </c>
      <c r="H49" s="7">
        <f t="shared" si="26"/>
        <v>0</v>
      </c>
      <c r="I49" s="7">
        <f t="shared" si="17"/>
        <v>10</v>
      </c>
      <c r="J49" s="8">
        <f t="shared" si="18"/>
        <v>10</v>
      </c>
      <c r="K49" s="8">
        <f t="shared" si="27"/>
        <v>0</v>
      </c>
      <c r="L49" s="8">
        <f t="shared" si="19"/>
        <v>10</v>
      </c>
      <c r="M49" s="9">
        <f t="shared" si="20"/>
        <v>10</v>
      </c>
      <c r="N49" s="9">
        <f t="shared" si="28"/>
        <v>0</v>
      </c>
      <c r="O49" s="9">
        <f t="shared" si="21"/>
        <v>10</v>
      </c>
      <c r="P49" s="10">
        <f t="shared" si="22"/>
        <v>10</v>
      </c>
      <c r="Q49" s="10">
        <f t="shared" si="29"/>
        <v>0</v>
      </c>
      <c r="R49" s="10">
        <f t="shared" si="23"/>
        <v>10</v>
      </c>
      <c r="S49" s="11">
        <f t="shared" si="24"/>
        <v>40</v>
      </c>
      <c r="T49" s="12">
        <f>GESTOR!M49</f>
        <v>0</v>
      </c>
      <c r="U49" s="11">
        <f t="shared" si="30"/>
        <v>0</v>
      </c>
      <c r="V49" s="11">
        <f t="shared" si="25"/>
        <v>40</v>
      </c>
      <c r="W49" s="13">
        <v>147.07</v>
      </c>
      <c r="X49" s="13">
        <f t="shared" si="15"/>
        <v>2941.3999999999996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</row>
    <row r="50" spans="1:44" ht="37.5" customHeight="1" x14ac:dyDescent="0.3">
      <c r="A50" s="36">
        <v>47</v>
      </c>
      <c r="B50" s="149"/>
      <c r="C50" s="77" t="s">
        <v>108</v>
      </c>
      <c r="D50" s="78" t="s">
        <v>176</v>
      </c>
      <c r="E50" s="58" t="s">
        <v>91</v>
      </c>
      <c r="F50" s="6">
        <v>1000</v>
      </c>
      <c r="G50" s="7">
        <f t="shared" si="16"/>
        <v>500</v>
      </c>
      <c r="H50" s="7">
        <f t="shared" si="26"/>
        <v>0</v>
      </c>
      <c r="I50" s="7">
        <f t="shared" si="17"/>
        <v>500</v>
      </c>
      <c r="J50" s="8">
        <f t="shared" si="18"/>
        <v>500</v>
      </c>
      <c r="K50" s="8">
        <f t="shared" si="27"/>
        <v>0</v>
      </c>
      <c r="L50" s="8">
        <f t="shared" si="19"/>
        <v>500</v>
      </c>
      <c r="M50" s="9">
        <f t="shared" si="20"/>
        <v>500</v>
      </c>
      <c r="N50" s="9">
        <f t="shared" si="28"/>
        <v>0</v>
      </c>
      <c r="O50" s="9">
        <f t="shared" si="21"/>
        <v>500</v>
      </c>
      <c r="P50" s="10">
        <f t="shared" si="22"/>
        <v>500</v>
      </c>
      <c r="Q50" s="10">
        <f t="shared" si="29"/>
        <v>0</v>
      </c>
      <c r="R50" s="10">
        <f t="shared" si="23"/>
        <v>500</v>
      </c>
      <c r="S50" s="11">
        <f t="shared" si="24"/>
        <v>2000</v>
      </c>
      <c r="T50" s="12">
        <f>GESTOR!M50</f>
        <v>0</v>
      </c>
      <c r="U50" s="11">
        <f t="shared" si="30"/>
        <v>0</v>
      </c>
      <c r="V50" s="11">
        <f t="shared" si="25"/>
        <v>2000</v>
      </c>
      <c r="W50" s="13">
        <v>11.99</v>
      </c>
      <c r="X50" s="13">
        <f t="shared" si="15"/>
        <v>11990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4" ht="37.5" customHeight="1" x14ac:dyDescent="0.3">
      <c r="A51" s="36">
        <v>48</v>
      </c>
      <c r="B51" s="149"/>
      <c r="C51" s="77" t="s">
        <v>109</v>
      </c>
      <c r="D51" s="78" t="s">
        <v>176</v>
      </c>
      <c r="E51" s="58" t="s">
        <v>90</v>
      </c>
      <c r="F51" s="6">
        <v>250</v>
      </c>
      <c r="G51" s="7">
        <f t="shared" si="16"/>
        <v>125</v>
      </c>
      <c r="H51" s="7">
        <f t="shared" si="26"/>
        <v>0</v>
      </c>
      <c r="I51" s="7">
        <f t="shared" si="17"/>
        <v>125</v>
      </c>
      <c r="J51" s="8">
        <f t="shared" si="18"/>
        <v>125</v>
      </c>
      <c r="K51" s="8">
        <f t="shared" si="27"/>
        <v>0</v>
      </c>
      <c r="L51" s="8">
        <f t="shared" si="19"/>
        <v>125</v>
      </c>
      <c r="M51" s="9">
        <f t="shared" si="20"/>
        <v>125</v>
      </c>
      <c r="N51" s="9">
        <f t="shared" si="28"/>
        <v>0</v>
      </c>
      <c r="O51" s="9">
        <f t="shared" si="21"/>
        <v>125</v>
      </c>
      <c r="P51" s="10">
        <f t="shared" si="22"/>
        <v>125</v>
      </c>
      <c r="Q51" s="10">
        <f t="shared" si="29"/>
        <v>0</v>
      </c>
      <c r="R51" s="10">
        <f t="shared" si="23"/>
        <v>125</v>
      </c>
      <c r="S51" s="11">
        <f t="shared" si="24"/>
        <v>500</v>
      </c>
      <c r="T51" s="12">
        <f>GESTOR!M51</f>
        <v>0</v>
      </c>
      <c r="U51" s="11">
        <f t="shared" si="30"/>
        <v>0</v>
      </c>
      <c r="V51" s="11">
        <f t="shared" si="25"/>
        <v>500</v>
      </c>
      <c r="W51" s="13">
        <v>18.940000000000001</v>
      </c>
      <c r="X51" s="13">
        <f t="shared" si="15"/>
        <v>4735</v>
      </c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4" ht="37.5" customHeight="1" x14ac:dyDescent="0.3">
      <c r="A52" s="36">
        <v>49</v>
      </c>
      <c r="B52" s="149"/>
      <c r="C52" s="77" t="s">
        <v>110</v>
      </c>
      <c r="D52" s="78" t="s">
        <v>177</v>
      </c>
      <c r="E52" s="58" t="s">
        <v>90</v>
      </c>
      <c r="F52" s="6">
        <v>50</v>
      </c>
      <c r="G52" s="7">
        <f t="shared" si="16"/>
        <v>25</v>
      </c>
      <c r="H52" s="7">
        <f t="shared" si="26"/>
        <v>0</v>
      </c>
      <c r="I52" s="7">
        <f t="shared" si="17"/>
        <v>25</v>
      </c>
      <c r="J52" s="8">
        <f t="shared" si="18"/>
        <v>25</v>
      </c>
      <c r="K52" s="8">
        <f t="shared" si="27"/>
        <v>0</v>
      </c>
      <c r="L52" s="8">
        <f t="shared" si="19"/>
        <v>25</v>
      </c>
      <c r="M52" s="9">
        <f t="shared" si="20"/>
        <v>25</v>
      </c>
      <c r="N52" s="9">
        <f t="shared" si="28"/>
        <v>0</v>
      </c>
      <c r="O52" s="9">
        <f t="shared" si="21"/>
        <v>25</v>
      </c>
      <c r="P52" s="10">
        <f t="shared" si="22"/>
        <v>25</v>
      </c>
      <c r="Q52" s="10">
        <f t="shared" si="29"/>
        <v>0</v>
      </c>
      <c r="R52" s="37">
        <f t="shared" si="23"/>
        <v>25</v>
      </c>
      <c r="S52" s="11">
        <f t="shared" si="24"/>
        <v>100</v>
      </c>
      <c r="T52" s="12">
        <f>GESTOR!M52</f>
        <v>0</v>
      </c>
      <c r="U52" s="11">
        <f t="shared" si="30"/>
        <v>0</v>
      </c>
      <c r="V52" s="11">
        <f t="shared" si="25"/>
        <v>100</v>
      </c>
      <c r="W52" s="13">
        <v>30.1</v>
      </c>
      <c r="X52" s="13">
        <f t="shared" si="15"/>
        <v>1505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</row>
    <row r="53" spans="1:44" ht="37.5" customHeight="1" x14ac:dyDescent="0.3">
      <c r="A53" s="36">
        <v>50</v>
      </c>
      <c r="B53" s="149"/>
      <c r="C53" s="77" t="s">
        <v>112</v>
      </c>
      <c r="D53" s="78" t="s">
        <v>178</v>
      </c>
      <c r="E53" s="58" t="s">
        <v>90</v>
      </c>
      <c r="F53" s="6">
        <v>200</v>
      </c>
      <c r="G53" s="7">
        <f t="shared" si="16"/>
        <v>100</v>
      </c>
      <c r="H53" s="7">
        <f t="shared" si="26"/>
        <v>0</v>
      </c>
      <c r="I53" s="7">
        <f t="shared" si="17"/>
        <v>100</v>
      </c>
      <c r="J53" s="8">
        <f t="shared" si="18"/>
        <v>100</v>
      </c>
      <c r="K53" s="8">
        <f t="shared" si="27"/>
        <v>0</v>
      </c>
      <c r="L53" s="8">
        <f t="shared" si="19"/>
        <v>100</v>
      </c>
      <c r="M53" s="9">
        <f t="shared" si="20"/>
        <v>100</v>
      </c>
      <c r="N53" s="9">
        <f t="shared" si="28"/>
        <v>0</v>
      </c>
      <c r="O53" s="9">
        <f t="shared" si="21"/>
        <v>100</v>
      </c>
      <c r="P53" s="10">
        <f t="shared" si="22"/>
        <v>100</v>
      </c>
      <c r="Q53" s="10">
        <f t="shared" si="29"/>
        <v>0</v>
      </c>
      <c r="R53" s="10">
        <f t="shared" si="23"/>
        <v>100</v>
      </c>
      <c r="S53" s="11">
        <f t="shared" si="24"/>
        <v>400</v>
      </c>
      <c r="T53" s="12">
        <f>GESTOR!M53</f>
        <v>0</v>
      </c>
      <c r="U53" s="11">
        <f t="shared" si="30"/>
        <v>0</v>
      </c>
      <c r="V53" s="11">
        <f t="shared" si="25"/>
        <v>400</v>
      </c>
      <c r="W53" s="13">
        <v>46.61</v>
      </c>
      <c r="X53" s="13">
        <f t="shared" si="15"/>
        <v>9322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</row>
    <row r="54" spans="1:44" ht="37.5" customHeight="1" x14ac:dyDescent="0.3">
      <c r="A54" s="36">
        <v>51</v>
      </c>
      <c r="B54" s="149"/>
      <c r="C54" s="77" t="s">
        <v>114</v>
      </c>
      <c r="D54" s="78" t="s">
        <v>176</v>
      </c>
      <c r="E54" s="58" t="s">
        <v>90</v>
      </c>
      <c r="F54" s="6">
        <v>100</v>
      </c>
      <c r="G54" s="7">
        <f t="shared" si="16"/>
        <v>50</v>
      </c>
      <c r="H54" s="7">
        <f t="shared" si="26"/>
        <v>0</v>
      </c>
      <c r="I54" s="7">
        <f t="shared" si="17"/>
        <v>50</v>
      </c>
      <c r="J54" s="8">
        <f t="shared" si="18"/>
        <v>50</v>
      </c>
      <c r="K54" s="8">
        <f t="shared" si="27"/>
        <v>0</v>
      </c>
      <c r="L54" s="8">
        <f t="shared" si="19"/>
        <v>50</v>
      </c>
      <c r="M54" s="9">
        <f t="shared" si="20"/>
        <v>50</v>
      </c>
      <c r="N54" s="9">
        <f t="shared" si="28"/>
        <v>0</v>
      </c>
      <c r="O54" s="9">
        <f t="shared" si="21"/>
        <v>50</v>
      </c>
      <c r="P54" s="10">
        <f t="shared" si="22"/>
        <v>50</v>
      </c>
      <c r="Q54" s="10">
        <f t="shared" si="29"/>
        <v>0</v>
      </c>
      <c r="R54" s="10">
        <f t="shared" si="23"/>
        <v>50</v>
      </c>
      <c r="S54" s="11">
        <f t="shared" si="24"/>
        <v>200</v>
      </c>
      <c r="T54" s="12">
        <f>GESTOR!M54</f>
        <v>0</v>
      </c>
      <c r="U54" s="11">
        <f t="shared" si="30"/>
        <v>0</v>
      </c>
      <c r="V54" s="11">
        <f t="shared" si="25"/>
        <v>200</v>
      </c>
      <c r="W54" s="13">
        <v>3.88</v>
      </c>
      <c r="X54" s="13">
        <f t="shared" si="15"/>
        <v>388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</row>
    <row r="55" spans="1:44" ht="37.5" customHeight="1" x14ac:dyDescent="0.3">
      <c r="A55" s="36">
        <v>52</v>
      </c>
      <c r="B55" s="149"/>
      <c r="C55" s="77" t="s">
        <v>115</v>
      </c>
      <c r="D55" s="78" t="s">
        <v>179</v>
      </c>
      <c r="E55" s="58" t="s">
        <v>91</v>
      </c>
      <c r="F55" s="6">
        <v>1000</v>
      </c>
      <c r="G55" s="7">
        <f t="shared" si="16"/>
        <v>500</v>
      </c>
      <c r="H55" s="7">
        <f t="shared" si="26"/>
        <v>0</v>
      </c>
      <c r="I55" s="7">
        <f t="shared" si="17"/>
        <v>500</v>
      </c>
      <c r="J55" s="8">
        <f t="shared" si="18"/>
        <v>500</v>
      </c>
      <c r="K55" s="8">
        <f t="shared" si="27"/>
        <v>0</v>
      </c>
      <c r="L55" s="8">
        <f t="shared" si="19"/>
        <v>500</v>
      </c>
      <c r="M55" s="9">
        <f t="shared" si="20"/>
        <v>500</v>
      </c>
      <c r="N55" s="9">
        <f t="shared" si="28"/>
        <v>0</v>
      </c>
      <c r="O55" s="9">
        <f t="shared" si="21"/>
        <v>500</v>
      </c>
      <c r="P55" s="10">
        <f t="shared" si="22"/>
        <v>500</v>
      </c>
      <c r="Q55" s="10">
        <f t="shared" si="29"/>
        <v>0</v>
      </c>
      <c r="R55" s="10">
        <f t="shared" si="23"/>
        <v>500</v>
      </c>
      <c r="S55" s="11">
        <f t="shared" si="24"/>
        <v>2000</v>
      </c>
      <c r="T55" s="12">
        <f>GESTOR!M55</f>
        <v>0</v>
      </c>
      <c r="U55" s="11">
        <f t="shared" si="30"/>
        <v>0</v>
      </c>
      <c r="V55" s="11">
        <f t="shared" si="25"/>
        <v>2000</v>
      </c>
      <c r="W55" s="13">
        <v>7.99</v>
      </c>
      <c r="X55" s="13">
        <f t="shared" si="15"/>
        <v>7990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</row>
    <row r="56" spans="1:44" ht="37.5" customHeight="1" x14ac:dyDescent="0.3">
      <c r="A56" s="36">
        <v>53</v>
      </c>
      <c r="B56" s="149"/>
      <c r="C56" s="77" t="s">
        <v>117</v>
      </c>
      <c r="D56" s="78" t="s">
        <v>180</v>
      </c>
      <c r="E56" s="58" t="s">
        <v>91</v>
      </c>
      <c r="F56" s="6">
        <v>10000</v>
      </c>
      <c r="G56" s="7">
        <f t="shared" si="16"/>
        <v>5000</v>
      </c>
      <c r="H56" s="7">
        <f t="shared" si="26"/>
        <v>0</v>
      </c>
      <c r="I56" s="7">
        <f t="shared" si="17"/>
        <v>5000</v>
      </c>
      <c r="J56" s="8">
        <f t="shared" si="18"/>
        <v>5000</v>
      </c>
      <c r="K56" s="8">
        <f t="shared" si="27"/>
        <v>0</v>
      </c>
      <c r="L56" s="8">
        <f t="shared" si="19"/>
        <v>5000</v>
      </c>
      <c r="M56" s="9">
        <f t="shared" si="20"/>
        <v>5000</v>
      </c>
      <c r="N56" s="9">
        <f t="shared" si="28"/>
        <v>0</v>
      </c>
      <c r="O56" s="9">
        <f t="shared" si="21"/>
        <v>5000</v>
      </c>
      <c r="P56" s="10">
        <f t="shared" si="22"/>
        <v>5000</v>
      </c>
      <c r="Q56" s="10">
        <f t="shared" si="29"/>
        <v>0</v>
      </c>
      <c r="R56" s="10">
        <f t="shared" si="23"/>
        <v>5000</v>
      </c>
      <c r="S56" s="11">
        <f t="shared" si="24"/>
        <v>20000</v>
      </c>
      <c r="T56" s="12">
        <f>GESTOR!M56</f>
        <v>0</v>
      </c>
      <c r="U56" s="11">
        <f t="shared" si="30"/>
        <v>0</v>
      </c>
      <c r="V56" s="11">
        <f t="shared" si="25"/>
        <v>20000</v>
      </c>
      <c r="W56" s="35">
        <v>11.34</v>
      </c>
      <c r="X56" s="13">
        <f t="shared" si="15"/>
        <v>113400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</row>
    <row r="57" spans="1:44" ht="37.5" customHeight="1" x14ac:dyDescent="0.3">
      <c r="A57" s="36">
        <v>54</v>
      </c>
      <c r="B57" s="149"/>
      <c r="C57" s="77" t="s">
        <v>119</v>
      </c>
      <c r="D57" s="78" t="s">
        <v>181</v>
      </c>
      <c r="E57" s="58" t="s">
        <v>91</v>
      </c>
      <c r="F57" s="6">
        <v>500</v>
      </c>
      <c r="G57" s="7">
        <f t="shared" si="16"/>
        <v>250</v>
      </c>
      <c r="H57" s="7">
        <f t="shared" si="26"/>
        <v>0</v>
      </c>
      <c r="I57" s="7">
        <f t="shared" si="17"/>
        <v>250</v>
      </c>
      <c r="J57" s="8">
        <f t="shared" si="18"/>
        <v>250</v>
      </c>
      <c r="K57" s="8">
        <f t="shared" si="27"/>
        <v>0</v>
      </c>
      <c r="L57" s="8">
        <f t="shared" si="19"/>
        <v>250</v>
      </c>
      <c r="M57" s="9">
        <f t="shared" si="20"/>
        <v>250</v>
      </c>
      <c r="N57" s="9">
        <f t="shared" si="28"/>
        <v>0</v>
      </c>
      <c r="O57" s="9">
        <f t="shared" si="21"/>
        <v>250</v>
      </c>
      <c r="P57" s="10">
        <f t="shared" si="22"/>
        <v>250</v>
      </c>
      <c r="Q57" s="10">
        <f t="shared" si="29"/>
        <v>0</v>
      </c>
      <c r="R57" s="10">
        <f t="shared" si="23"/>
        <v>250</v>
      </c>
      <c r="S57" s="11">
        <f t="shared" si="24"/>
        <v>1000</v>
      </c>
      <c r="T57" s="12">
        <f>GESTOR!M57</f>
        <v>0</v>
      </c>
      <c r="U57" s="11">
        <f t="shared" si="30"/>
        <v>0</v>
      </c>
      <c r="V57" s="11">
        <f t="shared" si="25"/>
        <v>1000</v>
      </c>
      <c r="W57" s="13">
        <v>12.26</v>
      </c>
      <c r="X57" s="13">
        <f t="shared" si="15"/>
        <v>6130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</row>
    <row r="58" spans="1:44" ht="37.5" customHeight="1" x14ac:dyDescent="0.3">
      <c r="A58" s="36">
        <v>55</v>
      </c>
      <c r="B58" s="149"/>
      <c r="C58" s="77" t="s">
        <v>121</v>
      </c>
      <c r="D58" s="78" t="s">
        <v>176</v>
      </c>
      <c r="E58" s="58" t="s">
        <v>90</v>
      </c>
      <c r="F58" s="6">
        <v>50</v>
      </c>
      <c r="G58" s="7">
        <f t="shared" si="16"/>
        <v>25</v>
      </c>
      <c r="H58" s="7">
        <f t="shared" si="26"/>
        <v>0</v>
      </c>
      <c r="I58" s="7">
        <f t="shared" si="17"/>
        <v>25</v>
      </c>
      <c r="J58" s="8">
        <f t="shared" si="18"/>
        <v>25</v>
      </c>
      <c r="K58" s="8">
        <f t="shared" si="27"/>
        <v>0</v>
      </c>
      <c r="L58" s="8">
        <f t="shared" si="19"/>
        <v>25</v>
      </c>
      <c r="M58" s="9">
        <f t="shared" si="20"/>
        <v>25</v>
      </c>
      <c r="N58" s="9">
        <f t="shared" si="28"/>
        <v>0</v>
      </c>
      <c r="O58" s="9">
        <f t="shared" si="21"/>
        <v>25</v>
      </c>
      <c r="P58" s="10">
        <f t="shared" si="22"/>
        <v>25</v>
      </c>
      <c r="Q58" s="10">
        <f t="shared" si="29"/>
        <v>0</v>
      </c>
      <c r="R58" s="10">
        <f t="shared" si="23"/>
        <v>25</v>
      </c>
      <c r="S58" s="11">
        <f t="shared" si="24"/>
        <v>100</v>
      </c>
      <c r="T58" s="12">
        <f>GESTOR!M58</f>
        <v>0</v>
      </c>
      <c r="U58" s="11">
        <f t="shared" si="30"/>
        <v>0</v>
      </c>
      <c r="V58" s="11">
        <f t="shared" si="25"/>
        <v>100</v>
      </c>
      <c r="W58" s="13">
        <v>37.369999999999997</v>
      </c>
      <c r="X58" s="13">
        <f t="shared" si="15"/>
        <v>1868.4999999999998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</row>
    <row r="59" spans="1:44" ht="37.5" customHeight="1" x14ac:dyDescent="0.3">
      <c r="A59" s="36">
        <v>56</v>
      </c>
      <c r="B59" s="149"/>
      <c r="C59" s="77" t="s">
        <v>122</v>
      </c>
      <c r="D59" s="78" t="s">
        <v>176</v>
      </c>
      <c r="E59" s="58" t="s">
        <v>92</v>
      </c>
      <c r="F59" s="6">
        <v>200</v>
      </c>
      <c r="G59" s="7">
        <f t="shared" ref="G59:G122" si="31">IF(ROUNDDOWN($F59*0.5,0)&gt;$V59,$V59+H59,ROUNDDOWN($F59*0.5,0))</f>
        <v>100</v>
      </c>
      <c r="H59" s="7">
        <f t="shared" ref="H59:H122" si="32">SUMIF($W$2:$AF$2,$G$2,W59:AF59)</f>
        <v>0</v>
      </c>
      <c r="I59" s="7">
        <f t="shared" ref="I59:I122" si="33">G59-H59</f>
        <v>100</v>
      </c>
      <c r="J59" s="8">
        <f t="shared" ref="J59:J122" si="34">IF(ROUNDDOWN($F59*0.5,0)&gt;$V59,$V59+K59,ROUNDDOWN($F59*0.5,0))</f>
        <v>100</v>
      </c>
      <c r="K59" s="8">
        <f t="shared" ref="K59:K122" si="35">SUMIF($W$2:$AF$2,$J$2,W59:AF59)</f>
        <v>0</v>
      </c>
      <c r="L59" s="8">
        <f t="shared" ref="L59:L122" si="36">J59-K59</f>
        <v>100</v>
      </c>
      <c r="M59" s="9">
        <f t="shared" ref="M59:M122" si="37">IF(ROUNDDOWN($F59*0.5,0)&gt;$V59,$V59+N59,ROUNDDOWN($F59*0.5,0))</f>
        <v>100</v>
      </c>
      <c r="N59" s="9">
        <f t="shared" ref="N59:N122" si="38">SUMIF($W$2:$AF$2,$M$2,W59:AF59)</f>
        <v>0</v>
      </c>
      <c r="O59" s="9">
        <f t="shared" ref="O59:O122" si="39">M59-N59</f>
        <v>100</v>
      </c>
      <c r="P59" s="10">
        <f t="shared" ref="P59:P122" si="40">IF(ROUNDDOWN($F59*0.5,0)&gt;$V59,$V59+Q59,ROUNDDOWN($F59*0.5,0))</f>
        <v>100</v>
      </c>
      <c r="Q59" s="10">
        <f t="shared" ref="Q59:Q122" si="41">SUMIF($W$2:$AF$2,$P$2,W59:AF59)</f>
        <v>0</v>
      </c>
      <c r="R59" s="10">
        <f t="shared" ref="R59:R122" si="42">P59-Q59</f>
        <v>100</v>
      </c>
      <c r="S59" s="11">
        <f t="shared" ref="S59:S122" si="43">F59*2</f>
        <v>400</v>
      </c>
      <c r="T59" s="12">
        <f>GESTOR!M59</f>
        <v>0</v>
      </c>
      <c r="U59" s="11">
        <f t="shared" ref="U59:U122" si="44">(SUM(Y59:AR59))</f>
        <v>0</v>
      </c>
      <c r="V59" s="11">
        <f t="shared" ref="V59:V122" si="45">S59-U59-T59</f>
        <v>400</v>
      </c>
      <c r="W59" s="13">
        <v>16.95</v>
      </c>
      <c r="X59" s="13">
        <f t="shared" si="15"/>
        <v>3390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</row>
    <row r="60" spans="1:44" ht="37.5" customHeight="1" x14ac:dyDescent="0.3">
      <c r="A60" s="36">
        <v>57</v>
      </c>
      <c r="B60" s="149"/>
      <c r="C60" s="77" t="s">
        <v>123</v>
      </c>
      <c r="D60" s="78" t="s">
        <v>182</v>
      </c>
      <c r="E60" s="58" t="s">
        <v>91</v>
      </c>
      <c r="F60" s="6">
        <v>500</v>
      </c>
      <c r="G60" s="7">
        <f t="shared" si="31"/>
        <v>250</v>
      </c>
      <c r="H60" s="7">
        <f t="shared" si="32"/>
        <v>0</v>
      </c>
      <c r="I60" s="7">
        <f t="shared" si="33"/>
        <v>250</v>
      </c>
      <c r="J60" s="8">
        <f t="shared" si="34"/>
        <v>250</v>
      </c>
      <c r="K60" s="8">
        <f t="shared" si="35"/>
        <v>0</v>
      </c>
      <c r="L60" s="8">
        <f t="shared" si="36"/>
        <v>250</v>
      </c>
      <c r="M60" s="9">
        <f t="shared" si="37"/>
        <v>250</v>
      </c>
      <c r="N60" s="9">
        <f t="shared" si="38"/>
        <v>0</v>
      </c>
      <c r="O60" s="9">
        <f t="shared" si="39"/>
        <v>250</v>
      </c>
      <c r="P60" s="10">
        <f t="shared" si="40"/>
        <v>250</v>
      </c>
      <c r="Q60" s="10">
        <f t="shared" si="41"/>
        <v>0</v>
      </c>
      <c r="R60" s="10">
        <f t="shared" si="42"/>
        <v>250</v>
      </c>
      <c r="S60" s="11">
        <f t="shared" si="43"/>
        <v>1000</v>
      </c>
      <c r="T60" s="12">
        <f>GESTOR!M60</f>
        <v>0</v>
      </c>
      <c r="U60" s="11">
        <f t="shared" si="44"/>
        <v>0</v>
      </c>
      <c r="V60" s="11">
        <f t="shared" si="45"/>
        <v>1000</v>
      </c>
      <c r="W60" s="13">
        <v>21.94</v>
      </c>
      <c r="X60" s="13">
        <f t="shared" si="15"/>
        <v>10970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</row>
    <row r="61" spans="1:44" ht="37.5" customHeight="1" x14ac:dyDescent="0.3">
      <c r="A61" s="36">
        <v>58</v>
      </c>
      <c r="B61" s="149"/>
      <c r="C61" s="77" t="s">
        <v>125</v>
      </c>
      <c r="D61" s="78" t="s">
        <v>183</v>
      </c>
      <c r="E61" s="58" t="s">
        <v>91</v>
      </c>
      <c r="F61" s="6">
        <v>500</v>
      </c>
      <c r="G61" s="7">
        <f t="shared" si="31"/>
        <v>250</v>
      </c>
      <c r="H61" s="7">
        <f t="shared" si="32"/>
        <v>0</v>
      </c>
      <c r="I61" s="7">
        <f t="shared" si="33"/>
        <v>250</v>
      </c>
      <c r="J61" s="8">
        <f t="shared" si="34"/>
        <v>250</v>
      </c>
      <c r="K61" s="8">
        <f t="shared" si="35"/>
        <v>0</v>
      </c>
      <c r="L61" s="8">
        <f t="shared" si="36"/>
        <v>250</v>
      </c>
      <c r="M61" s="9">
        <f t="shared" si="37"/>
        <v>250</v>
      </c>
      <c r="N61" s="9">
        <f t="shared" si="38"/>
        <v>0</v>
      </c>
      <c r="O61" s="9">
        <f t="shared" si="39"/>
        <v>250</v>
      </c>
      <c r="P61" s="10">
        <f t="shared" si="40"/>
        <v>250</v>
      </c>
      <c r="Q61" s="10">
        <f t="shared" si="41"/>
        <v>0</v>
      </c>
      <c r="R61" s="10">
        <f t="shared" si="42"/>
        <v>250</v>
      </c>
      <c r="S61" s="11">
        <f t="shared" si="43"/>
        <v>1000</v>
      </c>
      <c r="T61" s="12">
        <f>GESTOR!M61</f>
        <v>0</v>
      </c>
      <c r="U61" s="11">
        <f t="shared" si="44"/>
        <v>0</v>
      </c>
      <c r="V61" s="11">
        <f t="shared" si="45"/>
        <v>1000</v>
      </c>
      <c r="W61" s="13">
        <v>15.66</v>
      </c>
      <c r="X61" s="13">
        <f t="shared" si="15"/>
        <v>7830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</row>
    <row r="62" spans="1:44" ht="37.5" customHeight="1" x14ac:dyDescent="0.3">
      <c r="A62" s="36">
        <v>59</v>
      </c>
      <c r="B62" s="149"/>
      <c r="C62" s="77" t="s">
        <v>127</v>
      </c>
      <c r="D62" s="78" t="s">
        <v>184</v>
      </c>
      <c r="E62" s="58" t="s">
        <v>91</v>
      </c>
      <c r="F62" s="6">
        <v>100</v>
      </c>
      <c r="G62" s="7">
        <f t="shared" si="31"/>
        <v>50</v>
      </c>
      <c r="H62" s="7">
        <f t="shared" si="32"/>
        <v>0</v>
      </c>
      <c r="I62" s="7">
        <f t="shared" si="33"/>
        <v>50</v>
      </c>
      <c r="J62" s="8">
        <f t="shared" si="34"/>
        <v>50</v>
      </c>
      <c r="K62" s="8">
        <f t="shared" si="35"/>
        <v>0</v>
      </c>
      <c r="L62" s="8">
        <f t="shared" si="36"/>
        <v>50</v>
      </c>
      <c r="M62" s="9">
        <f t="shared" si="37"/>
        <v>50</v>
      </c>
      <c r="N62" s="9">
        <f t="shared" si="38"/>
        <v>0</v>
      </c>
      <c r="O62" s="9">
        <f t="shared" si="39"/>
        <v>50</v>
      </c>
      <c r="P62" s="10">
        <f t="shared" si="40"/>
        <v>50</v>
      </c>
      <c r="Q62" s="10">
        <f t="shared" si="41"/>
        <v>0</v>
      </c>
      <c r="R62" s="10">
        <f t="shared" si="42"/>
        <v>50</v>
      </c>
      <c r="S62" s="11">
        <f t="shared" si="43"/>
        <v>200</v>
      </c>
      <c r="T62" s="12">
        <f>GESTOR!M62</f>
        <v>0</v>
      </c>
      <c r="U62" s="11">
        <f t="shared" si="44"/>
        <v>0</v>
      </c>
      <c r="V62" s="11">
        <f t="shared" si="45"/>
        <v>200</v>
      </c>
      <c r="W62" s="13">
        <v>11</v>
      </c>
      <c r="X62" s="13">
        <f t="shared" si="15"/>
        <v>1100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</row>
    <row r="63" spans="1:44" ht="37.5" customHeight="1" x14ac:dyDescent="0.3">
      <c r="A63" s="36">
        <v>60</v>
      </c>
      <c r="B63" s="149"/>
      <c r="C63" s="77" t="s">
        <v>129</v>
      </c>
      <c r="D63" s="78" t="s">
        <v>185</v>
      </c>
      <c r="E63" s="58" t="s">
        <v>91</v>
      </c>
      <c r="F63" s="6">
        <v>200</v>
      </c>
      <c r="G63" s="7">
        <f t="shared" si="31"/>
        <v>100</v>
      </c>
      <c r="H63" s="7">
        <f t="shared" si="32"/>
        <v>0</v>
      </c>
      <c r="I63" s="7">
        <f t="shared" si="33"/>
        <v>100</v>
      </c>
      <c r="J63" s="8">
        <f t="shared" si="34"/>
        <v>100</v>
      </c>
      <c r="K63" s="8">
        <f t="shared" si="35"/>
        <v>0</v>
      </c>
      <c r="L63" s="8">
        <f t="shared" si="36"/>
        <v>100</v>
      </c>
      <c r="M63" s="9">
        <f t="shared" si="37"/>
        <v>100</v>
      </c>
      <c r="N63" s="9">
        <f t="shared" si="38"/>
        <v>0</v>
      </c>
      <c r="O63" s="9">
        <f t="shared" si="39"/>
        <v>100</v>
      </c>
      <c r="P63" s="10">
        <f t="shared" si="40"/>
        <v>100</v>
      </c>
      <c r="Q63" s="10">
        <f t="shared" si="41"/>
        <v>0</v>
      </c>
      <c r="R63" s="10">
        <f t="shared" si="42"/>
        <v>100</v>
      </c>
      <c r="S63" s="11">
        <f t="shared" si="43"/>
        <v>400</v>
      </c>
      <c r="T63" s="12">
        <f>GESTOR!M63</f>
        <v>0</v>
      </c>
      <c r="U63" s="11">
        <f t="shared" si="44"/>
        <v>0</v>
      </c>
      <c r="V63" s="11">
        <f t="shared" si="45"/>
        <v>400</v>
      </c>
      <c r="W63" s="13">
        <v>153.36000000000001</v>
      </c>
      <c r="X63" s="13">
        <f t="shared" si="15"/>
        <v>30672.000000000004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</row>
    <row r="64" spans="1:44" ht="37.5" customHeight="1" x14ac:dyDescent="0.3">
      <c r="A64" s="36">
        <v>61</v>
      </c>
      <c r="B64" s="149"/>
      <c r="C64" s="77" t="s">
        <v>131</v>
      </c>
      <c r="D64" s="78" t="s">
        <v>186</v>
      </c>
      <c r="E64" s="58" t="s">
        <v>91</v>
      </c>
      <c r="F64" s="6">
        <v>200</v>
      </c>
      <c r="G64" s="7">
        <f t="shared" si="31"/>
        <v>100</v>
      </c>
      <c r="H64" s="7">
        <f t="shared" si="32"/>
        <v>0</v>
      </c>
      <c r="I64" s="7">
        <f t="shared" si="33"/>
        <v>100</v>
      </c>
      <c r="J64" s="8">
        <f t="shared" si="34"/>
        <v>100</v>
      </c>
      <c r="K64" s="8">
        <f t="shared" si="35"/>
        <v>0</v>
      </c>
      <c r="L64" s="8">
        <f t="shared" si="36"/>
        <v>100</v>
      </c>
      <c r="M64" s="9">
        <f t="shared" si="37"/>
        <v>100</v>
      </c>
      <c r="N64" s="9">
        <f t="shared" si="38"/>
        <v>0</v>
      </c>
      <c r="O64" s="9">
        <f t="shared" si="39"/>
        <v>100</v>
      </c>
      <c r="P64" s="10">
        <f t="shared" si="40"/>
        <v>100</v>
      </c>
      <c r="Q64" s="10">
        <f t="shared" si="41"/>
        <v>0</v>
      </c>
      <c r="R64" s="10">
        <f t="shared" si="42"/>
        <v>100</v>
      </c>
      <c r="S64" s="11">
        <f t="shared" si="43"/>
        <v>400</v>
      </c>
      <c r="T64" s="12">
        <f>GESTOR!M64</f>
        <v>0</v>
      </c>
      <c r="U64" s="11">
        <f t="shared" si="44"/>
        <v>0</v>
      </c>
      <c r="V64" s="11">
        <f t="shared" si="45"/>
        <v>400</v>
      </c>
      <c r="W64" s="13">
        <v>150</v>
      </c>
      <c r="X64" s="13">
        <f t="shared" si="15"/>
        <v>30000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</row>
    <row r="65" spans="1:44" ht="37.5" customHeight="1" x14ac:dyDescent="0.3">
      <c r="A65" s="36">
        <v>62</v>
      </c>
      <c r="B65" s="149"/>
      <c r="C65" s="77" t="s">
        <v>133</v>
      </c>
      <c r="D65" s="78" t="s">
        <v>187</v>
      </c>
      <c r="E65" s="58" t="s">
        <v>91</v>
      </c>
      <c r="F65" s="6">
        <v>100</v>
      </c>
      <c r="G65" s="7">
        <f t="shared" si="31"/>
        <v>50</v>
      </c>
      <c r="H65" s="7">
        <f t="shared" si="32"/>
        <v>0</v>
      </c>
      <c r="I65" s="7">
        <f t="shared" si="33"/>
        <v>50</v>
      </c>
      <c r="J65" s="8">
        <f t="shared" si="34"/>
        <v>50</v>
      </c>
      <c r="K65" s="8">
        <f t="shared" si="35"/>
        <v>0</v>
      </c>
      <c r="L65" s="8">
        <f t="shared" si="36"/>
        <v>50</v>
      </c>
      <c r="M65" s="9">
        <f t="shared" si="37"/>
        <v>50</v>
      </c>
      <c r="N65" s="9">
        <f t="shared" si="38"/>
        <v>0</v>
      </c>
      <c r="O65" s="9">
        <f t="shared" si="39"/>
        <v>50</v>
      </c>
      <c r="P65" s="10">
        <f t="shared" si="40"/>
        <v>50</v>
      </c>
      <c r="Q65" s="10">
        <f t="shared" si="41"/>
        <v>0</v>
      </c>
      <c r="R65" s="10">
        <f t="shared" si="42"/>
        <v>50</v>
      </c>
      <c r="S65" s="11">
        <f t="shared" si="43"/>
        <v>200</v>
      </c>
      <c r="T65" s="12">
        <f>GESTOR!M65</f>
        <v>0</v>
      </c>
      <c r="U65" s="11">
        <f t="shared" si="44"/>
        <v>0</v>
      </c>
      <c r="V65" s="11">
        <f t="shared" si="45"/>
        <v>200</v>
      </c>
      <c r="W65" s="13">
        <v>49.48</v>
      </c>
      <c r="X65" s="13">
        <f t="shared" si="15"/>
        <v>4948</v>
      </c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</row>
    <row r="66" spans="1:44" ht="37.5" customHeight="1" x14ac:dyDescent="0.3">
      <c r="A66" s="36">
        <v>63</v>
      </c>
      <c r="B66" s="149"/>
      <c r="C66" s="77" t="s">
        <v>135</v>
      </c>
      <c r="D66" s="78" t="s">
        <v>188</v>
      </c>
      <c r="E66" s="58" t="s">
        <v>91</v>
      </c>
      <c r="F66" s="6">
        <v>100</v>
      </c>
      <c r="G66" s="7">
        <f t="shared" si="31"/>
        <v>50</v>
      </c>
      <c r="H66" s="7">
        <f t="shared" si="32"/>
        <v>0</v>
      </c>
      <c r="I66" s="7">
        <f t="shared" si="33"/>
        <v>50</v>
      </c>
      <c r="J66" s="8">
        <f t="shared" si="34"/>
        <v>50</v>
      </c>
      <c r="K66" s="8">
        <f t="shared" si="35"/>
        <v>0</v>
      </c>
      <c r="L66" s="8">
        <f t="shared" si="36"/>
        <v>50</v>
      </c>
      <c r="M66" s="9">
        <f t="shared" si="37"/>
        <v>50</v>
      </c>
      <c r="N66" s="9">
        <f t="shared" si="38"/>
        <v>0</v>
      </c>
      <c r="O66" s="9">
        <f t="shared" si="39"/>
        <v>50</v>
      </c>
      <c r="P66" s="10">
        <f t="shared" si="40"/>
        <v>50</v>
      </c>
      <c r="Q66" s="10">
        <f t="shared" si="41"/>
        <v>0</v>
      </c>
      <c r="R66" s="10">
        <f t="shared" si="42"/>
        <v>50</v>
      </c>
      <c r="S66" s="11">
        <f t="shared" si="43"/>
        <v>200</v>
      </c>
      <c r="T66" s="12">
        <f>GESTOR!M66</f>
        <v>0</v>
      </c>
      <c r="U66" s="11">
        <f t="shared" si="44"/>
        <v>0</v>
      </c>
      <c r="V66" s="11">
        <f t="shared" si="45"/>
        <v>200</v>
      </c>
      <c r="W66" s="13">
        <v>19.12</v>
      </c>
      <c r="X66" s="13">
        <f t="shared" si="15"/>
        <v>1912</v>
      </c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</row>
    <row r="67" spans="1:44" ht="37.5" customHeight="1" x14ac:dyDescent="0.3">
      <c r="A67" s="36">
        <v>64</v>
      </c>
      <c r="B67" s="149"/>
      <c r="C67" s="77" t="s">
        <v>137</v>
      </c>
      <c r="D67" s="78" t="s">
        <v>189</v>
      </c>
      <c r="E67" s="58" t="s">
        <v>91</v>
      </c>
      <c r="F67" s="6">
        <v>200</v>
      </c>
      <c r="G67" s="7">
        <f t="shared" si="31"/>
        <v>100</v>
      </c>
      <c r="H67" s="7">
        <f t="shared" si="32"/>
        <v>0</v>
      </c>
      <c r="I67" s="7">
        <f t="shared" si="33"/>
        <v>100</v>
      </c>
      <c r="J67" s="8">
        <f t="shared" si="34"/>
        <v>100</v>
      </c>
      <c r="K67" s="8">
        <f t="shared" si="35"/>
        <v>0</v>
      </c>
      <c r="L67" s="8">
        <f t="shared" si="36"/>
        <v>100</v>
      </c>
      <c r="M67" s="9">
        <f t="shared" si="37"/>
        <v>100</v>
      </c>
      <c r="N67" s="9">
        <f t="shared" si="38"/>
        <v>0</v>
      </c>
      <c r="O67" s="9">
        <f t="shared" si="39"/>
        <v>100</v>
      </c>
      <c r="P67" s="10">
        <f t="shared" si="40"/>
        <v>100</v>
      </c>
      <c r="Q67" s="10">
        <f t="shared" si="41"/>
        <v>0</v>
      </c>
      <c r="R67" s="10">
        <f t="shared" si="42"/>
        <v>100</v>
      </c>
      <c r="S67" s="11">
        <f t="shared" si="43"/>
        <v>400</v>
      </c>
      <c r="T67" s="12">
        <f>GESTOR!M67</f>
        <v>0</v>
      </c>
      <c r="U67" s="11">
        <f t="shared" si="44"/>
        <v>0</v>
      </c>
      <c r="V67" s="11">
        <f t="shared" si="45"/>
        <v>400</v>
      </c>
      <c r="W67" s="13">
        <v>44.98</v>
      </c>
      <c r="X67" s="13">
        <f t="shared" si="15"/>
        <v>8996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</row>
    <row r="68" spans="1:44" ht="37.5" customHeight="1" x14ac:dyDescent="0.3">
      <c r="A68" s="36">
        <v>65</v>
      </c>
      <c r="B68" s="149"/>
      <c r="C68" s="77" t="s">
        <v>139</v>
      </c>
      <c r="D68" s="78" t="s">
        <v>190</v>
      </c>
      <c r="E68" s="58" t="s">
        <v>91</v>
      </c>
      <c r="F68" s="6">
        <v>200</v>
      </c>
      <c r="G68" s="7">
        <f t="shared" si="31"/>
        <v>100</v>
      </c>
      <c r="H68" s="7">
        <f t="shared" si="32"/>
        <v>0</v>
      </c>
      <c r="I68" s="7">
        <f t="shared" si="33"/>
        <v>100</v>
      </c>
      <c r="J68" s="8">
        <f t="shared" si="34"/>
        <v>100</v>
      </c>
      <c r="K68" s="8">
        <f t="shared" si="35"/>
        <v>0</v>
      </c>
      <c r="L68" s="8">
        <f t="shared" si="36"/>
        <v>100</v>
      </c>
      <c r="M68" s="9">
        <f t="shared" si="37"/>
        <v>100</v>
      </c>
      <c r="N68" s="9">
        <f t="shared" si="38"/>
        <v>0</v>
      </c>
      <c r="O68" s="9">
        <f t="shared" si="39"/>
        <v>100</v>
      </c>
      <c r="P68" s="10">
        <f t="shared" si="40"/>
        <v>100</v>
      </c>
      <c r="Q68" s="10">
        <f t="shared" si="41"/>
        <v>0</v>
      </c>
      <c r="R68" s="10">
        <f t="shared" si="42"/>
        <v>100</v>
      </c>
      <c r="S68" s="11">
        <f t="shared" si="43"/>
        <v>400</v>
      </c>
      <c r="T68" s="12">
        <f>GESTOR!M68</f>
        <v>0</v>
      </c>
      <c r="U68" s="11">
        <f t="shared" si="44"/>
        <v>0</v>
      </c>
      <c r="V68" s="11">
        <f t="shared" si="45"/>
        <v>400</v>
      </c>
      <c r="W68" s="13">
        <v>74.95</v>
      </c>
      <c r="X68" s="13">
        <f t="shared" si="15"/>
        <v>14990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1:44" ht="37.5" customHeight="1" x14ac:dyDescent="0.3">
      <c r="A69" s="36">
        <v>66</v>
      </c>
      <c r="B69" s="149"/>
      <c r="C69" s="77" t="s">
        <v>141</v>
      </c>
      <c r="D69" s="78" t="s">
        <v>191</v>
      </c>
      <c r="E69" s="58" t="s">
        <v>90</v>
      </c>
      <c r="F69" s="6">
        <v>5</v>
      </c>
      <c r="G69" s="7">
        <f t="shared" si="31"/>
        <v>2</v>
      </c>
      <c r="H69" s="7">
        <f t="shared" si="32"/>
        <v>0</v>
      </c>
      <c r="I69" s="7">
        <f t="shared" si="33"/>
        <v>2</v>
      </c>
      <c r="J69" s="8">
        <f t="shared" si="34"/>
        <v>2</v>
      </c>
      <c r="K69" s="8">
        <f t="shared" si="35"/>
        <v>0</v>
      </c>
      <c r="L69" s="8">
        <f t="shared" si="36"/>
        <v>2</v>
      </c>
      <c r="M69" s="9">
        <f t="shared" si="37"/>
        <v>2</v>
      </c>
      <c r="N69" s="9">
        <f t="shared" si="38"/>
        <v>0</v>
      </c>
      <c r="O69" s="9">
        <f t="shared" si="39"/>
        <v>2</v>
      </c>
      <c r="P69" s="10">
        <f t="shared" si="40"/>
        <v>2</v>
      </c>
      <c r="Q69" s="10">
        <f t="shared" si="41"/>
        <v>0</v>
      </c>
      <c r="R69" s="10">
        <f t="shared" si="42"/>
        <v>2</v>
      </c>
      <c r="S69" s="11">
        <f t="shared" si="43"/>
        <v>10</v>
      </c>
      <c r="T69" s="12">
        <f>GESTOR!M69</f>
        <v>0</v>
      </c>
      <c r="U69" s="11">
        <f t="shared" si="44"/>
        <v>0</v>
      </c>
      <c r="V69" s="11">
        <f t="shared" si="45"/>
        <v>10</v>
      </c>
      <c r="W69" s="13">
        <v>830.2</v>
      </c>
      <c r="X69" s="13">
        <f t="shared" si="15"/>
        <v>4151</v>
      </c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</row>
    <row r="70" spans="1:44" ht="37.5" customHeight="1" x14ac:dyDescent="0.3">
      <c r="A70" s="36">
        <v>67</v>
      </c>
      <c r="B70" s="149"/>
      <c r="C70" s="77" t="s">
        <v>143</v>
      </c>
      <c r="D70" s="78" t="s">
        <v>191</v>
      </c>
      <c r="E70" s="58" t="s">
        <v>90</v>
      </c>
      <c r="F70" s="6">
        <v>5</v>
      </c>
      <c r="G70" s="7">
        <f t="shared" si="31"/>
        <v>2</v>
      </c>
      <c r="H70" s="7">
        <f t="shared" si="32"/>
        <v>0</v>
      </c>
      <c r="I70" s="7">
        <f t="shared" si="33"/>
        <v>2</v>
      </c>
      <c r="J70" s="8">
        <f t="shared" si="34"/>
        <v>2</v>
      </c>
      <c r="K70" s="8">
        <f t="shared" si="35"/>
        <v>0</v>
      </c>
      <c r="L70" s="8">
        <f t="shared" si="36"/>
        <v>2</v>
      </c>
      <c r="M70" s="9">
        <f t="shared" si="37"/>
        <v>2</v>
      </c>
      <c r="N70" s="9">
        <f t="shared" si="38"/>
        <v>0</v>
      </c>
      <c r="O70" s="9">
        <f t="shared" si="39"/>
        <v>2</v>
      </c>
      <c r="P70" s="10">
        <f t="shared" si="40"/>
        <v>2</v>
      </c>
      <c r="Q70" s="10">
        <f t="shared" si="41"/>
        <v>0</v>
      </c>
      <c r="R70" s="10">
        <f t="shared" si="42"/>
        <v>2</v>
      </c>
      <c r="S70" s="11">
        <f t="shared" si="43"/>
        <v>10</v>
      </c>
      <c r="T70" s="12">
        <f>GESTOR!M70</f>
        <v>0</v>
      </c>
      <c r="U70" s="11">
        <f t="shared" si="44"/>
        <v>0</v>
      </c>
      <c r="V70" s="11">
        <f t="shared" si="45"/>
        <v>10</v>
      </c>
      <c r="W70" s="13">
        <v>469.76</v>
      </c>
      <c r="X70" s="13">
        <f t="shared" si="15"/>
        <v>2348.8000000000002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</row>
    <row r="71" spans="1:44" ht="37.5" customHeight="1" x14ac:dyDescent="0.3">
      <c r="A71" s="36">
        <v>68</v>
      </c>
      <c r="B71" s="149"/>
      <c r="C71" s="77" t="s">
        <v>144</v>
      </c>
      <c r="D71" s="78" t="s">
        <v>191</v>
      </c>
      <c r="E71" s="58" t="s">
        <v>90</v>
      </c>
      <c r="F71" s="6">
        <v>20</v>
      </c>
      <c r="G71" s="7">
        <f t="shared" si="31"/>
        <v>10</v>
      </c>
      <c r="H71" s="7">
        <f t="shared" si="32"/>
        <v>0</v>
      </c>
      <c r="I71" s="7">
        <f t="shared" si="33"/>
        <v>10</v>
      </c>
      <c r="J71" s="8">
        <f t="shared" si="34"/>
        <v>10</v>
      </c>
      <c r="K71" s="8">
        <f t="shared" si="35"/>
        <v>0</v>
      </c>
      <c r="L71" s="8">
        <f t="shared" si="36"/>
        <v>10</v>
      </c>
      <c r="M71" s="9">
        <f t="shared" si="37"/>
        <v>10</v>
      </c>
      <c r="N71" s="9">
        <f t="shared" si="38"/>
        <v>0</v>
      </c>
      <c r="O71" s="9">
        <f t="shared" si="39"/>
        <v>10</v>
      </c>
      <c r="P71" s="10">
        <f t="shared" si="40"/>
        <v>10</v>
      </c>
      <c r="Q71" s="10">
        <f t="shared" si="41"/>
        <v>0</v>
      </c>
      <c r="R71" s="10">
        <f t="shared" si="42"/>
        <v>10</v>
      </c>
      <c r="S71" s="11">
        <f t="shared" si="43"/>
        <v>40</v>
      </c>
      <c r="T71" s="12">
        <f>GESTOR!M71</f>
        <v>0</v>
      </c>
      <c r="U71" s="11">
        <f t="shared" si="44"/>
        <v>0</v>
      </c>
      <c r="V71" s="11">
        <f t="shared" si="45"/>
        <v>40</v>
      </c>
      <c r="W71" s="13">
        <v>124.5</v>
      </c>
      <c r="X71" s="13">
        <f t="shared" si="15"/>
        <v>2490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</row>
    <row r="72" spans="1:44" ht="37.5" customHeight="1" x14ac:dyDescent="0.3">
      <c r="A72" s="36">
        <v>69</v>
      </c>
      <c r="B72" s="149"/>
      <c r="C72" s="77" t="s">
        <v>146</v>
      </c>
      <c r="D72" s="78" t="s">
        <v>192</v>
      </c>
      <c r="E72" s="58" t="s">
        <v>90</v>
      </c>
      <c r="F72" s="6">
        <v>20</v>
      </c>
      <c r="G72" s="7">
        <f t="shared" si="31"/>
        <v>10</v>
      </c>
      <c r="H72" s="7">
        <f t="shared" si="32"/>
        <v>0</v>
      </c>
      <c r="I72" s="7">
        <f t="shared" si="33"/>
        <v>10</v>
      </c>
      <c r="J72" s="8">
        <f t="shared" si="34"/>
        <v>10</v>
      </c>
      <c r="K72" s="8">
        <f t="shared" si="35"/>
        <v>0</v>
      </c>
      <c r="L72" s="8">
        <f t="shared" si="36"/>
        <v>10</v>
      </c>
      <c r="M72" s="9">
        <f t="shared" si="37"/>
        <v>10</v>
      </c>
      <c r="N72" s="9">
        <f t="shared" si="38"/>
        <v>0</v>
      </c>
      <c r="O72" s="9">
        <f t="shared" si="39"/>
        <v>10</v>
      </c>
      <c r="P72" s="10">
        <f t="shared" si="40"/>
        <v>10</v>
      </c>
      <c r="Q72" s="10">
        <f t="shared" si="41"/>
        <v>0</v>
      </c>
      <c r="R72" s="10">
        <f t="shared" si="42"/>
        <v>10</v>
      </c>
      <c r="S72" s="11">
        <f t="shared" si="43"/>
        <v>40</v>
      </c>
      <c r="T72" s="12">
        <f>GESTOR!M72</f>
        <v>0</v>
      </c>
      <c r="U72" s="11">
        <f t="shared" si="44"/>
        <v>0</v>
      </c>
      <c r="V72" s="11">
        <f t="shared" si="45"/>
        <v>40</v>
      </c>
      <c r="W72" s="13">
        <v>537.14</v>
      </c>
      <c r="X72" s="13">
        <f t="shared" si="15"/>
        <v>10742.8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</row>
    <row r="73" spans="1:44" ht="37.5" customHeight="1" x14ac:dyDescent="0.3">
      <c r="A73" s="36">
        <v>70</v>
      </c>
      <c r="B73" s="149"/>
      <c r="C73" s="77" t="s">
        <v>148</v>
      </c>
      <c r="D73" s="78" t="s">
        <v>176</v>
      </c>
      <c r="E73" s="58" t="s">
        <v>90</v>
      </c>
      <c r="F73" s="6">
        <v>10</v>
      </c>
      <c r="G73" s="7">
        <f t="shared" si="31"/>
        <v>5</v>
      </c>
      <c r="H73" s="7">
        <f t="shared" si="32"/>
        <v>0</v>
      </c>
      <c r="I73" s="7">
        <f t="shared" si="33"/>
        <v>5</v>
      </c>
      <c r="J73" s="8">
        <f t="shared" si="34"/>
        <v>5</v>
      </c>
      <c r="K73" s="8">
        <f t="shared" si="35"/>
        <v>0</v>
      </c>
      <c r="L73" s="8">
        <f t="shared" si="36"/>
        <v>5</v>
      </c>
      <c r="M73" s="9">
        <f t="shared" si="37"/>
        <v>5</v>
      </c>
      <c r="N73" s="9">
        <f t="shared" si="38"/>
        <v>0</v>
      </c>
      <c r="O73" s="9">
        <f t="shared" si="39"/>
        <v>5</v>
      </c>
      <c r="P73" s="10">
        <f t="shared" si="40"/>
        <v>5</v>
      </c>
      <c r="Q73" s="10">
        <f t="shared" si="41"/>
        <v>0</v>
      </c>
      <c r="R73" s="10">
        <f t="shared" si="42"/>
        <v>5</v>
      </c>
      <c r="S73" s="11">
        <f t="shared" si="43"/>
        <v>20</v>
      </c>
      <c r="T73" s="12">
        <f>GESTOR!M73</f>
        <v>0</v>
      </c>
      <c r="U73" s="11">
        <f t="shared" si="44"/>
        <v>0</v>
      </c>
      <c r="V73" s="11">
        <f t="shared" si="45"/>
        <v>20</v>
      </c>
      <c r="W73" s="13">
        <v>268.20999999999998</v>
      </c>
      <c r="X73" s="13">
        <f t="shared" si="15"/>
        <v>2682.1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</row>
    <row r="74" spans="1:44" ht="37.5" customHeight="1" x14ac:dyDescent="0.3">
      <c r="A74" s="36">
        <v>71</v>
      </c>
      <c r="B74" s="149"/>
      <c r="C74" s="77" t="s">
        <v>149</v>
      </c>
      <c r="D74" s="78" t="s">
        <v>193</v>
      </c>
      <c r="E74" s="58" t="s">
        <v>90</v>
      </c>
      <c r="F74" s="6">
        <v>50</v>
      </c>
      <c r="G74" s="7">
        <f t="shared" si="31"/>
        <v>25</v>
      </c>
      <c r="H74" s="7">
        <f t="shared" si="32"/>
        <v>0</v>
      </c>
      <c r="I74" s="7">
        <f t="shared" si="33"/>
        <v>25</v>
      </c>
      <c r="J74" s="8">
        <f t="shared" si="34"/>
        <v>25</v>
      </c>
      <c r="K74" s="8">
        <f t="shared" si="35"/>
        <v>0</v>
      </c>
      <c r="L74" s="8">
        <f t="shared" si="36"/>
        <v>25</v>
      </c>
      <c r="M74" s="9">
        <f t="shared" si="37"/>
        <v>25</v>
      </c>
      <c r="N74" s="9">
        <f t="shared" si="38"/>
        <v>0</v>
      </c>
      <c r="O74" s="9">
        <f t="shared" si="39"/>
        <v>25</v>
      </c>
      <c r="P74" s="10">
        <f t="shared" si="40"/>
        <v>25</v>
      </c>
      <c r="Q74" s="10">
        <f t="shared" si="41"/>
        <v>0</v>
      </c>
      <c r="R74" s="10">
        <f t="shared" si="42"/>
        <v>25</v>
      </c>
      <c r="S74" s="11">
        <f t="shared" si="43"/>
        <v>100</v>
      </c>
      <c r="T74" s="12">
        <f>GESTOR!M74</f>
        <v>0</v>
      </c>
      <c r="U74" s="11">
        <f t="shared" si="44"/>
        <v>0</v>
      </c>
      <c r="V74" s="11">
        <f t="shared" si="45"/>
        <v>100</v>
      </c>
      <c r="W74" s="13">
        <v>72.8</v>
      </c>
      <c r="X74" s="13">
        <f t="shared" si="15"/>
        <v>3640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</row>
    <row r="75" spans="1:44" ht="37.5" customHeight="1" x14ac:dyDescent="0.3">
      <c r="A75" s="36">
        <v>72</v>
      </c>
      <c r="B75" s="149"/>
      <c r="C75" s="77" t="s">
        <v>151</v>
      </c>
      <c r="D75" s="78" t="s">
        <v>194</v>
      </c>
      <c r="E75" s="58" t="s">
        <v>90</v>
      </c>
      <c r="F75" s="6">
        <v>10</v>
      </c>
      <c r="G75" s="7">
        <f t="shared" si="31"/>
        <v>5</v>
      </c>
      <c r="H75" s="7">
        <f t="shared" si="32"/>
        <v>0</v>
      </c>
      <c r="I75" s="7">
        <f t="shared" si="33"/>
        <v>5</v>
      </c>
      <c r="J75" s="8">
        <f t="shared" si="34"/>
        <v>5</v>
      </c>
      <c r="K75" s="8">
        <f t="shared" si="35"/>
        <v>0</v>
      </c>
      <c r="L75" s="8">
        <f t="shared" si="36"/>
        <v>5</v>
      </c>
      <c r="M75" s="9">
        <f t="shared" si="37"/>
        <v>5</v>
      </c>
      <c r="N75" s="9">
        <f t="shared" si="38"/>
        <v>0</v>
      </c>
      <c r="O75" s="9">
        <f t="shared" si="39"/>
        <v>5</v>
      </c>
      <c r="P75" s="10">
        <f t="shared" si="40"/>
        <v>5</v>
      </c>
      <c r="Q75" s="10">
        <f t="shared" si="41"/>
        <v>0</v>
      </c>
      <c r="R75" s="10">
        <f t="shared" si="42"/>
        <v>5</v>
      </c>
      <c r="S75" s="11">
        <f t="shared" si="43"/>
        <v>20</v>
      </c>
      <c r="T75" s="12">
        <f>GESTOR!M75</f>
        <v>0</v>
      </c>
      <c r="U75" s="11">
        <f t="shared" si="44"/>
        <v>0</v>
      </c>
      <c r="V75" s="11">
        <f t="shared" si="45"/>
        <v>20</v>
      </c>
      <c r="W75" s="13">
        <v>561.17999999999995</v>
      </c>
      <c r="X75" s="13">
        <f t="shared" si="15"/>
        <v>5611.7999999999993</v>
      </c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</row>
    <row r="76" spans="1:44" ht="37.5" customHeight="1" x14ac:dyDescent="0.3">
      <c r="A76" s="36">
        <v>73</v>
      </c>
      <c r="B76" s="149"/>
      <c r="C76" s="77" t="s">
        <v>153</v>
      </c>
      <c r="D76" s="78" t="s">
        <v>195</v>
      </c>
      <c r="E76" s="58" t="s">
        <v>90</v>
      </c>
      <c r="F76" s="6">
        <v>40</v>
      </c>
      <c r="G76" s="7">
        <f t="shared" si="31"/>
        <v>20</v>
      </c>
      <c r="H76" s="7">
        <f t="shared" si="32"/>
        <v>0</v>
      </c>
      <c r="I76" s="7">
        <f t="shared" si="33"/>
        <v>20</v>
      </c>
      <c r="J76" s="8">
        <f t="shared" si="34"/>
        <v>20</v>
      </c>
      <c r="K76" s="8">
        <f t="shared" si="35"/>
        <v>0</v>
      </c>
      <c r="L76" s="8">
        <f t="shared" si="36"/>
        <v>20</v>
      </c>
      <c r="M76" s="9">
        <f t="shared" si="37"/>
        <v>20</v>
      </c>
      <c r="N76" s="9">
        <f t="shared" si="38"/>
        <v>0</v>
      </c>
      <c r="O76" s="9">
        <f t="shared" si="39"/>
        <v>20</v>
      </c>
      <c r="P76" s="10">
        <f t="shared" si="40"/>
        <v>20</v>
      </c>
      <c r="Q76" s="10">
        <f t="shared" si="41"/>
        <v>0</v>
      </c>
      <c r="R76" s="10">
        <f t="shared" si="42"/>
        <v>20</v>
      </c>
      <c r="S76" s="11">
        <f t="shared" si="43"/>
        <v>80</v>
      </c>
      <c r="T76" s="12">
        <f>GESTOR!M76</f>
        <v>0</v>
      </c>
      <c r="U76" s="11">
        <f t="shared" si="44"/>
        <v>0</v>
      </c>
      <c r="V76" s="11">
        <f t="shared" si="45"/>
        <v>80</v>
      </c>
      <c r="W76" s="13">
        <v>792.58</v>
      </c>
      <c r="X76" s="13">
        <f t="shared" si="15"/>
        <v>31703.200000000001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</row>
    <row r="77" spans="1:44" ht="37.5" customHeight="1" x14ac:dyDescent="0.3">
      <c r="A77" s="36">
        <v>74</v>
      </c>
      <c r="B77" s="149"/>
      <c r="C77" s="77" t="s">
        <v>155</v>
      </c>
      <c r="D77" s="78" t="s">
        <v>176</v>
      </c>
      <c r="E77" s="58" t="s">
        <v>90</v>
      </c>
      <c r="F77" s="6">
        <v>5</v>
      </c>
      <c r="G77" s="7">
        <f t="shared" si="31"/>
        <v>2</v>
      </c>
      <c r="H77" s="7">
        <f t="shared" si="32"/>
        <v>0</v>
      </c>
      <c r="I77" s="7">
        <f t="shared" si="33"/>
        <v>2</v>
      </c>
      <c r="J77" s="8">
        <f t="shared" si="34"/>
        <v>2</v>
      </c>
      <c r="K77" s="8">
        <f t="shared" si="35"/>
        <v>0</v>
      </c>
      <c r="L77" s="8">
        <f t="shared" si="36"/>
        <v>2</v>
      </c>
      <c r="M77" s="9">
        <f t="shared" si="37"/>
        <v>2</v>
      </c>
      <c r="N77" s="9">
        <f t="shared" si="38"/>
        <v>0</v>
      </c>
      <c r="O77" s="9">
        <f t="shared" si="39"/>
        <v>2</v>
      </c>
      <c r="P77" s="10">
        <f t="shared" si="40"/>
        <v>2</v>
      </c>
      <c r="Q77" s="10">
        <f t="shared" si="41"/>
        <v>0</v>
      </c>
      <c r="R77" s="10">
        <f t="shared" si="42"/>
        <v>2</v>
      </c>
      <c r="S77" s="11">
        <f t="shared" si="43"/>
        <v>10</v>
      </c>
      <c r="T77" s="12">
        <f>GESTOR!M77</f>
        <v>0</v>
      </c>
      <c r="U77" s="11">
        <f t="shared" si="44"/>
        <v>0</v>
      </c>
      <c r="V77" s="11">
        <f t="shared" si="45"/>
        <v>10</v>
      </c>
      <c r="W77" s="13">
        <v>358.54</v>
      </c>
      <c r="X77" s="13">
        <f t="shared" si="15"/>
        <v>1792.7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</row>
    <row r="78" spans="1:44" ht="37.5" customHeight="1" x14ac:dyDescent="0.3">
      <c r="A78" s="36">
        <v>75</v>
      </c>
      <c r="B78" s="149"/>
      <c r="C78" s="77" t="s">
        <v>156</v>
      </c>
      <c r="D78" s="78" t="s">
        <v>176</v>
      </c>
      <c r="E78" s="58" t="s">
        <v>90</v>
      </c>
      <c r="F78" s="6">
        <v>10</v>
      </c>
      <c r="G78" s="7">
        <f t="shared" si="31"/>
        <v>5</v>
      </c>
      <c r="H78" s="7">
        <f t="shared" si="32"/>
        <v>0</v>
      </c>
      <c r="I78" s="7">
        <f t="shared" si="33"/>
        <v>5</v>
      </c>
      <c r="J78" s="8">
        <f t="shared" si="34"/>
        <v>5</v>
      </c>
      <c r="K78" s="8">
        <f t="shared" si="35"/>
        <v>0</v>
      </c>
      <c r="L78" s="8">
        <f t="shared" si="36"/>
        <v>5</v>
      </c>
      <c r="M78" s="9">
        <f t="shared" si="37"/>
        <v>5</v>
      </c>
      <c r="N78" s="9">
        <f t="shared" si="38"/>
        <v>0</v>
      </c>
      <c r="O78" s="9">
        <f t="shared" si="39"/>
        <v>5</v>
      </c>
      <c r="P78" s="10">
        <f t="shared" si="40"/>
        <v>5</v>
      </c>
      <c r="Q78" s="10">
        <f t="shared" si="41"/>
        <v>0</v>
      </c>
      <c r="R78" s="10">
        <f t="shared" si="42"/>
        <v>5</v>
      </c>
      <c r="S78" s="11">
        <f t="shared" si="43"/>
        <v>20</v>
      </c>
      <c r="T78" s="12">
        <f>GESTOR!M78</f>
        <v>0</v>
      </c>
      <c r="U78" s="11">
        <f t="shared" si="44"/>
        <v>0</v>
      </c>
      <c r="V78" s="11">
        <f t="shared" si="45"/>
        <v>20</v>
      </c>
      <c r="W78" s="13">
        <v>783.49</v>
      </c>
      <c r="X78" s="13">
        <f t="shared" si="15"/>
        <v>7834.9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</row>
    <row r="79" spans="1:44" ht="37.5" customHeight="1" x14ac:dyDescent="0.3">
      <c r="A79" s="36">
        <v>76</v>
      </c>
      <c r="B79" s="149"/>
      <c r="C79" s="77" t="s">
        <v>157</v>
      </c>
      <c r="D79" s="78" t="s">
        <v>176</v>
      </c>
      <c r="E79" s="58" t="s">
        <v>90</v>
      </c>
      <c r="F79" s="6">
        <v>40</v>
      </c>
      <c r="G79" s="7">
        <f t="shared" si="31"/>
        <v>20</v>
      </c>
      <c r="H79" s="7">
        <f t="shared" si="32"/>
        <v>0</v>
      </c>
      <c r="I79" s="7">
        <f t="shared" si="33"/>
        <v>20</v>
      </c>
      <c r="J79" s="8">
        <f t="shared" si="34"/>
        <v>20</v>
      </c>
      <c r="K79" s="8">
        <f t="shared" si="35"/>
        <v>0</v>
      </c>
      <c r="L79" s="8">
        <f t="shared" si="36"/>
        <v>20</v>
      </c>
      <c r="M79" s="9">
        <f t="shared" si="37"/>
        <v>20</v>
      </c>
      <c r="N79" s="9">
        <f t="shared" si="38"/>
        <v>0</v>
      </c>
      <c r="O79" s="9">
        <f t="shared" si="39"/>
        <v>20</v>
      </c>
      <c r="P79" s="10">
        <f t="shared" si="40"/>
        <v>20</v>
      </c>
      <c r="Q79" s="10">
        <f t="shared" si="41"/>
        <v>0</v>
      </c>
      <c r="R79" s="10">
        <f t="shared" si="42"/>
        <v>20</v>
      </c>
      <c r="S79" s="11">
        <f t="shared" si="43"/>
        <v>80</v>
      </c>
      <c r="T79" s="12">
        <f>GESTOR!M79</f>
        <v>0</v>
      </c>
      <c r="U79" s="11">
        <f t="shared" si="44"/>
        <v>0</v>
      </c>
      <c r="V79" s="11">
        <f t="shared" si="45"/>
        <v>80</v>
      </c>
      <c r="W79" s="13">
        <v>51.78</v>
      </c>
      <c r="X79" s="13">
        <f t="shared" si="15"/>
        <v>2071.1999999999998</v>
      </c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</row>
    <row r="80" spans="1:44" ht="37.5" customHeight="1" x14ac:dyDescent="0.3">
      <c r="A80" s="36">
        <v>77</v>
      </c>
      <c r="B80" s="149"/>
      <c r="C80" s="77" t="s">
        <v>158</v>
      </c>
      <c r="D80" s="78" t="s">
        <v>176</v>
      </c>
      <c r="E80" s="58" t="s">
        <v>90</v>
      </c>
      <c r="F80" s="6">
        <v>100</v>
      </c>
      <c r="G80" s="7">
        <f t="shared" si="31"/>
        <v>50</v>
      </c>
      <c r="H80" s="7">
        <f t="shared" si="32"/>
        <v>0</v>
      </c>
      <c r="I80" s="7">
        <f t="shared" si="33"/>
        <v>50</v>
      </c>
      <c r="J80" s="8">
        <f t="shared" si="34"/>
        <v>50</v>
      </c>
      <c r="K80" s="8">
        <f t="shared" si="35"/>
        <v>0</v>
      </c>
      <c r="L80" s="8">
        <f t="shared" si="36"/>
        <v>50</v>
      </c>
      <c r="M80" s="9">
        <f t="shared" si="37"/>
        <v>50</v>
      </c>
      <c r="N80" s="9">
        <f t="shared" si="38"/>
        <v>0</v>
      </c>
      <c r="O80" s="9">
        <f t="shared" si="39"/>
        <v>50</v>
      </c>
      <c r="P80" s="10">
        <f t="shared" si="40"/>
        <v>50</v>
      </c>
      <c r="Q80" s="10">
        <f t="shared" si="41"/>
        <v>0</v>
      </c>
      <c r="R80" s="10">
        <f t="shared" si="42"/>
        <v>50</v>
      </c>
      <c r="S80" s="11">
        <f t="shared" si="43"/>
        <v>200</v>
      </c>
      <c r="T80" s="12">
        <f>GESTOR!M80</f>
        <v>0</v>
      </c>
      <c r="U80" s="11">
        <f t="shared" si="44"/>
        <v>0</v>
      </c>
      <c r="V80" s="11">
        <f t="shared" si="45"/>
        <v>200</v>
      </c>
      <c r="W80" s="13">
        <v>55.45</v>
      </c>
      <c r="X80" s="13">
        <f t="shared" si="15"/>
        <v>5545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</row>
    <row r="81" spans="1:44" ht="37.5" customHeight="1" x14ac:dyDescent="0.3">
      <c r="A81" s="36">
        <v>78</v>
      </c>
      <c r="B81" s="149"/>
      <c r="C81" s="77" t="s">
        <v>159</v>
      </c>
      <c r="D81" s="78" t="s">
        <v>196</v>
      </c>
      <c r="E81" s="58" t="s">
        <v>91</v>
      </c>
      <c r="F81" s="6">
        <v>1000</v>
      </c>
      <c r="G81" s="7">
        <f t="shared" si="31"/>
        <v>500</v>
      </c>
      <c r="H81" s="7">
        <f t="shared" si="32"/>
        <v>0</v>
      </c>
      <c r="I81" s="7">
        <f t="shared" si="33"/>
        <v>500</v>
      </c>
      <c r="J81" s="8">
        <f t="shared" si="34"/>
        <v>500</v>
      </c>
      <c r="K81" s="8">
        <f t="shared" si="35"/>
        <v>0</v>
      </c>
      <c r="L81" s="8">
        <f t="shared" si="36"/>
        <v>500</v>
      </c>
      <c r="M81" s="9">
        <f t="shared" si="37"/>
        <v>500</v>
      </c>
      <c r="N81" s="9">
        <f t="shared" si="38"/>
        <v>0</v>
      </c>
      <c r="O81" s="9">
        <f t="shared" si="39"/>
        <v>500</v>
      </c>
      <c r="P81" s="10">
        <f t="shared" si="40"/>
        <v>500</v>
      </c>
      <c r="Q81" s="10">
        <f t="shared" si="41"/>
        <v>0</v>
      </c>
      <c r="R81" s="10">
        <f t="shared" si="42"/>
        <v>500</v>
      </c>
      <c r="S81" s="11">
        <f t="shared" si="43"/>
        <v>2000</v>
      </c>
      <c r="T81" s="12">
        <f>GESTOR!M81</f>
        <v>0</v>
      </c>
      <c r="U81" s="11">
        <f t="shared" si="44"/>
        <v>0</v>
      </c>
      <c r="V81" s="11">
        <f t="shared" si="45"/>
        <v>2000</v>
      </c>
      <c r="W81" s="13">
        <v>11</v>
      </c>
      <c r="X81" s="13">
        <f t="shared" si="15"/>
        <v>11000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</row>
    <row r="82" spans="1:44" ht="37.5" customHeight="1" x14ac:dyDescent="0.3">
      <c r="A82" s="36">
        <v>79</v>
      </c>
      <c r="B82" s="149"/>
      <c r="C82" s="77" t="s">
        <v>161</v>
      </c>
      <c r="D82" s="78" t="s">
        <v>197</v>
      </c>
      <c r="E82" s="58" t="s">
        <v>91</v>
      </c>
      <c r="F82" s="6">
        <v>200</v>
      </c>
      <c r="G82" s="7">
        <f t="shared" si="31"/>
        <v>100</v>
      </c>
      <c r="H82" s="7">
        <f t="shared" si="32"/>
        <v>0</v>
      </c>
      <c r="I82" s="7">
        <f t="shared" si="33"/>
        <v>100</v>
      </c>
      <c r="J82" s="8">
        <f t="shared" si="34"/>
        <v>100</v>
      </c>
      <c r="K82" s="8">
        <f t="shared" si="35"/>
        <v>0</v>
      </c>
      <c r="L82" s="8">
        <f t="shared" si="36"/>
        <v>100</v>
      </c>
      <c r="M82" s="9">
        <f t="shared" si="37"/>
        <v>100</v>
      </c>
      <c r="N82" s="9">
        <f t="shared" si="38"/>
        <v>0</v>
      </c>
      <c r="O82" s="9">
        <f t="shared" si="39"/>
        <v>100</v>
      </c>
      <c r="P82" s="10">
        <f t="shared" si="40"/>
        <v>100</v>
      </c>
      <c r="Q82" s="10">
        <f t="shared" si="41"/>
        <v>0</v>
      </c>
      <c r="R82" s="10">
        <f t="shared" si="42"/>
        <v>100</v>
      </c>
      <c r="S82" s="11">
        <f t="shared" si="43"/>
        <v>400</v>
      </c>
      <c r="T82" s="12">
        <f>GESTOR!M82</f>
        <v>0</v>
      </c>
      <c r="U82" s="11">
        <f t="shared" si="44"/>
        <v>0</v>
      </c>
      <c r="V82" s="11">
        <f t="shared" si="45"/>
        <v>400</v>
      </c>
      <c r="W82" s="13">
        <v>14.58</v>
      </c>
      <c r="X82" s="13">
        <f t="shared" si="15"/>
        <v>2916</v>
      </c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</row>
    <row r="83" spans="1:44" ht="37.5" customHeight="1" x14ac:dyDescent="0.3">
      <c r="A83" s="36">
        <v>80</v>
      </c>
      <c r="B83" s="149"/>
      <c r="C83" s="77" t="s">
        <v>163</v>
      </c>
      <c r="D83" s="78" t="s">
        <v>198</v>
      </c>
      <c r="E83" s="58" t="s">
        <v>91</v>
      </c>
      <c r="F83" s="6">
        <v>200</v>
      </c>
      <c r="G83" s="7">
        <f t="shared" si="31"/>
        <v>100</v>
      </c>
      <c r="H83" s="7">
        <f t="shared" si="32"/>
        <v>0</v>
      </c>
      <c r="I83" s="7">
        <f t="shared" si="33"/>
        <v>100</v>
      </c>
      <c r="J83" s="8">
        <f t="shared" si="34"/>
        <v>100</v>
      </c>
      <c r="K83" s="8">
        <f t="shared" si="35"/>
        <v>0</v>
      </c>
      <c r="L83" s="8">
        <f t="shared" si="36"/>
        <v>100</v>
      </c>
      <c r="M83" s="9">
        <f t="shared" si="37"/>
        <v>100</v>
      </c>
      <c r="N83" s="9">
        <f t="shared" si="38"/>
        <v>0</v>
      </c>
      <c r="O83" s="9">
        <f t="shared" si="39"/>
        <v>100</v>
      </c>
      <c r="P83" s="10">
        <f t="shared" si="40"/>
        <v>100</v>
      </c>
      <c r="Q83" s="10">
        <f t="shared" si="41"/>
        <v>0</v>
      </c>
      <c r="R83" s="10">
        <f t="shared" si="42"/>
        <v>100</v>
      </c>
      <c r="S83" s="11">
        <f t="shared" si="43"/>
        <v>400</v>
      </c>
      <c r="T83" s="12">
        <f>GESTOR!M83</f>
        <v>0</v>
      </c>
      <c r="U83" s="11">
        <f t="shared" si="44"/>
        <v>0</v>
      </c>
      <c r="V83" s="11">
        <f t="shared" si="45"/>
        <v>400</v>
      </c>
      <c r="W83" s="13">
        <v>15.91</v>
      </c>
      <c r="X83" s="13">
        <f t="shared" si="15"/>
        <v>3182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</row>
    <row r="84" spans="1:44" ht="37.5" customHeight="1" x14ac:dyDescent="0.3">
      <c r="A84" s="36">
        <v>81</v>
      </c>
      <c r="B84" s="149"/>
      <c r="C84" s="77" t="s">
        <v>167</v>
      </c>
      <c r="D84" s="78" t="s">
        <v>199</v>
      </c>
      <c r="E84" s="58" t="s">
        <v>90</v>
      </c>
      <c r="F84" s="6">
        <v>5</v>
      </c>
      <c r="G84" s="7">
        <f t="shared" si="31"/>
        <v>2</v>
      </c>
      <c r="H84" s="7">
        <f t="shared" si="32"/>
        <v>0</v>
      </c>
      <c r="I84" s="7">
        <f t="shared" si="33"/>
        <v>2</v>
      </c>
      <c r="J84" s="8">
        <f t="shared" si="34"/>
        <v>2</v>
      </c>
      <c r="K84" s="8">
        <f t="shared" si="35"/>
        <v>0</v>
      </c>
      <c r="L84" s="8">
        <f t="shared" si="36"/>
        <v>2</v>
      </c>
      <c r="M84" s="9">
        <f t="shared" si="37"/>
        <v>2</v>
      </c>
      <c r="N84" s="9">
        <f t="shared" si="38"/>
        <v>0</v>
      </c>
      <c r="O84" s="9">
        <f t="shared" si="39"/>
        <v>2</v>
      </c>
      <c r="P84" s="10">
        <f t="shared" si="40"/>
        <v>2</v>
      </c>
      <c r="Q84" s="10">
        <f t="shared" si="41"/>
        <v>0</v>
      </c>
      <c r="R84" s="10">
        <f t="shared" si="42"/>
        <v>2</v>
      </c>
      <c r="S84" s="11">
        <f t="shared" si="43"/>
        <v>10</v>
      </c>
      <c r="T84" s="12">
        <f>GESTOR!M84</f>
        <v>0</v>
      </c>
      <c r="U84" s="11">
        <f t="shared" si="44"/>
        <v>0</v>
      </c>
      <c r="V84" s="11">
        <f t="shared" si="45"/>
        <v>10</v>
      </c>
      <c r="W84" s="13">
        <v>835.79</v>
      </c>
      <c r="X84" s="13">
        <f t="shared" si="15"/>
        <v>4178.95</v>
      </c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</row>
    <row r="85" spans="1:44" ht="37.5" customHeight="1" x14ac:dyDescent="0.3">
      <c r="A85" s="36">
        <v>82</v>
      </c>
      <c r="B85" s="149"/>
      <c r="C85" s="77" t="s">
        <v>168</v>
      </c>
      <c r="D85" s="78" t="s">
        <v>200</v>
      </c>
      <c r="E85" s="58" t="s">
        <v>90</v>
      </c>
      <c r="F85" s="6">
        <v>10</v>
      </c>
      <c r="G85" s="7">
        <f t="shared" si="31"/>
        <v>5</v>
      </c>
      <c r="H85" s="7">
        <f t="shared" si="32"/>
        <v>0</v>
      </c>
      <c r="I85" s="7">
        <f t="shared" si="33"/>
        <v>5</v>
      </c>
      <c r="J85" s="8">
        <f t="shared" si="34"/>
        <v>5</v>
      </c>
      <c r="K85" s="8">
        <f t="shared" si="35"/>
        <v>0</v>
      </c>
      <c r="L85" s="8">
        <f t="shared" si="36"/>
        <v>5</v>
      </c>
      <c r="M85" s="9">
        <f t="shared" si="37"/>
        <v>5</v>
      </c>
      <c r="N85" s="9">
        <f t="shared" si="38"/>
        <v>0</v>
      </c>
      <c r="O85" s="9">
        <f t="shared" si="39"/>
        <v>5</v>
      </c>
      <c r="P85" s="10">
        <f t="shared" si="40"/>
        <v>5</v>
      </c>
      <c r="Q85" s="10">
        <f t="shared" si="41"/>
        <v>0</v>
      </c>
      <c r="R85" s="10">
        <f t="shared" si="42"/>
        <v>5</v>
      </c>
      <c r="S85" s="11">
        <f t="shared" si="43"/>
        <v>20</v>
      </c>
      <c r="T85" s="12">
        <f>GESTOR!M85</f>
        <v>0</v>
      </c>
      <c r="U85" s="11">
        <f t="shared" si="44"/>
        <v>0</v>
      </c>
      <c r="V85" s="11">
        <f t="shared" si="45"/>
        <v>20</v>
      </c>
      <c r="W85" s="13">
        <v>369.61</v>
      </c>
      <c r="X85" s="13">
        <f t="shared" si="15"/>
        <v>3696.1000000000004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</row>
    <row r="86" spans="1:44" ht="37.5" customHeight="1" x14ac:dyDescent="0.3">
      <c r="A86" s="36">
        <v>83</v>
      </c>
      <c r="B86" s="149"/>
      <c r="C86" s="77" t="s">
        <v>169</v>
      </c>
      <c r="D86" s="78" t="s">
        <v>176</v>
      </c>
      <c r="E86" s="58" t="s">
        <v>90</v>
      </c>
      <c r="F86" s="6">
        <v>5</v>
      </c>
      <c r="G86" s="7">
        <f t="shared" si="31"/>
        <v>2</v>
      </c>
      <c r="H86" s="7">
        <f t="shared" si="32"/>
        <v>0</v>
      </c>
      <c r="I86" s="7">
        <f t="shared" si="33"/>
        <v>2</v>
      </c>
      <c r="J86" s="8">
        <f t="shared" si="34"/>
        <v>2</v>
      </c>
      <c r="K86" s="8">
        <f t="shared" si="35"/>
        <v>0</v>
      </c>
      <c r="L86" s="8">
        <f t="shared" si="36"/>
        <v>2</v>
      </c>
      <c r="M86" s="9">
        <f t="shared" si="37"/>
        <v>2</v>
      </c>
      <c r="N86" s="9">
        <f t="shared" si="38"/>
        <v>0</v>
      </c>
      <c r="O86" s="9">
        <f t="shared" si="39"/>
        <v>2</v>
      </c>
      <c r="P86" s="10">
        <f t="shared" si="40"/>
        <v>2</v>
      </c>
      <c r="Q86" s="10">
        <f t="shared" si="41"/>
        <v>0</v>
      </c>
      <c r="R86" s="10">
        <f t="shared" si="42"/>
        <v>2</v>
      </c>
      <c r="S86" s="11">
        <f t="shared" si="43"/>
        <v>10</v>
      </c>
      <c r="T86" s="12">
        <f>GESTOR!M86</f>
        <v>0</v>
      </c>
      <c r="U86" s="11">
        <f t="shared" si="44"/>
        <v>0</v>
      </c>
      <c r="V86" s="11">
        <f t="shared" si="45"/>
        <v>10</v>
      </c>
      <c r="W86" s="13">
        <v>560.84</v>
      </c>
      <c r="X86" s="13">
        <f t="shared" si="15"/>
        <v>2804.2000000000003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</row>
    <row r="87" spans="1:44" ht="37.5" customHeight="1" x14ac:dyDescent="0.3">
      <c r="A87" s="36">
        <v>84</v>
      </c>
      <c r="B87" s="149"/>
      <c r="C87" s="77" t="s">
        <v>170</v>
      </c>
      <c r="D87" s="78" t="s">
        <v>176</v>
      </c>
      <c r="E87" s="58" t="s">
        <v>91</v>
      </c>
      <c r="F87" s="6">
        <v>50</v>
      </c>
      <c r="G87" s="7">
        <f t="shared" si="31"/>
        <v>25</v>
      </c>
      <c r="H87" s="7">
        <f t="shared" si="32"/>
        <v>0</v>
      </c>
      <c r="I87" s="7">
        <f t="shared" si="33"/>
        <v>25</v>
      </c>
      <c r="J87" s="8">
        <f t="shared" si="34"/>
        <v>25</v>
      </c>
      <c r="K87" s="8">
        <f t="shared" si="35"/>
        <v>0</v>
      </c>
      <c r="L87" s="8">
        <f t="shared" si="36"/>
        <v>25</v>
      </c>
      <c r="M87" s="9">
        <f t="shared" si="37"/>
        <v>25</v>
      </c>
      <c r="N87" s="9">
        <f t="shared" si="38"/>
        <v>0</v>
      </c>
      <c r="O87" s="9">
        <f t="shared" si="39"/>
        <v>25</v>
      </c>
      <c r="P87" s="10">
        <f t="shared" si="40"/>
        <v>25</v>
      </c>
      <c r="Q87" s="10">
        <f t="shared" si="41"/>
        <v>0</v>
      </c>
      <c r="R87" s="10">
        <f t="shared" si="42"/>
        <v>25</v>
      </c>
      <c r="S87" s="11">
        <f t="shared" si="43"/>
        <v>100</v>
      </c>
      <c r="T87" s="12">
        <f>GESTOR!M87</f>
        <v>0</v>
      </c>
      <c r="U87" s="11">
        <f t="shared" si="44"/>
        <v>0</v>
      </c>
      <c r="V87" s="11">
        <f t="shared" si="45"/>
        <v>100</v>
      </c>
      <c r="W87" s="13">
        <v>148.66999999999999</v>
      </c>
      <c r="X87" s="13">
        <f t="shared" si="15"/>
        <v>7433.4999999999991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</row>
    <row r="88" spans="1:44" ht="37.5" customHeight="1" x14ac:dyDescent="0.3">
      <c r="A88" s="36">
        <v>85</v>
      </c>
      <c r="B88" s="149"/>
      <c r="C88" s="77" t="s">
        <v>171</v>
      </c>
      <c r="D88" s="78" t="s">
        <v>176</v>
      </c>
      <c r="E88" s="58" t="s">
        <v>91</v>
      </c>
      <c r="F88" s="6">
        <v>500</v>
      </c>
      <c r="G88" s="7">
        <f t="shared" si="31"/>
        <v>250</v>
      </c>
      <c r="H88" s="7">
        <f t="shared" si="32"/>
        <v>0</v>
      </c>
      <c r="I88" s="7">
        <f t="shared" si="33"/>
        <v>250</v>
      </c>
      <c r="J88" s="8">
        <f t="shared" si="34"/>
        <v>250</v>
      </c>
      <c r="K88" s="8">
        <f t="shared" si="35"/>
        <v>0</v>
      </c>
      <c r="L88" s="8">
        <f t="shared" si="36"/>
        <v>250</v>
      </c>
      <c r="M88" s="9">
        <f t="shared" si="37"/>
        <v>250</v>
      </c>
      <c r="N88" s="9">
        <f t="shared" si="38"/>
        <v>0</v>
      </c>
      <c r="O88" s="9">
        <f t="shared" si="39"/>
        <v>250</v>
      </c>
      <c r="P88" s="10">
        <f t="shared" si="40"/>
        <v>250</v>
      </c>
      <c r="Q88" s="10">
        <f t="shared" si="41"/>
        <v>0</v>
      </c>
      <c r="R88" s="10">
        <f t="shared" si="42"/>
        <v>250</v>
      </c>
      <c r="S88" s="11">
        <f t="shared" si="43"/>
        <v>1000</v>
      </c>
      <c r="T88" s="12">
        <f>GESTOR!M88</f>
        <v>0</v>
      </c>
      <c r="U88" s="11">
        <f t="shared" si="44"/>
        <v>0</v>
      </c>
      <c r="V88" s="11">
        <f t="shared" si="45"/>
        <v>1000</v>
      </c>
      <c r="W88" s="13">
        <v>84.28</v>
      </c>
      <c r="X88" s="13">
        <f t="shared" si="15"/>
        <v>42140</v>
      </c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</row>
    <row r="89" spans="1:44" ht="37.5" customHeight="1" x14ac:dyDescent="0.3">
      <c r="A89" s="36">
        <v>86</v>
      </c>
      <c r="B89" s="149"/>
      <c r="C89" s="77" t="s">
        <v>172</v>
      </c>
      <c r="D89" s="78" t="s">
        <v>201</v>
      </c>
      <c r="E89" s="58" t="s">
        <v>91</v>
      </c>
      <c r="F89" s="6">
        <v>550</v>
      </c>
      <c r="G89" s="7">
        <f t="shared" si="31"/>
        <v>275</v>
      </c>
      <c r="H89" s="7">
        <f t="shared" si="32"/>
        <v>0</v>
      </c>
      <c r="I89" s="7">
        <f t="shared" si="33"/>
        <v>275</v>
      </c>
      <c r="J89" s="8">
        <f t="shared" si="34"/>
        <v>275</v>
      </c>
      <c r="K89" s="8">
        <f t="shared" si="35"/>
        <v>0</v>
      </c>
      <c r="L89" s="8">
        <f t="shared" si="36"/>
        <v>275</v>
      </c>
      <c r="M89" s="9">
        <f t="shared" si="37"/>
        <v>275</v>
      </c>
      <c r="N89" s="9">
        <f t="shared" si="38"/>
        <v>0</v>
      </c>
      <c r="O89" s="9">
        <f t="shared" si="39"/>
        <v>275</v>
      </c>
      <c r="P89" s="10">
        <f t="shared" si="40"/>
        <v>275</v>
      </c>
      <c r="Q89" s="10">
        <f t="shared" si="41"/>
        <v>0</v>
      </c>
      <c r="R89" s="10">
        <f t="shared" si="42"/>
        <v>275</v>
      </c>
      <c r="S89" s="11">
        <f t="shared" si="43"/>
        <v>1100</v>
      </c>
      <c r="T89" s="12">
        <f>GESTOR!M89</f>
        <v>0</v>
      </c>
      <c r="U89" s="11">
        <f t="shared" si="44"/>
        <v>0</v>
      </c>
      <c r="V89" s="11">
        <f t="shared" si="45"/>
        <v>1100</v>
      </c>
      <c r="W89" s="13">
        <v>14.88</v>
      </c>
      <c r="X89" s="13">
        <f t="shared" si="15"/>
        <v>8184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</row>
    <row r="90" spans="1:44" ht="37.5" customHeight="1" x14ac:dyDescent="0.3">
      <c r="A90" s="36">
        <v>87</v>
      </c>
      <c r="B90" s="149"/>
      <c r="C90" s="77" t="s">
        <v>174</v>
      </c>
      <c r="D90" s="78" t="s">
        <v>176</v>
      </c>
      <c r="E90" s="58" t="s">
        <v>90</v>
      </c>
      <c r="F90" s="6">
        <v>50</v>
      </c>
      <c r="G90" s="7">
        <f t="shared" si="31"/>
        <v>25</v>
      </c>
      <c r="H90" s="7">
        <f t="shared" si="32"/>
        <v>0</v>
      </c>
      <c r="I90" s="7">
        <f t="shared" si="33"/>
        <v>25</v>
      </c>
      <c r="J90" s="8">
        <f t="shared" si="34"/>
        <v>25</v>
      </c>
      <c r="K90" s="8">
        <f t="shared" si="35"/>
        <v>0</v>
      </c>
      <c r="L90" s="8">
        <f t="shared" si="36"/>
        <v>25</v>
      </c>
      <c r="M90" s="9">
        <f t="shared" si="37"/>
        <v>25</v>
      </c>
      <c r="N90" s="9">
        <f t="shared" si="38"/>
        <v>0</v>
      </c>
      <c r="O90" s="9">
        <f t="shared" si="39"/>
        <v>25</v>
      </c>
      <c r="P90" s="10">
        <f t="shared" si="40"/>
        <v>25</v>
      </c>
      <c r="Q90" s="10">
        <f t="shared" si="41"/>
        <v>0</v>
      </c>
      <c r="R90" s="10">
        <f t="shared" si="42"/>
        <v>25</v>
      </c>
      <c r="S90" s="11">
        <f t="shared" si="43"/>
        <v>100</v>
      </c>
      <c r="T90" s="12">
        <f>GESTOR!M90</f>
        <v>0</v>
      </c>
      <c r="U90" s="11">
        <f t="shared" si="44"/>
        <v>0</v>
      </c>
      <c r="V90" s="11">
        <f t="shared" si="45"/>
        <v>100</v>
      </c>
      <c r="W90" s="13">
        <v>141.46</v>
      </c>
      <c r="X90" s="13">
        <f t="shared" si="15"/>
        <v>7073</v>
      </c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</row>
    <row r="91" spans="1:44" ht="37.5" customHeight="1" x14ac:dyDescent="0.3">
      <c r="A91" s="36">
        <v>88</v>
      </c>
      <c r="B91" s="150"/>
      <c r="C91" s="77" t="s">
        <v>175</v>
      </c>
      <c r="D91" s="78" t="s">
        <v>176</v>
      </c>
      <c r="E91" s="58" t="s">
        <v>90</v>
      </c>
      <c r="F91" s="6">
        <v>10</v>
      </c>
      <c r="G91" s="7">
        <f t="shared" si="31"/>
        <v>5</v>
      </c>
      <c r="H91" s="7">
        <f t="shared" si="32"/>
        <v>0</v>
      </c>
      <c r="I91" s="7">
        <f t="shared" si="33"/>
        <v>5</v>
      </c>
      <c r="J91" s="8">
        <f t="shared" si="34"/>
        <v>5</v>
      </c>
      <c r="K91" s="8">
        <f t="shared" si="35"/>
        <v>0</v>
      </c>
      <c r="L91" s="8">
        <f t="shared" si="36"/>
        <v>5</v>
      </c>
      <c r="M91" s="9">
        <f t="shared" si="37"/>
        <v>5</v>
      </c>
      <c r="N91" s="9">
        <f t="shared" si="38"/>
        <v>0</v>
      </c>
      <c r="O91" s="9">
        <f t="shared" si="39"/>
        <v>5</v>
      </c>
      <c r="P91" s="10">
        <f t="shared" si="40"/>
        <v>5</v>
      </c>
      <c r="Q91" s="10">
        <f t="shared" si="41"/>
        <v>0</v>
      </c>
      <c r="R91" s="10">
        <f t="shared" si="42"/>
        <v>5</v>
      </c>
      <c r="S91" s="11">
        <f t="shared" si="43"/>
        <v>20</v>
      </c>
      <c r="T91" s="12">
        <f>GESTOR!M91</f>
        <v>0</v>
      </c>
      <c r="U91" s="11">
        <f t="shared" si="44"/>
        <v>0</v>
      </c>
      <c r="V91" s="11">
        <f t="shared" si="45"/>
        <v>20</v>
      </c>
      <c r="W91" s="13">
        <v>170.08</v>
      </c>
      <c r="X91" s="13">
        <f t="shared" si="15"/>
        <v>1700.8000000000002</v>
      </c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</row>
    <row r="92" spans="1:44" ht="37.5" customHeight="1" x14ac:dyDescent="0.3">
      <c r="A92" s="36">
        <v>89</v>
      </c>
      <c r="B92" s="148" t="s">
        <v>96</v>
      </c>
      <c r="C92" s="77" t="s">
        <v>106</v>
      </c>
      <c r="D92" s="78" t="s">
        <v>176</v>
      </c>
      <c r="E92" s="58" t="s">
        <v>90</v>
      </c>
      <c r="F92" s="6">
        <v>4</v>
      </c>
      <c r="G92" s="7">
        <f t="shared" si="31"/>
        <v>2</v>
      </c>
      <c r="H92" s="7">
        <f t="shared" si="32"/>
        <v>0</v>
      </c>
      <c r="I92" s="7">
        <f t="shared" si="33"/>
        <v>2</v>
      </c>
      <c r="J92" s="8">
        <f t="shared" si="34"/>
        <v>2</v>
      </c>
      <c r="K92" s="8">
        <f t="shared" si="35"/>
        <v>0</v>
      </c>
      <c r="L92" s="8">
        <f t="shared" si="36"/>
        <v>2</v>
      </c>
      <c r="M92" s="9">
        <f t="shared" si="37"/>
        <v>2</v>
      </c>
      <c r="N92" s="9">
        <f t="shared" si="38"/>
        <v>0</v>
      </c>
      <c r="O92" s="9">
        <f t="shared" si="39"/>
        <v>2</v>
      </c>
      <c r="P92" s="10">
        <f t="shared" si="40"/>
        <v>2</v>
      </c>
      <c r="Q92" s="10">
        <f t="shared" si="41"/>
        <v>0</v>
      </c>
      <c r="R92" s="10">
        <f t="shared" si="42"/>
        <v>2</v>
      </c>
      <c r="S92" s="11">
        <f t="shared" si="43"/>
        <v>8</v>
      </c>
      <c r="T92" s="12">
        <f>GESTOR!M92</f>
        <v>0</v>
      </c>
      <c r="U92" s="11">
        <f t="shared" si="44"/>
        <v>0</v>
      </c>
      <c r="V92" s="11">
        <f t="shared" si="45"/>
        <v>8</v>
      </c>
      <c r="W92" s="13">
        <v>129.41</v>
      </c>
      <c r="X92" s="13">
        <f t="shared" si="15"/>
        <v>517.64</v>
      </c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</row>
    <row r="93" spans="1:44" ht="37.5" customHeight="1" x14ac:dyDescent="0.3">
      <c r="A93" s="36">
        <v>90</v>
      </c>
      <c r="B93" s="149"/>
      <c r="C93" s="77" t="s">
        <v>109</v>
      </c>
      <c r="D93" s="78" t="s">
        <v>176</v>
      </c>
      <c r="E93" s="58" t="s">
        <v>90</v>
      </c>
      <c r="F93" s="6">
        <v>100</v>
      </c>
      <c r="G93" s="7">
        <f t="shared" si="31"/>
        <v>50</v>
      </c>
      <c r="H93" s="7">
        <f t="shared" si="32"/>
        <v>0</v>
      </c>
      <c r="I93" s="7">
        <f t="shared" si="33"/>
        <v>50</v>
      </c>
      <c r="J93" s="8">
        <f t="shared" si="34"/>
        <v>50</v>
      </c>
      <c r="K93" s="8">
        <f t="shared" si="35"/>
        <v>0</v>
      </c>
      <c r="L93" s="8">
        <f t="shared" si="36"/>
        <v>50</v>
      </c>
      <c r="M93" s="9">
        <f t="shared" si="37"/>
        <v>50</v>
      </c>
      <c r="N93" s="9">
        <f t="shared" si="38"/>
        <v>0</v>
      </c>
      <c r="O93" s="9">
        <f t="shared" si="39"/>
        <v>50</v>
      </c>
      <c r="P93" s="10">
        <f t="shared" si="40"/>
        <v>50</v>
      </c>
      <c r="Q93" s="10">
        <f t="shared" si="41"/>
        <v>0</v>
      </c>
      <c r="R93" s="10">
        <f t="shared" si="42"/>
        <v>50</v>
      </c>
      <c r="S93" s="11">
        <f t="shared" si="43"/>
        <v>200</v>
      </c>
      <c r="T93" s="12">
        <f>GESTOR!M93</f>
        <v>0</v>
      </c>
      <c r="U93" s="11">
        <f t="shared" si="44"/>
        <v>0</v>
      </c>
      <c r="V93" s="11">
        <f t="shared" si="45"/>
        <v>200</v>
      </c>
      <c r="W93" s="13">
        <v>16.66</v>
      </c>
      <c r="X93" s="13">
        <f t="shared" si="15"/>
        <v>1666</v>
      </c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</row>
    <row r="94" spans="1:44" ht="37.5" customHeight="1" x14ac:dyDescent="0.3">
      <c r="A94" s="36">
        <v>91</v>
      </c>
      <c r="B94" s="149"/>
      <c r="C94" s="77" t="s">
        <v>112</v>
      </c>
      <c r="D94" s="78" t="s">
        <v>178</v>
      </c>
      <c r="E94" s="58" t="s">
        <v>90</v>
      </c>
      <c r="F94" s="6">
        <v>100</v>
      </c>
      <c r="G94" s="7">
        <f t="shared" si="31"/>
        <v>50</v>
      </c>
      <c r="H94" s="7">
        <f t="shared" si="32"/>
        <v>0</v>
      </c>
      <c r="I94" s="7">
        <f t="shared" si="33"/>
        <v>50</v>
      </c>
      <c r="J94" s="8">
        <f t="shared" si="34"/>
        <v>50</v>
      </c>
      <c r="K94" s="8">
        <f t="shared" si="35"/>
        <v>0</v>
      </c>
      <c r="L94" s="8">
        <f t="shared" si="36"/>
        <v>50</v>
      </c>
      <c r="M94" s="9">
        <f t="shared" si="37"/>
        <v>50</v>
      </c>
      <c r="N94" s="9">
        <f t="shared" si="38"/>
        <v>0</v>
      </c>
      <c r="O94" s="9">
        <f t="shared" si="39"/>
        <v>50</v>
      </c>
      <c r="P94" s="10">
        <f t="shared" si="40"/>
        <v>50</v>
      </c>
      <c r="Q94" s="10">
        <f t="shared" si="41"/>
        <v>0</v>
      </c>
      <c r="R94" s="10">
        <f t="shared" si="42"/>
        <v>50</v>
      </c>
      <c r="S94" s="11">
        <f t="shared" si="43"/>
        <v>200</v>
      </c>
      <c r="T94" s="12">
        <f>GESTOR!M94</f>
        <v>0</v>
      </c>
      <c r="U94" s="11">
        <f t="shared" si="44"/>
        <v>0</v>
      </c>
      <c r="V94" s="11">
        <f t="shared" si="45"/>
        <v>200</v>
      </c>
      <c r="W94" s="13">
        <v>41.01</v>
      </c>
      <c r="X94" s="13">
        <f t="shared" si="15"/>
        <v>4101</v>
      </c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</row>
    <row r="95" spans="1:44" ht="37.5" customHeight="1" x14ac:dyDescent="0.3">
      <c r="A95" s="36">
        <v>92</v>
      </c>
      <c r="B95" s="149"/>
      <c r="C95" s="77" t="s">
        <v>114</v>
      </c>
      <c r="D95" s="78" t="s">
        <v>176</v>
      </c>
      <c r="E95" s="58" t="s">
        <v>90</v>
      </c>
      <c r="F95" s="6">
        <v>200</v>
      </c>
      <c r="G95" s="7">
        <f t="shared" si="31"/>
        <v>100</v>
      </c>
      <c r="H95" s="7">
        <f t="shared" si="32"/>
        <v>0</v>
      </c>
      <c r="I95" s="7">
        <f t="shared" si="33"/>
        <v>100</v>
      </c>
      <c r="J95" s="8">
        <f t="shared" si="34"/>
        <v>100</v>
      </c>
      <c r="K95" s="8">
        <f t="shared" si="35"/>
        <v>0</v>
      </c>
      <c r="L95" s="8">
        <f t="shared" si="36"/>
        <v>100</v>
      </c>
      <c r="M95" s="9">
        <f t="shared" si="37"/>
        <v>100</v>
      </c>
      <c r="N95" s="9">
        <f t="shared" si="38"/>
        <v>0</v>
      </c>
      <c r="O95" s="9">
        <f t="shared" si="39"/>
        <v>100</v>
      </c>
      <c r="P95" s="10">
        <f t="shared" si="40"/>
        <v>100</v>
      </c>
      <c r="Q95" s="10">
        <f t="shared" si="41"/>
        <v>0</v>
      </c>
      <c r="R95" s="10">
        <f t="shared" si="42"/>
        <v>100</v>
      </c>
      <c r="S95" s="11">
        <f t="shared" si="43"/>
        <v>400</v>
      </c>
      <c r="T95" s="12">
        <f>GESTOR!M95</f>
        <v>0</v>
      </c>
      <c r="U95" s="11">
        <f t="shared" si="44"/>
        <v>0</v>
      </c>
      <c r="V95" s="11">
        <f t="shared" si="45"/>
        <v>400</v>
      </c>
      <c r="W95" s="13">
        <v>3.41</v>
      </c>
      <c r="X95" s="13">
        <f t="shared" si="15"/>
        <v>682</v>
      </c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</row>
    <row r="96" spans="1:44" ht="37.5" customHeight="1" x14ac:dyDescent="0.3">
      <c r="A96" s="36">
        <v>93</v>
      </c>
      <c r="B96" s="149"/>
      <c r="C96" s="77" t="s">
        <v>117</v>
      </c>
      <c r="D96" s="78" t="s">
        <v>180</v>
      </c>
      <c r="E96" s="58" t="s">
        <v>91</v>
      </c>
      <c r="F96" s="6">
        <v>400</v>
      </c>
      <c r="G96" s="7">
        <f t="shared" si="31"/>
        <v>200</v>
      </c>
      <c r="H96" s="7">
        <f t="shared" si="32"/>
        <v>0</v>
      </c>
      <c r="I96" s="7">
        <f t="shared" si="33"/>
        <v>200</v>
      </c>
      <c r="J96" s="8">
        <f t="shared" si="34"/>
        <v>200</v>
      </c>
      <c r="K96" s="8">
        <f t="shared" si="35"/>
        <v>0</v>
      </c>
      <c r="L96" s="8">
        <f t="shared" si="36"/>
        <v>200</v>
      </c>
      <c r="M96" s="9">
        <f t="shared" si="37"/>
        <v>200</v>
      </c>
      <c r="N96" s="9">
        <f t="shared" si="38"/>
        <v>0</v>
      </c>
      <c r="O96" s="9">
        <f t="shared" si="39"/>
        <v>200</v>
      </c>
      <c r="P96" s="10">
        <f t="shared" si="40"/>
        <v>200</v>
      </c>
      <c r="Q96" s="10">
        <f t="shared" si="41"/>
        <v>0</v>
      </c>
      <c r="R96" s="10">
        <f t="shared" si="42"/>
        <v>200</v>
      </c>
      <c r="S96" s="11">
        <f t="shared" si="43"/>
        <v>800</v>
      </c>
      <c r="T96" s="12">
        <f>GESTOR!M96</f>
        <v>0</v>
      </c>
      <c r="U96" s="11">
        <f t="shared" si="44"/>
        <v>0</v>
      </c>
      <c r="V96" s="11">
        <f t="shared" si="45"/>
        <v>800</v>
      </c>
      <c r="W96" s="13">
        <v>9.98</v>
      </c>
      <c r="X96" s="13">
        <f t="shared" si="15"/>
        <v>3992</v>
      </c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</row>
    <row r="97" spans="1:44" ht="37.5" customHeight="1" x14ac:dyDescent="0.3">
      <c r="A97" s="36">
        <v>94</v>
      </c>
      <c r="B97" s="149"/>
      <c r="C97" s="77" t="s">
        <v>121</v>
      </c>
      <c r="D97" s="78" t="s">
        <v>176</v>
      </c>
      <c r="E97" s="58" t="s">
        <v>90</v>
      </c>
      <c r="F97" s="6">
        <v>10</v>
      </c>
      <c r="G97" s="7">
        <f t="shared" si="31"/>
        <v>5</v>
      </c>
      <c r="H97" s="7">
        <f t="shared" si="32"/>
        <v>0</v>
      </c>
      <c r="I97" s="7">
        <f t="shared" si="33"/>
        <v>5</v>
      </c>
      <c r="J97" s="8">
        <f t="shared" si="34"/>
        <v>5</v>
      </c>
      <c r="K97" s="8">
        <f t="shared" si="35"/>
        <v>0</v>
      </c>
      <c r="L97" s="8">
        <f t="shared" si="36"/>
        <v>5</v>
      </c>
      <c r="M97" s="9">
        <f t="shared" si="37"/>
        <v>5</v>
      </c>
      <c r="N97" s="9">
        <f t="shared" si="38"/>
        <v>0</v>
      </c>
      <c r="O97" s="9">
        <f t="shared" si="39"/>
        <v>5</v>
      </c>
      <c r="P97" s="10">
        <f t="shared" si="40"/>
        <v>5</v>
      </c>
      <c r="Q97" s="10">
        <f t="shared" si="41"/>
        <v>0</v>
      </c>
      <c r="R97" s="10">
        <f t="shared" si="42"/>
        <v>5</v>
      </c>
      <c r="S97" s="11">
        <f t="shared" si="43"/>
        <v>20</v>
      </c>
      <c r="T97" s="12">
        <f>GESTOR!M97</f>
        <v>0</v>
      </c>
      <c r="U97" s="11">
        <f t="shared" si="44"/>
        <v>0</v>
      </c>
      <c r="V97" s="11">
        <f t="shared" si="45"/>
        <v>20</v>
      </c>
      <c r="W97" s="13">
        <v>39.24</v>
      </c>
      <c r="X97" s="13">
        <f t="shared" si="15"/>
        <v>392.40000000000003</v>
      </c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</row>
    <row r="98" spans="1:44" ht="37.5" customHeight="1" x14ac:dyDescent="0.3">
      <c r="A98" s="36">
        <v>95</v>
      </c>
      <c r="B98" s="149"/>
      <c r="C98" s="77" t="s">
        <v>123</v>
      </c>
      <c r="D98" s="78" t="s">
        <v>182</v>
      </c>
      <c r="E98" s="58" t="s">
        <v>91</v>
      </c>
      <c r="F98" s="6">
        <v>60</v>
      </c>
      <c r="G98" s="7">
        <f t="shared" si="31"/>
        <v>30</v>
      </c>
      <c r="H98" s="7">
        <f t="shared" si="32"/>
        <v>0</v>
      </c>
      <c r="I98" s="7">
        <f t="shared" si="33"/>
        <v>30</v>
      </c>
      <c r="J98" s="8">
        <f t="shared" si="34"/>
        <v>30</v>
      </c>
      <c r="K98" s="8">
        <f t="shared" si="35"/>
        <v>0</v>
      </c>
      <c r="L98" s="8">
        <f t="shared" si="36"/>
        <v>30</v>
      </c>
      <c r="M98" s="9">
        <f t="shared" si="37"/>
        <v>30</v>
      </c>
      <c r="N98" s="9">
        <f t="shared" si="38"/>
        <v>0</v>
      </c>
      <c r="O98" s="9">
        <f t="shared" si="39"/>
        <v>30</v>
      </c>
      <c r="P98" s="10">
        <f t="shared" si="40"/>
        <v>30</v>
      </c>
      <c r="Q98" s="10">
        <f t="shared" si="41"/>
        <v>0</v>
      </c>
      <c r="R98" s="10">
        <f t="shared" si="42"/>
        <v>30</v>
      </c>
      <c r="S98" s="11">
        <f t="shared" si="43"/>
        <v>120</v>
      </c>
      <c r="T98" s="12">
        <f>GESTOR!M98</f>
        <v>0</v>
      </c>
      <c r="U98" s="11">
        <f t="shared" si="44"/>
        <v>0</v>
      </c>
      <c r="V98" s="11">
        <f t="shared" si="45"/>
        <v>120</v>
      </c>
      <c r="W98" s="13">
        <v>19.309999999999999</v>
      </c>
      <c r="X98" s="13">
        <f t="shared" si="15"/>
        <v>1158.5999999999999</v>
      </c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</row>
    <row r="99" spans="1:44" ht="37.5" customHeight="1" x14ac:dyDescent="0.3">
      <c r="A99" s="36">
        <v>96</v>
      </c>
      <c r="B99" s="149"/>
      <c r="C99" s="77" t="s">
        <v>125</v>
      </c>
      <c r="D99" s="78" t="s">
        <v>183</v>
      </c>
      <c r="E99" s="58" t="s">
        <v>91</v>
      </c>
      <c r="F99" s="6">
        <v>60</v>
      </c>
      <c r="G99" s="7">
        <f t="shared" si="31"/>
        <v>30</v>
      </c>
      <c r="H99" s="7">
        <f t="shared" si="32"/>
        <v>0</v>
      </c>
      <c r="I99" s="7">
        <f t="shared" si="33"/>
        <v>30</v>
      </c>
      <c r="J99" s="8">
        <f t="shared" si="34"/>
        <v>30</v>
      </c>
      <c r="K99" s="8">
        <f t="shared" si="35"/>
        <v>0</v>
      </c>
      <c r="L99" s="8">
        <f t="shared" si="36"/>
        <v>30</v>
      </c>
      <c r="M99" s="9">
        <f t="shared" si="37"/>
        <v>30</v>
      </c>
      <c r="N99" s="9">
        <f t="shared" si="38"/>
        <v>0</v>
      </c>
      <c r="O99" s="9">
        <f t="shared" si="39"/>
        <v>30</v>
      </c>
      <c r="P99" s="10">
        <f t="shared" si="40"/>
        <v>30</v>
      </c>
      <c r="Q99" s="10">
        <f t="shared" si="41"/>
        <v>0</v>
      </c>
      <c r="R99" s="10">
        <f t="shared" si="42"/>
        <v>30</v>
      </c>
      <c r="S99" s="11">
        <f t="shared" si="43"/>
        <v>120</v>
      </c>
      <c r="T99" s="12">
        <f>GESTOR!M99</f>
        <v>0</v>
      </c>
      <c r="U99" s="11">
        <f t="shared" si="44"/>
        <v>0</v>
      </c>
      <c r="V99" s="11">
        <f t="shared" si="45"/>
        <v>120</v>
      </c>
      <c r="W99" s="13">
        <v>13.78</v>
      </c>
      <c r="X99" s="13">
        <f t="shared" si="15"/>
        <v>826.8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</row>
    <row r="100" spans="1:44" ht="37.5" customHeight="1" x14ac:dyDescent="0.3">
      <c r="A100" s="36">
        <v>97</v>
      </c>
      <c r="B100" s="149"/>
      <c r="C100" s="77" t="s">
        <v>137</v>
      </c>
      <c r="D100" s="78" t="s">
        <v>202</v>
      </c>
      <c r="E100" s="58" t="s">
        <v>91</v>
      </c>
      <c r="F100" s="6">
        <v>100</v>
      </c>
      <c r="G100" s="7">
        <f t="shared" si="31"/>
        <v>50</v>
      </c>
      <c r="H100" s="7">
        <f t="shared" si="32"/>
        <v>0</v>
      </c>
      <c r="I100" s="7">
        <f t="shared" si="33"/>
        <v>50</v>
      </c>
      <c r="J100" s="8">
        <f t="shared" si="34"/>
        <v>50</v>
      </c>
      <c r="K100" s="8">
        <f t="shared" si="35"/>
        <v>0</v>
      </c>
      <c r="L100" s="8">
        <f t="shared" si="36"/>
        <v>50</v>
      </c>
      <c r="M100" s="9">
        <f t="shared" si="37"/>
        <v>50</v>
      </c>
      <c r="N100" s="9">
        <f t="shared" si="38"/>
        <v>0</v>
      </c>
      <c r="O100" s="9">
        <f t="shared" si="39"/>
        <v>50</v>
      </c>
      <c r="P100" s="10">
        <f t="shared" si="40"/>
        <v>50</v>
      </c>
      <c r="Q100" s="10">
        <f t="shared" si="41"/>
        <v>0</v>
      </c>
      <c r="R100" s="10">
        <f t="shared" si="42"/>
        <v>50</v>
      </c>
      <c r="S100" s="11">
        <f t="shared" si="43"/>
        <v>200</v>
      </c>
      <c r="T100" s="12">
        <f>GESTOR!M100</f>
        <v>0</v>
      </c>
      <c r="U100" s="11">
        <f t="shared" si="44"/>
        <v>0</v>
      </c>
      <c r="V100" s="11">
        <f t="shared" si="45"/>
        <v>200</v>
      </c>
      <c r="W100" s="13">
        <v>39.58</v>
      </c>
      <c r="X100" s="13">
        <f t="shared" si="15"/>
        <v>3958</v>
      </c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</row>
    <row r="101" spans="1:44" ht="37.5" customHeight="1" x14ac:dyDescent="0.3">
      <c r="A101" s="36">
        <v>98</v>
      </c>
      <c r="B101" s="149"/>
      <c r="C101" s="77" t="s">
        <v>139</v>
      </c>
      <c r="D101" s="78" t="s">
        <v>203</v>
      </c>
      <c r="E101" s="58" t="s">
        <v>91</v>
      </c>
      <c r="F101" s="6">
        <v>100</v>
      </c>
      <c r="G101" s="7">
        <f t="shared" si="31"/>
        <v>50</v>
      </c>
      <c r="H101" s="7">
        <f t="shared" si="32"/>
        <v>0</v>
      </c>
      <c r="I101" s="7">
        <f t="shared" si="33"/>
        <v>50</v>
      </c>
      <c r="J101" s="8">
        <f t="shared" si="34"/>
        <v>50</v>
      </c>
      <c r="K101" s="8">
        <f t="shared" si="35"/>
        <v>0</v>
      </c>
      <c r="L101" s="8">
        <f t="shared" si="36"/>
        <v>50</v>
      </c>
      <c r="M101" s="9">
        <f t="shared" si="37"/>
        <v>50</v>
      </c>
      <c r="N101" s="9">
        <f t="shared" si="38"/>
        <v>0</v>
      </c>
      <c r="O101" s="9">
        <f t="shared" si="39"/>
        <v>50</v>
      </c>
      <c r="P101" s="10">
        <f t="shared" si="40"/>
        <v>50</v>
      </c>
      <c r="Q101" s="10">
        <f t="shared" si="41"/>
        <v>0</v>
      </c>
      <c r="R101" s="10">
        <f t="shared" si="42"/>
        <v>50</v>
      </c>
      <c r="S101" s="11">
        <f t="shared" si="43"/>
        <v>200</v>
      </c>
      <c r="T101" s="12">
        <f>GESTOR!M101</f>
        <v>0</v>
      </c>
      <c r="U101" s="11">
        <f t="shared" si="44"/>
        <v>0</v>
      </c>
      <c r="V101" s="11">
        <f t="shared" si="45"/>
        <v>200</v>
      </c>
      <c r="W101" s="13">
        <v>65.959999999999994</v>
      </c>
      <c r="X101" s="13">
        <f t="shared" si="15"/>
        <v>6595.9999999999991</v>
      </c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</row>
    <row r="102" spans="1:44" ht="37.5" customHeight="1" x14ac:dyDescent="0.3">
      <c r="A102" s="36">
        <v>99</v>
      </c>
      <c r="B102" s="149"/>
      <c r="C102" s="77" t="s">
        <v>141</v>
      </c>
      <c r="D102" s="78" t="s">
        <v>191</v>
      </c>
      <c r="E102" s="58" t="s">
        <v>90</v>
      </c>
      <c r="F102" s="6">
        <v>4</v>
      </c>
      <c r="G102" s="7">
        <f t="shared" si="31"/>
        <v>2</v>
      </c>
      <c r="H102" s="7">
        <f t="shared" si="32"/>
        <v>0</v>
      </c>
      <c r="I102" s="7">
        <f t="shared" si="33"/>
        <v>2</v>
      </c>
      <c r="J102" s="8">
        <f t="shared" si="34"/>
        <v>2</v>
      </c>
      <c r="K102" s="8">
        <f t="shared" si="35"/>
        <v>0</v>
      </c>
      <c r="L102" s="8">
        <f t="shared" si="36"/>
        <v>2</v>
      </c>
      <c r="M102" s="9">
        <f t="shared" si="37"/>
        <v>2</v>
      </c>
      <c r="N102" s="9">
        <f t="shared" si="38"/>
        <v>0</v>
      </c>
      <c r="O102" s="9">
        <f t="shared" si="39"/>
        <v>2</v>
      </c>
      <c r="P102" s="10">
        <f t="shared" si="40"/>
        <v>2</v>
      </c>
      <c r="Q102" s="10">
        <f t="shared" si="41"/>
        <v>0</v>
      </c>
      <c r="R102" s="10">
        <f t="shared" si="42"/>
        <v>2</v>
      </c>
      <c r="S102" s="11">
        <f t="shared" si="43"/>
        <v>8</v>
      </c>
      <c r="T102" s="12">
        <f>GESTOR!M102</f>
        <v>0</v>
      </c>
      <c r="U102" s="11">
        <f t="shared" si="44"/>
        <v>0</v>
      </c>
      <c r="V102" s="11">
        <f t="shared" si="45"/>
        <v>8</v>
      </c>
      <c r="W102" s="13">
        <v>730.53</v>
      </c>
      <c r="X102" s="13">
        <f t="shared" si="15"/>
        <v>2922.12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</row>
    <row r="103" spans="1:44" ht="37.5" customHeight="1" x14ac:dyDescent="0.3">
      <c r="A103" s="36">
        <v>100</v>
      </c>
      <c r="B103" s="149"/>
      <c r="C103" s="77" t="s">
        <v>144</v>
      </c>
      <c r="D103" s="78" t="s">
        <v>204</v>
      </c>
      <c r="E103" s="58" t="s">
        <v>90</v>
      </c>
      <c r="F103" s="6">
        <v>4</v>
      </c>
      <c r="G103" s="7">
        <f t="shared" si="31"/>
        <v>2</v>
      </c>
      <c r="H103" s="7">
        <f t="shared" si="32"/>
        <v>0</v>
      </c>
      <c r="I103" s="7">
        <f t="shared" si="33"/>
        <v>2</v>
      </c>
      <c r="J103" s="8">
        <f t="shared" si="34"/>
        <v>2</v>
      </c>
      <c r="K103" s="8">
        <f t="shared" si="35"/>
        <v>0</v>
      </c>
      <c r="L103" s="8">
        <f t="shared" si="36"/>
        <v>2</v>
      </c>
      <c r="M103" s="9">
        <f t="shared" si="37"/>
        <v>2</v>
      </c>
      <c r="N103" s="9">
        <f t="shared" si="38"/>
        <v>0</v>
      </c>
      <c r="O103" s="9">
        <f t="shared" si="39"/>
        <v>2</v>
      </c>
      <c r="P103" s="10">
        <f t="shared" si="40"/>
        <v>2</v>
      </c>
      <c r="Q103" s="10">
        <f t="shared" si="41"/>
        <v>0</v>
      </c>
      <c r="R103" s="10">
        <f t="shared" si="42"/>
        <v>2</v>
      </c>
      <c r="S103" s="11">
        <f t="shared" si="43"/>
        <v>8</v>
      </c>
      <c r="T103" s="12">
        <f>GESTOR!M103</f>
        <v>0</v>
      </c>
      <c r="U103" s="11">
        <f t="shared" si="44"/>
        <v>0</v>
      </c>
      <c r="V103" s="11">
        <f t="shared" si="45"/>
        <v>8</v>
      </c>
      <c r="W103" s="13">
        <v>109.55</v>
      </c>
      <c r="X103" s="13">
        <f t="shared" si="15"/>
        <v>438.2</v>
      </c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</row>
    <row r="104" spans="1:44" ht="37.5" customHeight="1" x14ac:dyDescent="0.3">
      <c r="A104" s="36">
        <v>101</v>
      </c>
      <c r="B104" s="149"/>
      <c r="C104" s="77" t="s">
        <v>146</v>
      </c>
      <c r="D104" s="78" t="s">
        <v>192</v>
      </c>
      <c r="E104" s="58" t="s">
        <v>90</v>
      </c>
      <c r="F104" s="6">
        <v>2</v>
      </c>
      <c r="G104" s="7">
        <f t="shared" si="31"/>
        <v>1</v>
      </c>
      <c r="H104" s="7">
        <f t="shared" si="32"/>
        <v>0</v>
      </c>
      <c r="I104" s="7">
        <f t="shared" si="33"/>
        <v>1</v>
      </c>
      <c r="J104" s="8">
        <f t="shared" si="34"/>
        <v>1</v>
      </c>
      <c r="K104" s="8">
        <f t="shared" si="35"/>
        <v>0</v>
      </c>
      <c r="L104" s="8">
        <f t="shared" si="36"/>
        <v>1</v>
      </c>
      <c r="M104" s="9">
        <f t="shared" si="37"/>
        <v>1</v>
      </c>
      <c r="N104" s="9">
        <f t="shared" si="38"/>
        <v>0</v>
      </c>
      <c r="O104" s="9">
        <f t="shared" si="39"/>
        <v>1</v>
      </c>
      <c r="P104" s="10">
        <f t="shared" si="40"/>
        <v>1</v>
      </c>
      <c r="Q104" s="10">
        <f t="shared" si="41"/>
        <v>0</v>
      </c>
      <c r="R104" s="10">
        <f t="shared" si="42"/>
        <v>1</v>
      </c>
      <c r="S104" s="11">
        <f t="shared" si="43"/>
        <v>4</v>
      </c>
      <c r="T104" s="12">
        <f>GESTOR!M104</f>
        <v>0</v>
      </c>
      <c r="U104" s="11">
        <f t="shared" si="44"/>
        <v>0</v>
      </c>
      <c r="V104" s="11">
        <f t="shared" si="45"/>
        <v>4</v>
      </c>
      <c r="W104" s="13">
        <v>472.66</v>
      </c>
      <c r="X104" s="13">
        <f t="shared" si="15"/>
        <v>945.32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</row>
    <row r="105" spans="1:44" ht="37.5" customHeight="1" x14ac:dyDescent="0.3">
      <c r="A105" s="36">
        <v>102</v>
      </c>
      <c r="B105" s="149"/>
      <c r="C105" s="77" t="s">
        <v>149</v>
      </c>
      <c r="D105" s="78" t="s">
        <v>193</v>
      </c>
      <c r="E105" s="58" t="s">
        <v>90</v>
      </c>
      <c r="F105" s="6">
        <v>5</v>
      </c>
      <c r="G105" s="7">
        <f t="shared" si="31"/>
        <v>2</v>
      </c>
      <c r="H105" s="7">
        <f t="shared" si="32"/>
        <v>0</v>
      </c>
      <c r="I105" s="7">
        <f t="shared" si="33"/>
        <v>2</v>
      </c>
      <c r="J105" s="8">
        <f t="shared" si="34"/>
        <v>2</v>
      </c>
      <c r="K105" s="8">
        <f t="shared" si="35"/>
        <v>0</v>
      </c>
      <c r="L105" s="8">
        <f t="shared" si="36"/>
        <v>2</v>
      </c>
      <c r="M105" s="9">
        <f t="shared" si="37"/>
        <v>2</v>
      </c>
      <c r="N105" s="9">
        <f t="shared" si="38"/>
        <v>0</v>
      </c>
      <c r="O105" s="9">
        <f t="shared" si="39"/>
        <v>2</v>
      </c>
      <c r="P105" s="10">
        <f t="shared" si="40"/>
        <v>2</v>
      </c>
      <c r="Q105" s="10">
        <f t="shared" si="41"/>
        <v>0</v>
      </c>
      <c r="R105" s="10">
        <f t="shared" si="42"/>
        <v>2</v>
      </c>
      <c r="S105" s="11">
        <f t="shared" si="43"/>
        <v>10</v>
      </c>
      <c r="T105" s="12">
        <f>GESTOR!M105</f>
        <v>0</v>
      </c>
      <c r="U105" s="11">
        <f t="shared" si="44"/>
        <v>0</v>
      </c>
      <c r="V105" s="11">
        <f t="shared" si="45"/>
        <v>10</v>
      </c>
      <c r="W105" s="13">
        <v>64.06</v>
      </c>
      <c r="X105" s="13">
        <f t="shared" si="15"/>
        <v>320.3</v>
      </c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</row>
    <row r="106" spans="1:44" ht="37.5" customHeight="1" x14ac:dyDescent="0.3">
      <c r="A106" s="36">
        <v>103</v>
      </c>
      <c r="B106" s="149"/>
      <c r="C106" s="77" t="s">
        <v>153</v>
      </c>
      <c r="D106" s="78" t="s">
        <v>205</v>
      </c>
      <c r="E106" s="58" t="s">
        <v>90</v>
      </c>
      <c r="F106" s="6">
        <v>2</v>
      </c>
      <c r="G106" s="7">
        <f t="shared" si="31"/>
        <v>1</v>
      </c>
      <c r="H106" s="7">
        <f t="shared" si="32"/>
        <v>0</v>
      </c>
      <c r="I106" s="7">
        <f t="shared" si="33"/>
        <v>1</v>
      </c>
      <c r="J106" s="8">
        <f t="shared" si="34"/>
        <v>1</v>
      </c>
      <c r="K106" s="8">
        <f t="shared" si="35"/>
        <v>0</v>
      </c>
      <c r="L106" s="8">
        <f t="shared" si="36"/>
        <v>1</v>
      </c>
      <c r="M106" s="9">
        <f t="shared" si="37"/>
        <v>1</v>
      </c>
      <c r="N106" s="9">
        <f t="shared" si="38"/>
        <v>0</v>
      </c>
      <c r="O106" s="9">
        <f t="shared" si="39"/>
        <v>1</v>
      </c>
      <c r="P106" s="10">
        <f t="shared" si="40"/>
        <v>1</v>
      </c>
      <c r="Q106" s="10">
        <f t="shared" si="41"/>
        <v>0</v>
      </c>
      <c r="R106" s="10">
        <f t="shared" si="42"/>
        <v>1</v>
      </c>
      <c r="S106" s="11">
        <f t="shared" si="43"/>
        <v>4</v>
      </c>
      <c r="T106" s="12">
        <f>GESTOR!M106</f>
        <v>0</v>
      </c>
      <c r="U106" s="11">
        <f t="shared" si="44"/>
        <v>0</v>
      </c>
      <c r="V106" s="11">
        <f t="shared" si="45"/>
        <v>4</v>
      </c>
      <c r="W106" s="13">
        <v>697.43</v>
      </c>
      <c r="X106" s="13">
        <f t="shared" si="15"/>
        <v>1394.86</v>
      </c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</row>
    <row r="107" spans="1:44" ht="37.5" customHeight="1" x14ac:dyDescent="0.3">
      <c r="A107" s="36">
        <v>104</v>
      </c>
      <c r="B107" s="149"/>
      <c r="C107" s="77" t="s">
        <v>155</v>
      </c>
      <c r="D107" s="78" t="s">
        <v>176</v>
      </c>
      <c r="E107" s="58" t="s">
        <v>90</v>
      </c>
      <c r="F107" s="6">
        <v>5</v>
      </c>
      <c r="G107" s="7">
        <f t="shared" si="31"/>
        <v>2</v>
      </c>
      <c r="H107" s="7">
        <f t="shared" si="32"/>
        <v>0</v>
      </c>
      <c r="I107" s="7">
        <f t="shared" si="33"/>
        <v>2</v>
      </c>
      <c r="J107" s="8">
        <f t="shared" si="34"/>
        <v>2</v>
      </c>
      <c r="K107" s="8">
        <f t="shared" si="35"/>
        <v>0</v>
      </c>
      <c r="L107" s="8">
        <f t="shared" si="36"/>
        <v>2</v>
      </c>
      <c r="M107" s="9">
        <f t="shared" si="37"/>
        <v>2</v>
      </c>
      <c r="N107" s="9">
        <f t="shared" si="38"/>
        <v>0</v>
      </c>
      <c r="O107" s="9">
        <f t="shared" si="39"/>
        <v>2</v>
      </c>
      <c r="P107" s="10">
        <f t="shared" si="40"/>
        <v>2</v>
      </c>
      <c r="Q107" s="10">
        <f t="shared" si="41"/>
        <v>0</v>
      </c>
      <c r="R107" s="10">
        <f t="shared" si="42"/>
        <v>2</v>
      </c>
      <c r="S107" s="11">
        <f t="shared" si="43"/>
        <v>10</v>
      </c>
      <c r="T107" s="12">
        <f>GESTOR!M107</f>
        <v>0</v>
      </c>
      <c r="U107" s="11">
        <f t="shared" si="44"/>
        <v>0</v>
      </c>
      <c r="V107" s="11">
        <f t="shared" si="45"/>
        <v>10</v>
      </c>
      <c r="W107" s="13">
        <v>315.49</v>
      </c>
      <c r="X107" s="13">
        <f t="shared" si="15"/>
        <v>1577.45</v>
      </c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</row>
    <row r="108" spans="1:44" ht="37.5" customHeight="1" x14ac:dyDescent="0.3">
      <c r="A108" s="36">
        <v>105</v>
      </c>
      <c r="B108" s="149"/>
      <c r="C108" s="77" t="s">
        <v>156</v>
      </c>
      <c r="D108" s="78" t="s">
        <v>176</v>
      </c>
      <c r="E108" s="58" t="s">
        <v>90</v>
      </c>
      <c r="F108" s="6">
        <v>5</v>
      </c>
      <c r="G108" s="7">
        <f t="shared" si="31"/>
        <v>2</v>
      </c>
      <c r="H108" s="7">
        <f t="shared" si="32"/>
        <v>0</v>
      </c>
      <c r="I108" s="7">
        <f t="shared" si="33"/>
        <v>2</v>
      </c>
      <c r="J108" s="8">
        <f t="shared" si="34"/>
        <v>2</v>
      </c>
      <c r="K108" s="8">
        <f t="shared" si="35"/>
        <v>0</v>
      </c>
      <c r="L108" s="8">
        <f t="shared" si="36"/>
        <v>2</v>
      </c>
      <c r="M108" s="9">
        <f t="shared" si="37"/>
        <v>2</v>
      </c>
      <c r="N108" s="9">
        <f t="shared" si="38"/>
        <v>0</v>
      </c>
      <c r="O108" s="9">
        <f t="shared" si="39"/>
        <v>2</v>
      </c>
      <c r="P108" s="10">
        <f t="shared" si="40"/>
        <v>2</v>
      </c>
      <c r="Q108" s="10">
        <f t="shared" si="41"/>
        <v>0</v>
      </c>
      <c r="R108" s="10">
        <f t="shared" si="42"/>
        <v>2</v>
      </c>
      <c r="S108" s="11">
        <f t="shared" si="43"/>
        <v>10</v>
      </c>
      <c r="T108" s="12">
        <f>GESTOR!M108</f>
        <v>0</v>
      </c>
      <c r="U108" s="11">
        <f t="shared" si="44"/>
        <v>0</v>
      </c>
      <c r="V108" s="11">
        <f t="shared" si="45"/>
        <v>10</v>
      </c>
      <c r="W108" s="13">
        <v>689.43</v>
      </c>
      <c r="X108" s="13">
        <f t="shared" si="15"/>
        <v>3447.1499999999996</v>
      </c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</row>
    <row r="109" spans="1:44" ht="37.5" customHeight="1" x14ac:dyDescent="0.3">
      <c r="A109" s="36">
        <v>106</v>
      </c>
      <c r="B109" s="149"/>
      <c r="C109" s="77" t="s">
        <v>157</v>
      </c>
      <c r="D109" s="78" t="s">
        <v>176</v>
      </c>
      <c r="E109" s="58" t="s">
        <v>90</v>
      </c>
      <c r="F109" s="6">
        <v>4</v>
      </c>
      <c r="G109" s="7">
        <f t="shared" si="31"/>
        <v>2</v>
      </c>
      <c r="H109" s="7">
        <f t="shared" si="32"/>
        <v>0</v>
      </c>
      <c r="I109" s="7">
        <f t="shared" si="33"/>
        <v>2</v>
      </c>
      <c r="J109" s="8">
        <f t="shared" si="34"/>
        <v>2</v>
      </c>
      <c r="K109" s="8">
        <f t="shared" si="35"/>
        <v>0</v>
      </c>
      <c r="L109" s="8">
        <f t="shared" si="36"/>
        <v>2</v>
      </c>
      <c r="M109" s="9">
        <f t="shared" si="37"/>
        <v>2</v>
      </c>
      <c r="N109" s="9">
        <f t="shared" si="38"/>
        <v>0</v>
      </c>
      <c r="O109" s="9">
        <f t="shared" si="39"/>
        <v>2</v>
      </c>
      <c r="P109" s="10">
        <f t="shared" si="40"/>
        <v>2</v>
      </c>
      <c r="Q109" s="10">
        <f t="shared" si="41"/>
        <v>0</v>
      </c>
      <c r="R109" s="10">
        <f t="shared" si="42"/>
        <v>2</v>
      </c>
      <c r="S109" s="11">
        <f t="shared" si="43"/>
        <v>8</v>
      </c>
      <c r="T109" s="12">
        <f>GESTOR!M109</f>
        <v>0</v>
      </c>
      <c r="U109" s="11">
        <f t="shared" si="44"/>
        <v>0</v>
      </c>
      <c r="V109" s="11">
        <f t="shared" si="45"/>
        <v>8</v>
      </c>
      <c r="W109" s="13">
        <v>45.56</v>
      </c>
      <c r="X109" s="13">
        <f t="shared" si="15"/>
        <v>182.24</v>
      </c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</row>
    <row r="110" spans="1:44" ht="37.5" customHeight="1" x14ac:dyDescent="0.3">
      <c r="A110" s="36">
        <v>107</v>
      </c>
      <c r="B110" s="149"/>
      <c r="C110" s="77" t="s">
        <v>158</v>
      </c>
      <c r="D110" s="78" t="s">
        <v>176</v>
      </c>
      <c r="E110" s="58" t="s">
        <v>90</v>
      </c>
      <c r="F110" s="6">
        <v>24</v>
      </c>
      <c r="G110" s="7">
        <f t="shared" si="31"/>
        <v>12</v>
      </c>
      <c r="H110" s="7">
        <f t="shared" si="32"/>
        <v>0</v>
      </c>
      <c r="I110" s="7">
        <f t="shared" si="33"/>
        <v>12</v>
      </c>
      <c r="J110" s="8">
        <f t="shared" si="34"/>
        <v>12</v>
      </c>
      <c r="K110" s="8">
        <f t="shared" si="35"/>
        <v>0</v>
      </c>
      <c r="L110" s="8">
        <f t="shared" si="36"/>
        <v>12</v>
      </c>
      <c r="M110" s="9">
        <f t="shared" si="37"/>
        <v>12</v>
      </c>
      <c r="N110" s="9">
        <f t="shared" si="38"/>
        <v>0</v>
      </c>
      <c r="O110" s="9">
        <f t="shared" si="39"/>
        <v>12</v>
      </c>
      <c r="P110" s="10">
        <f t="shared" si="40"/>
        <v>12</v>
      </c>
      <c r="Q110" s="10">
        <f t="shared" si="41"/>
        <v>0</v>
      </c>
      <c r="R110" s="10">
        <f t="shared" si="42"/>
        <v>12</v>
      </c>
      <c r="S110" s="11">
        <f t="shared" si="43"/>
        <v>48</v>
      </c>
      <c r="T110" s="12">
        <f>GESTOR!M110</f>
        <v>0</v>
      </c>
      <c r="U110" s="11">
        <f t="shared" si="44"/>
        <v>0</v>
      </c>
      <c r="V110" s="11">
        <f t="shared" si="45"/>
        <v>48</v>
      </c>
      <c r="W110" s="13">
        <v>48.79</v>
      </c>
      <c r="X110" s="13">
        <f t="shared" si="15"/>
        <v>1170.96</v>
      </c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</row>
    <row r="111" spans="1:44" ht="37.5" customHeight="1" x14ac:dyDescent="0.3">
      <c r="A111" s="36">
        <v>108</v>
      </c>
      <c r="B111" s="149"/>
      <c r="C111" s="77" t="s">
        <v>159</v>
      </c>
      <c r="D111" s="78" t="s">
        <v>196</v>
      </c>
      <c r="E111" s="58" t="s">
        <v>91</v>
      </c>
      <c r="F111" s="6">
        <v>50</v>
      </c>
      <c r="G111" s="7">
        <f t="shared" si="31"/>
        <v>25</v>
      </c>
      <c r="H111" s="7">
        <f t="shared" si="32"/>
        <v>0</v>
      </c>
      <c r="I111" s="7">
        <f t="shared" si="33"/>
        <v>25</v>
      </c>
      <c r="J111" s="8">
        <f t="shared" si="34"/>
        <v>25</v>
      </c>
      <c r="K111" s="8">
        <f t="shared" si="35"/>
        <v>0</v>
      </c>
      <c r="L111" s="8">
        <f t="shared" si="36"/>
        <v>25</v>
      </c>
      <c r="M111" s="9">
        <f t="shared" si="37"/>
        <v>25</v>
      </c>
      <c r="N111" s="9">
        <f t="shared" si="38"/>
        <v>0</v>
      </c>
      <c r="O111" s="9">
        <f t="shared" si="39"/>
        <v>25</v>
      </c>
      <c r="P111" s="10">
        <f t="shared" si="40"/>
        <v>25</v>
      </c>
      <c r="Q111" s="10">
        <f t="shared" si="41"/>
        <v>0</v>
      </c>
      <c r="R111" s="10">
        <f t="shared" si="42"/>
        <v>25</v>
      </c>
      <c r="S111" s="11">
        <f t="shared" si="43"/>
        <v>100</v>
      </c>
      <c r="T111" s="12">
        <f>GESTOR!M111</f>
        <v>0</v>
      </c>
      <c r="U111" s="11">
        <f t="shared" si="44"/>
        <v>0</v>
      </c>
      <c r="V111" s="11">
        <f t="shared" si="45"/>
        <v>100</v>
      </c>
      <c r="W111" s="13">
        <v>9.68</v>
      </c>
      <c r="X111" s="13">
        <f t="shared" si="15"/>
        <v>484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</row>
    <row r="112" spans="1:44" ht="37.5" customHeight="1" x14ac:dyDescent="0.3">
      <c r="A112" s="36">
        <v>109</v>
      </c>
      <c r="B112" s="149"/>
      <c r="C112" s="77" t="s">
        <v>161</v>
      </c>
      <c r="D112" s="78" t="s">
        <v>197</v>
      </c>
      <c r="E112" s="58" t="s">
        <v>91</v>
      </c>
      <c r="F112" s="6">
        <v>50</v>
      </c>
      <c r="G112" s="7">
        <f t="shared" si="31"/>
        <v>25</v>
      </c>
      <c r="H112" s="7">
        <f t="shared" si="32"/>
        <v>0</v>
      </c>
      <c r="I112" s="7">
        <f t="shared" si="33"/>
        <v>25</v>
      </c>
      <c r="J112" s="8">
        <f t="shared" si="34"/>
        <v>25</v>
      </c>
      <c r="K112" s="8">
        <f t="shared" si="35"/>
        <v>0</v>
      </c>
      <c r="L112" s="8">
        <f t="shared" si="36"/>
        <v>25</v>
      </c>
      <c r="M112" s="9">
        <f t="shared" si="37"/>
        <v>25</v>
      </c>
      <c r="N112" s="9">
        <f t="shared" si="38"/>
        <v>0</v>
      </c>
      <c r="O112" s="9">
        <f t="shared" si="39"/>
        <v>25</v>
      </c>
      <c r="P112" s="10">
        <f t="shared" si="40"/>
        <v>25</v>
      </c>
      <c r="Q112" s="10">
        <f t="shared" si="41"/>
        <v>0</v>
      </c>
      <c r="R112" s="10">
        <f t="shared" si="42"/>
        <v>25</v>
      </c>
      <c r="S112" s="11">
        <f t="shared" si="43"/>
        <v>100</v>
      </c>
      <c r="T112" s="12">
        <f>GESTOR!M112</f>
        <v>0</v>
      </c>
      <c r="U112" s="11">
        <f t="shared" si="44"/>
        <v>0</v>
      </c>
      <c r="V112" s="11">
        <f t="shared" si="45"/>
        <v>100</v>
      </c>
      <c r="W112" s="13">
        <v>12.83</v>
      </c>
      <c r="X112" s="13">
        <f t="shared" si="15"/>
        <v>641.5</v>
      </c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</row>
    <row r="113" spans="1:44" ht="37.5" customHeight="1" x14ac:dyDescent="0.3">
      <c r="A113" s="36">
        <v>110</v>
      </c>
      <c r="B113" s="149"/>
      <c r="C113" s="77" t="s">
        <v>163</v>
      </c>
      <c r="D113" s="78" t="s">
        <v>198</v>
      </c>
      <c r="E113" s="58" t="s">
        <v>91</v>
      </c>
      <c r="F113" s="6">
        <v>50</v>
      </c>
      <c r="G113" s="7">
        <f t="shared" si="31"/>
        <v>25</v>
      </c>
      <c r="H113" s="7">
        <f t="shared" si="32"/>
        <v>0</v>
      </c>
      <c r="I113" s="7">
        <f t="shared" si="33"/>
        <v>25</v>
      </c>
      <c r="J113" s="8">
        <f t="shared" si="34"/>
        <v>25</v>
      </c>
      <c r="K113" s="8">
        <f t="shared" si="35"/>
        <v>0</v>
      </c>
      <c r="L113" s="8">
        <f t="shared" si="36"/>
        <v>25</v>
      </c>
      <c r="M113" s="9">
        <f t="shared" si="37"/>
        <v>25</v>
      </c>
      <c r="N113" s="9">
        <f t="shared" si="38"/>
        <v>0</v>
      </c>
      <c r="O113" s="9">
        <f t="shared" si="39"/>
        <v>25</v>
      </c>
      <c r="P113" s="10">
        <f t="shared" si="40"/>
        <v>25</v>
      </c>
      <c r="Q113" s="10">
        <f t="shared" si="41"/>
        <v>0</v>
      </c>
      <c r="R113" s="10">
        <f t="shared" si="42"/>
        <v>25</v>
      </c>
      <c r="S113" s="11">
        <f t="shared" si="43"/>
        <v>100</v>
      </c>
      <c r="T113" s="12">
        <f>GESTOR!M113</f>
        <v>0</v>
      </c>
      <c r="U113" s="11">
        <f t="shared" si="44"/>
        <v>0</v>
      </c>
      <c r="V113" s="11">
        <f t="shared" si="45"/>
        <v>100</v>
      </c>
      <c r="W113" s="13">
        <v>14</v>
      </c>
      <c r="X113" s="13">
        <f t="shared" si="15"/>
        <v>700</v>
      </c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</row>
    <row r="114" spans="1:44" ht="37.5" customHeight="1" x14ac:dyDescent="0.3">
      <c r="A114" s="36">
        <v>111</v>
      </c>
      <c r="B114" s="149"/>
      <c r="C114" s="77" t="s">
        <v>164</v>
      </c>
      <c r="D114" s="78" t="s">
        <v>206</v>
      </c>
      <c r="E114" s="58" t="s">
        <v>91</v>
      </c>
      <c r="F114" s="6">
        <v>50</v>
      </c>
      <c r="G114" s="7">
        <f t="shared" si="31"/>
        <v>25</v>
      </c>
      <c r="H114" s="7">
        <f t="shared" si="32"/>
        <v>0</v>
      </c>
      <c r="I114" s="7">
        <f t="shared" si="33"/>
        <v>25</v>
      </c>
      <c r="J114" s="8">
        <f t="shared" si="34"/>
        <v>25</v>
      </c>
      <c r="K114" s="8">
        <f t="shared" si="35"/>
        <v>0</v>
      </c>
      <c r="L114" s="8">
        <f t="shared" si="36"/>
        <v>25</v>
      </c>
      <c r="M114" s="9">
        <f t="shared" si="37"/>
        <v>25</v>
      </c>
      <c r="N114" s="9">
        <f t="shared" si="38"/>
        <v>0</v>
      </c>
      <c r="O114" s="9">
        <f t="shared" si="39"/>
        <v>25</v>
      </c>
      <c r="P114" s="10">
        <f t="shared" si="40"/>
        <v>25</v>
      </c>
      <c r="Q114" s="10">
        <f t="shared" si="41"/>
        <v>0</v>
      </c>
      <c r="R114" s="10">
        <f t="shared" si="42"/>
        <v>25</v>
      </c>
      <c r="S114" s="11">
        <f t="shared" si="43"/>
        <v>100</v>
      </c>
      <c r="T114" s="12">
        <f>GESTOR!M114</f>
        <v>0</v>
      </c>
      <c r="U114" s="11">
        <f t="shared" si="44"/>
        <v>0</v>
      </c>
      <c r="V114" s="11">
        <f t="shared" si="45"/>
        <v>100</v>
      </c>
      <c r="W114" s="13">
        <v>33.32</v>
      </c>
      <c r="X114" s="13">
        <f t="shared" si="15"/>
        <v>1666</v>
      </c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</row>
    <row r="115" spans="1:44" ht="37.5" customHeight="1" x14ac:dyDescent="0.3">
      <c r="A115" s="36">
        <v>112</v>
      </c>
      <c r="B115" s="149"/>
      <c r="C115" s="77" t="s">
        <v>167</v>
      </c>
      <c r="D115" s="78" t="s">
        <v>199</v>
      </c>
      <c r="E115" s="58" t="s">
        <v>90</v>
      </c>
      <c r="F115" s="6">
        <v>2</v>
      </c>
      <c r="G115" s="7">
        <f t="shared" si="31"/>
        <v>1</v>
      </c>
      <c r="H115" s="7">
        <f t="shared" si="32"/>
        <v>0</v>
      </c>
      <c r="I115" s="7">
        <f t="shared" si="33"/>
        <v>1</v>
      </c>
      <c r="J115" s="8">
        <f t="shared" si="34"/>
        <v>1</v>
      </c>
      <c r="K115" s="8">
        <f t="shared" si="35"/>
        <v>0</v>
      </c>
      <c r="L115" s="8">
        <f t="shared" si="36"/>
        <v>1</v>
      </c>
      <c r="M115" s="9">
        <f t="shared" si="37"/>
        <v>1</v>
      </c>
      <c r="N115" s="9">
        <f t="shared" si="38"/>
        <v>0</v>
      </c>
      <c r="O115" s="9">
        <f t="shared" si="39"/>
        <v>1</v>
      </c>
      <c r="P115" s="10">
        <f t="shared" si="40"/>
        <v>1</v>
      </c>
      <c r="Q115" s="10">
        <f t="shared" si="41"/>
        <v>0</v>
      </c>
      <c r="R115" s="10">
        <f t="shared" si="42"/>
        <v>1</v>
      </c>
      <c r="S115" s="11">
        <f t="shared" si="43"/>
        <v>4</v>
      </c>
      <c r="T115" s="12">
        <f>GESTOR!M115</f>
        <v>0</v>
      </c>
      <c r="U115" s="11">
        <f t="shared" si="44"/>
        <v>0</v>
      </c>
      <c r="V115" s="11">
        <f t="shared" si="45"/>
        <v>4</v>
      </c>
      <c r="W115" s="13">
        <v>735.46</v>
      </c>
      <c r="X115" s="13">
        <f t="shared" si="15"/>
        <v>1470.92</v>
      </c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</row>
    <row r="116" spans="1:44" ht="37.5" customHeight="1" x14ac:dyDescent="0.3">
      <c r="A116" s="36">
        <v>113</v>
      </c>
      <c r="B116" s="149"/>
      <c r="C116" s="77" t="s">
        <v>168</v>
      </c>
      <c r="D116" s="78" t="s">
        <v>200</v>
      </c>
      <c r="E116" s="58" t="s">
        <v>90</v>
      </c>
      <c r="F116" s="6">
        <v>2</v>
      </c>
      <c r="G116" s="7">
        <f t="shared" si="31"/>
        <v>1</v>
      </c>
      <c r="H116" s="7">
        <f t="shared" si="32"/>
        <v>0</v>
      </c>
      <c r="I116" s="7">
        <f t="shared" si="33"/>
        <v>1</v>
      </c>
      <c r="J116" s="8">
        <f t="shared" si="34"/>
        <v>1</v>
      </c>
      <c r="K116" s="8">
        <f t="shared" si="35"/>
        <v>0</v>
      </c>
      <c r="L116" s="8">
        <f t="shared" si="36"/>
        <v>1</v>
      </c>
      <c r="M116" s="9">
        <f t="shared" si="37"/>
        <v>1</v>
      </c>
      <c r="N116" s="9">
        <f t="shared" si="38"/>
        <v>0</v>
      </c>
      <c r="O116" s="9">
        <f t="shared" si="39"/>
        <v>1</v>
      </c>
      <c r="P116" s="10">
        <f t="shared" si="40"/>
        <v>1</v>
      </c>
      <c r="Q116" s="10">
        <f t="shared" si="41"/>
        <v>0</v>
      </c>
      <c r="R116" s="10">
        <f t="shared" si="42"/>
        <v>1</v>
      </c>
      <c r="S116" s="11">
        <f t="shared" si="43"/>
        <v>4</v>
      </c>
      <c r="T116" s="12">
        <f>GESTOR!M116</f>
        <v>0</v>
      </c>
      <c r="U116" s="11">
        <f t="shared" si="44"/>
        <v>0</v>
      </c>
      <c r="V116" s="11">
        <f t="shared" si="45"/>
        <v>4</v>
      </c>
      <c r="W116" s="13">
        <v>325.24</v>
      </c>
      <c r="X116" s="13">
        <f t="shared" si="15"/>
        <v>650.48</v>
      </c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</row>
    <row r="117" spans="1:44" ht="37.5" customHeight="1" x14ac:dyDescent="0.3">
      <c r="A117" s="36">
        <v>114</v>
      </c>
      <c r="B117" s="149"/>
      <c r="C117" s="77" t="s">
        <v>170</v>
      </c>
      <c r="D117" s="78" t="s">
        <v>176</v>
      </c>
      <c r="E117" s="58" t="s">
        <v>91</v>
      </c>
      <c r="F117" s="6">
        <v>20</v>
      </c>
      <c r="G117" s="7">
        <f t="shared" si="31"/>
        <v>10</v>
      </c>
      <c r="H117" s="7">
        <f t="shared" si="32"/>
        <v>0</v>
      </c>
      <c r="I117" s="7">
        <f t="shared" si="33"/>
        <v>10</v>
      </c>
      <c r="J117" s="8">
        <f t="shared" si="34"/>
        <v>10</v>
      </c>
      <c r="K117" s="8">
        <f t="shared" si="35"/>
        <v>0</v>
      </c>
      <c r="L117" s="8">
        <f t="shared" si="36"/>
        <v>10</v>
      </c>
      <c r="M117" s="9">
        <f t="shared" si="37"/>
        <v>10</v>
      </c>
      <c r="N117" s="9">
        <f t="shared" si="38"/>
        <v>0</v>
      </c>
      <c r="O117" s="9">
        <f t="shared" si="39"/>
        <v>10</v>
      </c>
      <c r="P117" s="10">
        <f t="shared" si="40"/>
        <v>10</v>
      </c>
      <c r="Q117" s="10">
        <f t="shared" si="41"/>
        <v>0</v>
      </c>
      <c r="R117" s="10">
        <f t="shared" si="42"/>
        <v>10</v>
      </c>
      <c r="S117" s="11">
        <f t="shared" si="43"/>
        <v>40</v>
      </c>
      <c r="T117" s="12">
        <f>GESTOR!M117</f>
        <v>0</v>
      </c>
      <c r="U117" s="11">
        <f t="shared" si="44"/>
        <v>0</v>
      </c>
      <c r="V117" s="11">
        <f t="shared" si="45"/>
        <v>40</v>
      </c>
      <c r="W117" s="13">
        <v>130.82</v>
      </c>
      <c r="X117" s="13">
        <f t="shared" si="15"/>
        <v>2616.3999999999996</v>
      </c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</row>
    <row r="118" spans="1:44" ht="37.5" customHeight="1" x14ac:dyDescent="0.3">
      <c r="A118" s="36">
        <v>115</v>
      </c>
      <c r="B118" s="149"/>
      <c r="C118" s="77" t="s">
        <v>171</v>
      </c>
      <c r="D118" s="78" t="s">
        <v>176</v>
      </c>
      <c r="E118" s="58" t="s">
        <v>91</v>
      </c>
      <c r="F118" s="6">
        <v>20</v>
      </c>
      <c r="G118" s="7">
        <f t="shared" si="31"/>
        <v>10</v>
      </c>
      <c r="H118" s="7">
        <f t="shared" si="32"/>
        <v>0</v>
      </c>
      <c r="I118" s="7">
        <f t="shared" si="33"/>
        <v>10</v>
      </c>
      <c r="J118" s="8">
        <f t="shared" si="34"/>
        <v>10</v>
      </c>
      <c r="K118" s="8">
        <f t="shared" si="35"/>
        <v>0</v>
      </c>
      <c r="L118" s="8">
        <f t="shared" si="36"/>
        <v>10</v>
      </c>
      <c r="M118" s="9">
        <f t="shared" si="37"/>
        <v>10</v>
      </c>
      <c r="N118" s="9">
        <f t="shared" si="38"/>
        <v>0</v>
      </c>
      <c r="O118" s="9">
        <f t="shared" si="39"/>
        <v>10</v>
      </c>
      <c r="P118" s="10">
        <f t="shared" si="40"/>
        <v>10</v>
      </c>
      <c r="Q118" s="10">
        <f t="shared" si="41"/>
        <v>0</v>
      </c>
      <c r="R118" s="10">
        <f t="shared" si="42"/>
        <v>10</v>
      </c>
      <c r="S118" s="11">
        <f t="shared" si="43"/>
        <v>40</v>
      </c>
      <c r="T118" s="12">
        <f>GESTOR!M118</f>
        <v>0</v>
      </c>
      <c r="U118" s="11">
        <f t="shared" si="44"/>
        <v>0</v>
      </c>
      <c r="V118" s="11">
        <f t="shared" si="45"/>
        <v>40</v>
      </c>
      <c r="W118" s="13">
        <v>74.16</v>
      </c>
      <c r="X118" s="13">
        <f t="shared" si="15"/>
        <v>1483.1999999999998</v>
      </c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</row>
    <row r="119" spans="1:44" ht="37.5" customHeight="1" x14ac:dyDescent="0.3">
      <c r="A119" s="36">
        <v>116</v>
      </c>
      <c r="B119" s="149"/>
      <c r="C119" s="77" t="s">
        <v>172</v>
      </c>
      <c r="D119" s="78" t="s">
        <v>207</v>
      </c>
      <c r="E119" s="58" t="s">
        <v>91</v>
      </c>
      <c r="F119" s="6">
        <v>40</v>
      </c>
      <c r="G119" s="7">
        <f t="shared" si="31"/>
        <v>20</v>
      </c>
      <c r="H119" s="7">
        <f t="shared" si="32"/>
        <v>0</v>
      </c>
      <c r="I119" s="7">
        <f t="shared" si="33"/>
        <v>20</v>
      </c>
      <c r="J119" s="8">
        <f t="shared" si="34"/>
        <v>20</v>
      </c>
      <c r="K119" s="8">
        <f t="shared" si="35"/>
        <v>0</v>
      </c>
      <c r="L119" s="8">
        <f t="shared" si="36"/>
        <v>20</v>
      </c>
      <c r="M119" s="9">
        <f t="shared" si="37"/>
        <v>20</v>
      </c>
      <c r="N119" s="9">
        <f t="shared" si="38"/>
        <v>0</v>
      </c>
      <c r="O119" s="9">
        <f t="shared" si="39"/>
        <v>20</v>
      </c>
      <c r="P119" s="10">
        <f t="shared" si="40"/>
        <v>20</v>
      </c>
      <c r="Q119" s="10">
        <f t="shared" si="41"/>
        <v>0</v>
      </c>
      <c r="R119" s="10">
        <f t="shared" si="42"/>
        <v>20</v>
      </c>
      <c r="S119" s="11">
        <f t="shared" si="43"/>
        <v>80</v>
      </c>
      <c r="T119" s="12">
        <f>GESTOR!M119</f>
        <v>0</v>
      </c>
      <c r="U119" s="11">
        <f t="shared" si="44"/>
        <v>0</v>
      </c>
      <c r="V119" s="11">
        <f t="shared" si="45"/>
        <v>80</v>
      </c>
      <c r="W119" s="13">
        <v>13.09</v>
      </c>
      <c r="X119" s="13">
        <f t="shared" si="15"/>
        <v>523.6</v>
      </c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</row>
    <row r="120" spans="1:44" ht="37.5" customHeight="1" x14ac:dyDescent="0.3">
      <c r="A120" s="36">
        <v>117</v>
      </c>
      <c r="B120" s="149"/>
      <c r="C120" s="77" t="s">
        <v>174</v>
      </c>
      <c r="D120" s="78" t="s">
        <v>176</v>
      </c>
      <c r="E120" s="58" t="s">
        <v>90</v>
      </c>
      <c r="F120" s="6">
        <v>16</v>
      </c>
      <c r="G120" s="7">
        <f t="shared" si="31"/>
        <v>8</v>
      </c>
      <c r="H120" s="7">
        <f t="shared" si="32"/>
        <v>0</v>
      </c>
      <c r="I120" s="7">
        <f t="shared" si="33"/>
        <v>8</v>
      </c>
      <c r="J120" s="8">
        <f t="shared" si="34"/>
        <v>8</v>
      </c>
      <c r="K120" s="8">
        <f t="shared" si="35"/>
        <v>0</v>
      </c>
      <c r="L120" s="8">
        <f t="shared" si="36"/>
        <v>8</v>
      </c>
      <c r="M120" s="9">
        <f t="shared" si="37"/>
        <v>8</v>
      </c>
      <c r="N120" s="9">
        <f t="shared" si="38"/>
        <v>0</v>
      </c>
      <c r="O120" s="9">
        <f t="shared" si="39"/>
        <v>8</v>
      </c>
      <c r="P120" s="10">
        <f t="shared" si="40"/>
        <v>8</v>
      </c>
      <c r="Q120" s="10">
        <f t="shared" si="41"/>
        <v>0</v>
      </c>
      <c r="R120" s="10">
        <f t="shared" si="42"/>
        <v>8</v>
      </c>
      <c r="S120" s="11">
        <f t="shared" si="43"/>
        <v>32</v>
      </c>
      <c r="T120" s="12">
        <f>GESTOR!M120</f>
        <v>0</v>
      </c>
      <c r="U120" s="11">
        <f t="shared" si="44"/>
        <v>0</v>
      </c>
      <c r="V120" s="11">
        <f t="shared" si="45"/>
        <v>32</v>
      </c>
      <c r="W120" s="13">
        <v>124.48</v>
      </c>
      <c r="X120" s="13">
        <f t="shared" si="15"/>
        <v>1991.68</v>
      </c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</row>
    <row r="121" spans="1:44" ht="37.5" customHeight="1" x14ac:dyDescent="0.3">
      <c r="A121" s="36">
        <v>118</v>
      </c>
      <c r="B121" s="150"/>
      <c r="C121" s="77" t="s">
        <v>175</v>
      </c>
      <c r="D121" s="78" t="s">
        <v>176</v>
      </c>
      <c r="E121" s="58" t="s">
        <v>90</v>
      </c>
      <c r="F121" s="6">
        <v>10</v>
      </c>
      <c r="G121" s="7">
        <f t="shared" si="31"/>
        <v>5</v>
      </c>
      <c r="H121" s="7">
        <f t="shared" si="32"/>
        <v>0</v>
      </c>
      <c r="I121" s="7">
        <f t="shared" si="33"/>
        <v>5</v>
      </c>
      <c r="J121" s="8">
        <f t="shared" si="34"/>
        <v>5</v>
      </c>
      <c r="K121" s="8">
        <f t="shared" si="35"/>
        <v>0</v>
      </c>
      <c r="L121" s="8">
        <f t="shared" si="36"/>
        <v>5</v>
      </c>
      <c r="M121" s="9">
        <f t="shared" si="37"/>
        <v>5</v>
      </c>
      <c r="N121" s="9">
        <f t="shared" si="38"/>
        <v>0</v>
      </c>
      <c r="O121" s="9">
        <f t="shared" si="39"/>
        <v>5</v>
      </c>
      <c r="P121" s="10">
        <f t="shared" si="40"/>
        <v>5</v>
      </c>
      <c r="Q121" s="10">
        <f t="shared" si="41"/>
        <v>0</v>
      </c>
      <c r="R121" s="10">
        <f t="shared" si="42"/>
        <v>5</v>
      </c>
      <c r="S121" s="11">
        <f t="shared" si="43"/>
        <v>20</v>
      </c>
      <c r="T121" s="12">
        <f>GESTOR!M121</f>
        <v>0</v>
      </c>
      <c r="U121" s="11">
        <f t="shared" si="44"/>
        <v>0</v>
      </c>
      <c r="V121" s="11">
        <f t="shared" si="45"/>
        <v>20</v>
      </c>
      <c r="W121" s="13">
        <v>138.31</v>
      </c>
      <c r="X121" s="13">
        <f t="shared" si="15"/>
        <v>1383.1</v>
      </c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</row>
    <row r="122" spans="1:44" ht="37.5" customHeight="1" x14ac:dyDescent="0.3">
      <c r="A122" s="36">
        <v>119</v>
      </c>
      <c r="B122" s="148" t="s">
        <v>96</v>
      </c>
      <c r="C122" s="77" t="s">
        <v>106</v>
      </c>
      <c r="D122" s="78" t="s">
        <v>176</v>
      </c>
      <c r="E122" s="58" t="s">
        <v>90</v>
      </c>
      <c r="F122" s="6">
        <v>6</v>
      </c>
      <c r="G122" s="7">
        <f t="shared" si="31"/>
        <v>3</v>
      </c>
      <c r="H122" s="7">
        <f t="shared" si="32"/>
        <v>0</v>
      </c>
      <c r="I122" s="7">
        <f t="shared" si="33"/>
        <v>3</v>
      </c>
      <c r="J122" s="8">
        <f t="shared" si="34"/>
        <v>3</v>
      </c>
      <c r="K122" s="8">
        <f t="shared" si="35"/>
        <v>0</v>
      </c>
      <c r="L122" s="8">
        <f t="shared" si="36"/>
        <v>3</v>
      </c>
      <c r="M122" s="9">
        <f t="shared" si="37"/>
        <v>3</v>
      </c>
      <c r="N122" s="9">
        <f t="shared" si="38"/>
        <v>0</v>
      </c>
      <c r="O122" s="9">
        <f t="shared" si="39"/>
        <v>3</v>
      </c>
      <c r="P122" s="10">
        <f t="shared" si="40"/>
        <v>3</v>
      </c>
      <c r="Q122" s="10">
        <f t="shared" si="41"/>
        <v>0</v>
      </c>
      <c r="R122" s="10">
        <f t="shared" si="42"/>
        <v>3</v>
      </c>
      <c r="S122" s="11">
        <f t="shared" si="43"/>
        <v>12</v>
      </c>
      <c r="T122" s="12">
        <f>GESTOR!M122</f>
        <v>0</v>
      </c>
      <c r="U122" s="11">
        <f t="shared" si="44"/>
        <v>0</v>
      </c>
      <c r="V122" s="11">
        <f t="shared" si="45"/>
        <v>12</v>
      </c>
      <c r="W122" s="13">
        <v>140.68</v>
      </c>
      <c r="X122" s="13">
        <f t="shared" si="15"/>
        <v>844.08</v>
      </c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</row>
    <row r="123" spans="1:44" ht="37.5" customHeight="1" x14ac:dyDescent="0.3">
      <c r="A123" s="36">
        <v>120</v>
      </c>
      <c r="B123" s="149"/>
      <c r="C123" s="77" t="s">
        <v>108</v>
      </c>
      <c r="D123" s="78" t="s">
        <v>176</v>
      </c>
      <c r="E123" s="58" t="s">
        <v>91</v>
      </c>
      <c r="F123" s="6">
        <v>3000</v>
      </c>
      <c r="G123" s="7">
        <f t="shared" ref="G123:G186" si="46">IF(ROUNDDOWN($F123*0.5,0)&gt;$V123,$V123+H123,ROUNDDOWN($F123*0.5,0))</f>
        <v>1500</v>
      </c>
      <c r="H123" s="7">
        <f t="shared" ref="H123:H186" si="47">SUMIF($W$2:$AF$2,$G$2,W123:AF123)</f>
        <v>0</v>
      </c>
      <c r="I123" s="7">
        <f t="shared" ref="I123:I186" si="48">G123-H123</f>
        <v>1500</v>
      </c>
      <c r="J123" s="8">
        <f t="shared" ref="J123:J186" si="49">IF(ROUNDDOWN($F123*0.5,0)&gt;$V123,$V123+K123,ROUNDDOWN($F123*0.5,0))</f>
        <v>1500</v>
      </c>
      <c r="K123" s="8">
        <f t="shared" ref="K123:K186" si="50">SUMIF($W$2:$AF$2,$J$2,W123:AF123)</f>
        <v>0</v>
      </c>
      <c r="L123" s="8">
        <f t="shared" ref="L123:L186" si="51">J123-K123</f>
        <v>1500</v>
      </c>
      <c r="M123" s="9">
        <f t="shared" ref="M123:M186" si="52">IF(ROUNDDOWN($F123*0.5,0)&gt;$V123,$V123+N123,ROUNDDOWN($F123*0.5,0))</f>
        <v>1500</v>
      </c>
      <c r="N123" s="9">
        <f t="shared" ref="N123:N186" si="53">SUMIF($W$2:$AF$2,$M$2,W123:AF123)</f>
        <v>0</v>
      </c>
      <c r="O123" s="9">
        <f t="shared" ref="O123:O186" si="54">M123-N123</f>
        <v>1500</v>
      </c>
      <c r="P123" s="10">
        <f t="shared" ref="P123:P186" si="55">IF(ROUNDDOWN($F123*0.5,0)&gt;$V123,$V123+Q123,ROUNDDOWN($F123*0.5,0))</f>
        <v>1500</v>
      </c>
      <c r="Q123" s="10">
        <f t="shared" ref="Q123:Q186" si="56">SUMIF($W$2:$AF$2,$P$2,W123:AF123)</f>
        <v>0</v>
      </c>
      <c r="R123" s="10">
        <f t="shared" ref="R123:R186" si="57">P123-Q123</f>
        <v>1500</v>
      </c>
      <c r="S123" s="11">
        <f t="shared" ref="S123:S186" si="58">F123*2</f>
        <v>6000</v>
      </c>
      <c r="T123" s="12">
        <f>GESTOR!M123</f>
        <v>0</v>
      </c>
      <c r="U123" s="11">
        <f t="shared" ref="U123:U186" si="59">(SUM(Y123:AR123))</f>
        <v>0</v>
      </c>
      <c r="V123" s="11">
        <f t="shared" ref="V123:V186" si="60">S123-U123-T123</f>
        <v>6000</v>
      </c>
      <c r="W123" s="13">
        <v>11.47</v>
      </c>
      <c r="X123" s="13">
        <f t="shared" si="15"/>
        <v>34410</v>
      </c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</row>
    <row r="124" spans="1:44" ht="37.5" customHeight="1" x14ac:dyDescent="0.3">
      <c r="A124" s="36">
        <v>121</v>
      </c>
      <c r="B124" s="149"/>
      <c r="C124" s="77" t="s">
        <v>109</v>
      </c>
      <c r="D124" s="78" t="s">
        <v>176</v>
      </c>
      <c r="E124" s="58" t="s">
        <v>90</v>
      </c>
      <c r="F124" s="6">
        <v>140</v>
      </c>
      <c r="G124" s="7">
        <f t="shared" si="46"/>
        <v>70</v>
      </c>
      <c r="H124" s="7">
        <f t="shared" si="47"/>
        <v>0</v>
      </c>
      <c r="I124" s="7">
        <f t="shared" si="48"/>
        <v>70</v>
      </c>
      <c r="J124" s="8">
        <f t="shared" si="49"/>
        <v>70</v>
      </c>
      <c r="K124" s="8">
        <f t="shared" si="50"/>
        <v>0</v>
      </c>
      <c r="L124" s="8">
        <f t="shared" si="51"/>
        <v>70</v>
      </c>
      <c r="M124" s="9">
        <f t="shared" si="52"/>
        <v>70</v>
      </c>
      <c r="N124" s="9">
        <f t="shared" si="53"/>
        <v>0</v>
      </c>
      <c r="O124" s="9">
        <f t="shared" si="54"/>
        <v>70</v>
      </c>
      <c r="P124" s="10">
        <f t="shared" si="55"/>
        <v>70</v>
      </c>
      <c r="Q124" s="10">
        <f t="shared" si="56"/>
        <v>0</v>
      </c>
      <c r="R124" s="10">
        <f t="shared" si="57"/>
        <v>70</v>
      </c>
      <c r="S124" s="11">
        <f t="shared" si="58"/>
        <v>280</v>
      </c>
      <c r="T124" s="12">
        <f>GESTOR!M124</f>
        <v>0</v>
      </c>
      <c r="U124" s="11">
        <f t="shared" si="59"/>
        <v>0</v>
      </c>
      <c r="V124" s="11">
        <f t="shared" si="60"/>
        <v>280</v>
      </c>
      <c r="W124" s="13">
        <v>18.11</v>
      </c>
      <c r="X124" s="13">
        <f t="shared" si="15"/>
        <v>2535.4</v>
      </c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</row>
    <row r="125" spans="1:44" ht="37.5" customHeight="1" x14ac:dyDescent="0.3">
      <c r="A125" s="36">
        <v>122</v>
      </c>
      <c r="B125" s="149"/>
      <c r="C125" s="77" t="s">
        <v>112</v>
      </c>
      <c r="D125" s="78" t="s">
        <v>178</v>
      </c>
      <c r="E125" s="58" t="s">
        <v>90</v>
      </c>
      <c r="F125" s="6">
        <v>140</v>
      </c>
      <c r="G125" s="7">
        <f t="shared" si="46"/>
        <v>70</v>
      </c>
      <c r="H125" s="7">
        <f t="shared" si="47"/>
        <v>0</v>
      </c>
      <c r="I125" s="7">
        <f t="shared" si="48"/>
        <v>70</v>
      </c>
      <c r="J125" s="8">
        <f t="shared" si="49"/>
        <v>70</v>
      </c>
      <c r="K125" s="8">
        <f t="shared" si="50"/>
        <v>0</v>
      </c>
      <c r="L125" s="8">
        <f t="shared" si="51"/>
        <v>70</v>
      </c>
      <c r="M125" s="9">
        <f t="shared" si="52"/>
        <v>70</v>
      </c>
      <c r="N125" s="9">
        <f t="shared" si="53"/>
        <v>0</v>
      </c>
      <c r="O125" s="9">
        <f t="shared" si="54"/>
        <v>70</v>
      </c>
      <c r="P125" s="10">
        <f t="shared" si="55"/>
        <v>70</v>
      </c>
      <c r="Q125" s="10">
        <f t="shared" si="56"/>
        <v>0</v>
      </c>
      <c r="R125" s="10">
        <f t="shared" si="57"/>
        <v>70</v>
      </c>
      <c r="S125" s="11">
        <f t="shared" si="58"/>
        <v>280</v>
      </c>
      <c r="T125" s="12">
        <f>GESTOR!M125</f>
        <v>0</v>
      </c>
      <c r="U125" s="11">
        <f t="shared" si="59"/>
        <v>0</v>
      </c>
      <c r="V125" s="11">
        <f t="shared" si="60"/>
        <v>280</v>
      </c>
      <c r="W125" s="13">
        <v>44.59</v>
      </c>
      <c r="X125" s="13">
        <f t="shared" si="15"/>
        <v>6242.6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</row>
    <row r="126" spans="1:44" ht="37.5" customHeight="1" x14ac:dyDescent="0.3">
      <c r="A126" s="36">
        <v>123</v>
      </c>
      <c r="B126" s="149"/>
      <c r="C126" s="77" t="s">
        <v>114</v>
      </c>
      <c r="D126" s="78" t="s">
        <v>176</v>
      </c>
      <c r="E126" s="58" t="s">
        <v>90</v>
      </c>
      <c r="F126" s="6">
        <v>2000</v>
      </c>
      <c r="G126" s="7">
        <f t="shared" si="46"/>
        <v>1000</v>
      </c>
      <c r="H126" s="7">
        <f t="shared" si="47"/>
        <v>0</v>
      </c>
      <c r="I126" s="7">
        <f t="shared" si="48"/>
        <v>1000</v>
      </c>
      <c r="J126" s="8">
        <f t="shared" si="49"/>
        <v>1000</v>
      </c>
      <c r="K126" s="8">
        <f t="shared" si="50"/>
        <v>0</v>
      </c>
      <c r="L126" s="8">
        <f t="shared" si="51"/>
        <v>1000</v>
      </c>
      <c r="M126" s="9">
        <f t="shared" si="52"/>
        <v>1000</v>
      </c>
      <c r="N126" s="9">
        <f t="shared" si="53"/>
        <v>0</v>
      </c>
      <c r="O126" s="9">
        <f t="shared" si="54"/>
        <v>1000</v>
      </c>
      <c r="P126" s="10">
        <f t="shared" si="55"/>
        <v>1000</v>
      </c>
      <c r="Q126" s="10">
        <f t="shared" si="56"/>
        <v>0</v>
      </c>
      <c r="R126" s="10">
        <f t="shared" si="57"/>
        <v>1000</v>
      </c>
      <c r="S126" s="11">
        <f t="shared" si="58"/>
        <v>4000</v>
      </c>
      <c r="T126" s="12">
        <f>GESTOR!M126</f>
        <v>0</v>
      </c>
      <c r="U126" s="11">
        <f t="shared" si="59"/>
        <v>0</v>
      </c>
      <c r="V126" s="11">
        <f t="shared" si="60"/>
        <v>4000</v>
      </c>
      <c r="W126" s="13">
        <v>3.71</v>
      </c>
      <c r="X126" s="13">
        <f t="shared" si="15"/>
        <v>7420</v>
      </c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</row>
    <row r="127" spans="1:44" ht="37.5" customHeight="1" x14ac:dyDescent="0.3">
      <c r="A127" s="36">
        <v>124</v>
      </c>
      <c r="B127" s="149"/>
      <c r="C127" s="77" t="s">
        <v>117</v>
      </c>
      <c r="D127" s="78" t="s">
        <v>180</v>
      </c>
      <c r="E127" s="58" t="s">
        <v>91</v>
      </c>
      <c r="F127" s="6">
        <v>2000</v>
      </c>
      <c r="G127" s="7">
        <f t="shared" si="46"/>
        <v>1000</v>
      </c>
      <c r="H127" s="7">
        <f t="shared" si="47"/>
        <v>0</v>
      </c>
      <c r="I127" s="7">
        <f t="shared" si="48"/>
        <v>1000</v>
      </c>
      <c r="J127" s="8">
        <f t="shared" si="49"/>
        <v>1000</v>
      </c>
      <c r="K127" s="8">
        <f t="shared" si="50"/>
        <v>0</v>
      </c>
      <c r="L127" s="8">
        <f t="shared" si="51"/>
        <v>1000</v>
      </c>
      <c r="M127" s="9">
        <f t="shared" si="52"/>
        <v>1000</v>
      </c>
      <c r="N127" s="9">
        <f t="shared" si="53"/>
        <v>0</v>
      </c>
      <c r="O127" s="9">
        <f t="shared" si="54"/>
        <v>1000</v>
      </c>
      <c r="P127" s="10">
        <f t="shared" si="55"/>
        <v>1000</v>
      </c>
      <c r="Q127" s="10">
        <f t="shared" si="56"/>
        <v>0</v>
      </c>
      <c r="R127" s="10">
        <f t="shared" si="57"/>
        <v>1000</v>
      </c>
      <c r="S127" s="11">
        <f t="shared" si="58"/>
        <v>4000</v>
      </c>
      <c r="T127" s="12">
        <f>GESTOR!M127</f>
        <v>0</v>
      </c>
      <c r="U127" s="11">
        <f t="shared" si="59"/>
        <v>0</v>
      </c>
      <c r="V127" s="11">
        <f t="shared" si="60"/>
        <v>4000</v>
      </c>
      <c r="W127" s="13">
        <v>10.85</v>
      </c>
      <c r="X127" s="13">
        <f t="shared" si="15"/>
        <v>21700</v>
      </c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</row>
    <row r="128" spans="1:44" ht="37.5" customHeight="1" x14ac:dyDescent="0.3">
      <c r="A128" s="36">
        <v>125</v>
      </c>
      <c r="B128" s="149"/>
      <c r="C128" s="77" t="s">
        <v>119</v>
      </c>
      <c r="D128" s="78" t="s">
        <v>181</v>
      </c>
      <c r="E128" s="58" t="s">
        <v>91</v>
      </c>
      <c r="F128" s="6">
        <v>200</v>
      </c>
      <c r="G128" s="7">
        <f t="shared" si="46"/>
        <v>100</v>
      </c>
      <c r="H128" s="7">
        <f t="shared" si="47"/>
        <v>0</v>
      </c>
      <c r="I128" s="7">
        <f t="shared" si="48"/>
        <v>100</v>
      </c>
      <c r="J128" s="8">
        <f t="shared" si="49"/>
        <v>100</v>
      </c>
      <c r="K128" s="8">
        <f t="shared" si="50"/>
        <v>0</v>
      </c>
      <c r="L128" s="8">
        <f t="shared" si="51"/>
        <v>100</v>
      </c>
      <c r="M128" s="9">
        <f t="shared" si="52"/>
        <v>100</v>
      </c>
      <c r="N128" s="9">
        <f t="shared" si="53"/>
        <v>0</v>
      </c>
      <c r="O128" s="9">
        <f t="shared" si="54"/>
        <v>100</v>
      </c>
      <c r="P128" s="10">
        <f t="shared" si="55"/>
        <v>100</v>
      </c>
      <c r="Q128" s="10">
        <f t="shared" si="56"/>
        <v>0</v>
      </c>
      <c r="R128" s="10">
        <f t="shared" si="57"/>
        <v>100</v>
      </c>
      <c r="S128" s="11">
        <f t="shared" si="58"/>
        <v>400</v>
      </c>
      <c r="T128" s="12">
        <f>GESTOR!M128</f>
        <v>0</v>
      </c>
      <c r="U128" s="11">
        <f t="shared" si="59"/>
        <v>0</v>
      </c>
      <c r="V128" s="11">
        <f t="shared" si="60"/>
        <v>400</v>
      </c>
      <c r="W128" s="13">
        <v>11.72</v>
      </c>
      <c r="X128" s="13">
        <f t="shared" si="15"/>
        <v>2344</v>
      </c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</row>
    <row r="129" spans="1:44" ht="37.5" customHeight="1" x14ac:dyDescent="0.3">
      <c r="A129" s="36">
        <v>126</v>
      </c>
      <c r="B129" s="149"/>
      <c r="C129" s="77" t="s">
        <v>123</v>
      </c>
      <c r="D129" s="78" t="s">
        <v>182</v>
      </c>
      <c r="E129" s="58" t="s">
        <v>91</v>
      </c>
      <c r="F129" s="6">
        <v>300</v>
      </c>
      <c r="G129" s="7">
        <f t="shared" si="46"/>
        <v>150</v>
      </c>
      <c r="H129" s="7">
        <f t="shared" si="47"/>
        <v>0</v>
      </c>
      <c r="I129" s="7">
        <f t="shared" si="48"/>
        <v>150</v>
      </c>
      <c r="J129" s="8">
        <f t="shared" si="49"/>
        <v>150</v>
      </c>
      <c r="K129" s="8">
        <f t="shared" si="50"/>
        <v>0</v>
      </c>
      <c r="L129" s="8">
        <f t="shared" si="51"/>
        <v>150</v>
      </c>
      <c r="M129" s="9">
        <f t="shared" si="52"/>
        <v>150</v>
      </c>
      <c r="N129" s="9">
        <f t="shared" si="53"/>
        <v>0</v>
      </c>
      <c r="O129" s="9">
        <f t="shared" si="54"/>
        <v>150</v>
      </c>
      <c r="P129" s="10">
        <f t="shared" si="55"/>
        <v>150</v>
      </c>
      <c r="Q129" s="10">
        <f t="shared" si="56"/>
        <v>0</v>
      </c>
      <c r="R129" s="10">
        <f t="shared" si="57"/>
        <v>150</v>
      </c>
      <c r="S129" s="11">
        <f t="shared" si="58"/>
        <v>600</v>
      </c>
      <c r="T129" s="12">
        <f>GESTOR!M129</f>
        <v>0</v>
      </c>
      <c r="U129" s="11">
        <f t="shared" si="59"/>
        <v>0</v>
      </c>
      <c r="V129" s="11">
        <f t="shared" si="60"/>
        <v>600</v>
      </c>
      <c r="W129" s="13">
        <v>20.99</v>
      </c>
      <c r="X129" s="13">
        <f t="shared" si="15"/>
        <v>6296.9999999999991</v>
      </c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</row>
    <row r="130" spans="1:44" ht="37.5" customHeight="1" x14ac:dyDescent="0.3">
      <c r="A130" s="36">
        <v>127</v>
      </c>
      <c r="B130" s="149"/>
      <c r="C130" s="77" t="s">
        <v>125</v>
      </c>
      <c r="D130" s="78" t="s">
        <v>183</v>
      </c>
      <c r="E130" s="58" t="s">
        <v>91</v>
      </c>
      <c r="F130" s="6">
        <v>300</v>
      </c>
      <c r="G130" s="7">
        <f t="shared" si="46"/>
        <v>150</v>
      </c>
      <c r="H130" s="7">
        <f t="shared" si="47"/>
        <v>0</v>
      </c>
      <c r="I130" s="7">
        <f t="shared" si="48"/>
        <v>150</v>
      </c>
      <c r="J130" s="8">
        <f t="shared" si="49"/>
        <v>150</v>
      </c>
      <c r="K130" s="8">
        <f t="shared" si="50"/>
        <v>0</v>
      </c>
      <c r="L130" s="8">
        <f t="shared" si="51"/>
        <v>150</v>
      </c>
      <c r="M130" s="9">
        <f t="shared" si="52"/>
        <v>150</v>
      </c>
      <c r="N130" s="9">
        <f t="shared" si="53"/>
        <v>0</v>
      </c>
      <c r="O130" s="9">
        <f t="shared" si="54"/>
        <v>150</v>
      </c>
      <c r="P130" s="10">
        <f t="shared" si="55"/>
        <v>150</v>
      </c>
      <c r="Q130" s="10">
        <f t="shared" si="56"/>
        <v>0</v>
      </c>
      <c r="R130" s="10">
        <f t="shared" si="57"/>
        <v>150</v>
      </c>
      <c r="S130" s="11">
        <f t="shared" si="58"/>
        <v>600</v>
      </c>
      <c r="T130" s="12">
        <f>GESTOR!M130</f>
        <v>0</v>
      </c>
      <c r="U130" s="11">
        <f t="shared" si="59"/>
        <v>0</v>
      </c>
      <c r="V130" s="11">
        <f t="shared" si="60"/>
        <v>600</v>
      </c>
      <c r="W130" s="13">
        <v>14.98</v>
      </c>
      <c r="X130" s="13">
        <f t="shared" si="15"/>
        <v>4494</v>
      </c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</row>
    <row r="131" spans="1:44" ht="37.5" customHeight="1" x14ac:dyDescent="0.3">
      <c r="A131" s="36">
        <v>128</v>
      </c>
      <c r="B131" s="149"/>
      <c r="C131" s="77" t="s">
        <v>127</v>
      </c>
      <c r="D131" s="78" t="s">
        <v>208</v>
      </c>
      <c r="E131" s="58" t="s">
        <v>91</v>
      </c>
      <c r="F131" s="6">
        <v>200</v>
      </c>
      <c r="G131" s="7">
        <f t="shared" si="46"/>
        <v>100</v>
      </c>
      <c r="H131" s="7">
        <f t="shared" si="47"/>
        <v>0</v>
      </c>
      <c r="I131" s="7">
        <f t="shared" si="48"/>
        <v>100</v>
      </c>
      <c r="J131" s="8">
        <f t="shared" si="49"/>
        <v>100</v>
      </c>
      <c r="K131" s="8">
        <f t="shared" si="50"/>
        <v>0</v>
      </c>
      <c r="L131" s="8">
        <f t="shared" si="51"/>
        <v>100</v>
      </c>
      <c r="M131" s="9">
        <f t="shared" si="52"/>
        <v>100</v>
      </c>
      <c r="N131" s="9">
        <f t="shared" si="53"/>
        <v>0</v>
      </c>
      <c r="O131" s="9">
        <f t="shared" si="54"/>
        <v>100</v>
      </c>
      <c r="P131" s="10">
        <f t="shared" si="55"/>
        <v>100</v>
      </c>
      <c r="Q131" s="10">
        <f t="shared" si="56"/>
        <v>0</v>
      </c>
      <c r="R131" s="10">
        <f t="shared" si="57"/>
        <v>100</v>
      </c>
      <c r="S131" s="11">
        <f t="shared" si="58"/>
        <v>400</v>
      </c>
      <c r="T131" s="12">
        <f>GESTOR!M131</f>
        <v>0</v>
      </c>
      <c r="U131" s="11">
        <f t="shared" si="59"/>
        <v>0</v>
      </c>
      <c r="V131" s="11">
        <f t="shared" si="60"/>
        <v>400</v>
      </c>
      <c r="W131" s="13">
        <v>10.52</v>
      </c>
      <c r="X131" s="13">
        <f t="shared" si="15"/>
        <v>2104</v>
      </c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</row>
    <row r="132" spans="1:44" ht="37.5" customHeight="1" x14ac:dyDescent="0.3">
      <c r="A132" s="36">
        <v>129</v>
      </c>
      <c r="B132" s="149"/>
      <c r="C132" s="77" t="s">
        <v>129</v>
      </c>
      <c r="D132" s="78" t="s">
        <v>185</v>
      </c>
      <c r="E132" s="58" t="s">
        <v>91</v>
      </c>
      <c r="F132" s="6">
        <v>70</v>
      </c>
      <c r="G132" s="7">
        <f t="shared" si="46"/>
        <v>35</v>
      </c>
      <c r="H132" s="7">
        <f t="shared" si="47"/>
        <v>0</v>
      </c>
      <c r="I132" s="7">
        <f t="shared" si="48"/>
        <v>35</v>
      </c>
      <c r="J132" s="8">
        <f t="shared" si="49"/>
        <v>35</v>
      </c>
      <c r="K132" s="8">
        <f t="shared" si="50"/>
        <v>0</v>
      </c>
      <c r="L132" s="8">
        <f t="shared" si="51"/>
        <v>35</v>
      </c>
      <c r="M132" s="9">
        <f t="shared" si="52"/>
        <v>35</v>
      </c>
      <c r="N132" s="9">
        <f t="shared" si="53"/>
        <v>0</v>
      </c>
      <c r="O132" s="9">
        <f t="shared" si="54"/>
        <v>35</v>
      </c>
      <c r="P132" s="10">
        <f t="shared" si="55"/>
        <v>35</v>
      </c>
      <c r="Q132" s="10">
        <f t="shared" si="56"/>
        <v>0</v>
      </c>
      <c r="R132" s="10">
        <f t="shared" si="57"/>
        <v>35</v>
      </c>
      <c r="S132" s="11">
        <f t="shared" si="58"/>
        <v>140</v>
      </c>
      <c r="T132" s="12">
        <f>GESTOR!M132</f>
        <v>0</v>
      </c>
      <c r="U132" s="11">
        <f t="shared" si="59"/>
        <v>0</v>
      </c>
      <c r="V132" s="11">
        <f t="shared" si="60"/>
        <v>140</v>
      </c>
      <c r="W132" s="13">
        <v>146.77000000000001</v>
      </c>
      <c r="X132" s="13">
        <f t="shared" si="15"/>
        <v>10273.900000000001</v>
      </c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</row>
    <row r="133" spans="1:44" ht="37.5" customHeight="1" x14ac:dyDescent="0.3">
      <c r="A133" s="36">
        <v>130</v>
      </c>
      <c r="B133" s="149"/>
      <c r="C133" s="77" t="s">
        <v>131</v>
      </c>
      <c r="D133" s="78" t="s">
        <v>186</v>
      </c>
      <c r="E133" s="58" t="s">
        <v>91</v>
      </c>
      <c r="F133" s="6">
        <v>70</v>
      </c>
      <c r="G133" s="7">
        <f t="shared" si="46"/>
        <v>35</v>
      </c>
      <c r="H133" s="7">
        <f t="shared" si="47"/>
        <v>0</v>
      </c>
      <c r="I133" s="7">
        <f t="shared" si="48"/>
        <v>35</v>
      </c>
      <c r="J133" s="8">
        <f t="shared" si="49"/>
        <v>35</v>
      </c>
      <c r="K133" s="8">
        <f t="shared" si="50"/>
        <v>0</v>
      </c>
      <c r="L133" s="8">
        <f t="shared" si="51"/>
        <v>35</v>
      </c>
      <c r="M133" s="9">
        <f t="shared" si="52"/>
        <v>35</v>
      </c>
      <c r="N133" s="9">
        <f t="shared" si="53"/>
        <v>0</v>
      </c>
      <c r="O133" s="9">
        <f t="shared" si="54"/>
        <v>35</v>
      </c>
      <c r="P133" s="10">
        <f t="shared" si="55"/>
        <v>35</v>
      </c>
      <c r="Q133" s="10">
        <f t="shared" si="56"/>
        <v>0</v>
      </c>
      <c r="R133" s="10">
        <f t="shared" si="57"/>
        <v>35</v>
      </c>
      <c r="S133" s="11">
        <f t="shared" si="58"/>
        <v>140</v>
      </c>
      <c r="T133" s="12">
        <f>GESTOR!M133</f>
        <v>0</v>
      </c>
      <c r="U133" s="11">
        <f t="shared" si="59"/>
        <v>0</v>
      </c>
      <c r="V133" s="11">
        <f t="shared" si="60"/>
        <v>140</v>
      </c>
      <c r="W133" s="13">
        <v>143.49</v>
      </c>
      <c r="X133" s="13">
        <f t="shared" si="15"/>
        <v>10044.300000000001</v>
      </c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</row>
    <row r="134" spans="1:44" ht="37.5" customHeight="1" x14ac:dyDescent="0.3">
      <c r="A134" s="36">
        <v>131</v>
      </c>
      <c r="B134" s="149"/>
      <c r="C134" s="77" t="s">
        <v>133</v>
      </c>
      <c r="D134" s="78" t="s">
        <v>187</v>
      </c>
      <c r="E134" s="58" t="s">
        <v>91</v>
      </c>
      <c r="F134" s="6">
        <v>70</v>
      </c>
      <c r="G134" s="7">
        <f t="shared" si="46"/>
        <v>35</v>
      </c>
      <c r="H134" s="7">
        <f t="shared" si="47"/>
        <v>0</v>
      </c>
      <c r="I134" s="7">
        <f t="shared" si="48"/>
        <v>35</v>
      </c>
      <c r="J134" s="8">
        <f t="shared" si="49"/>
        <v>35</v>
      </c>
      <c r="K134" s="8">
        <f t="shared" si="50"/>
        <v>0</v>
      </c>
      <c r="L134" s="8">
        <f t="shared" si="51"/>
        <v>35</v>
      </c>
      <c r="M134" s="9">
        <f t="shared" si="52"/>
        <v>35</v>
      </c>
      <c r="N134" s="9">
        <f t="shared" si="53"/>
        <v>0</v>
      </c>
      <c r="O134" s="9">
        <f t="shared" si="54"/>
        <v>35</v>
      </c>
      <c r="P134" s="10">
        <f t="shared" si="55"/>
        <v>35</v>
      </c>
      <c r="Q134" s="10">
        <f t="shared" si="56"/>
        <v>0</v>
      </c>
      <c r="R134" s="10">
        <f t="shared" si="57"/>
        <v>35</v>
      </c>
      <c r="S134" s="11">
        <f t="shared" si="58"/>
        <v>140</v>
      </c>
      <c r="T134" s="12">
        <f>GESTOR!M134</f>
        <v>0</v>
      </c>
      <c r="U134" s="11">
        <f t="shared" si="59"/>
        <v>0</v>
      </c>
      <c r="V134" s="11">
        <f t="shared" si="60"/>
        <v>140</v>
      </c>
      <c r="W134" s="13">
        <v>47.33</v>
      </c>
      <c r="X134" s="13">
        <f t="shared" si="15"/>
        <v>3313.1</v>
      </c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</row>
    <row r="135" spans="1:44" ht="37.5" customHeight="1" x14ac:dyDescent="0.3">
      <c r="A135" s="36">
        <v>132</v>
      </c>
      <c r="B135" s="149"/>
      <c r="C135" s="77" t="s">
        <v>135</v>
      </c>
      <c r="D135" s="78" t="s">
        <v>188</v>
      </c>
      <c r="E135" s="58" t="s">
        <v>91</v>
      </c>
      <c r="F135" s="6">
        <v>70</v>
      </c>
      <c r="G135" s="7">
        <f t="shared" si="46"/>
        <v>35</v>
      </c>
      <c r="H135" s="7">
        <f t="shared" si="47"/>
        <v>0</v>
      </c>
      <c r="I135" s="7">
        <f t="shared" si="48"/>
        <v>35</v>
      </c>
      <c r="J135" s="8">
        <f t="shared" si="49"/>
        <v>35</v>
      </c>
      <c r="K135" s="8">
        <f t="shared" si="50"/>
        <v>0</v>
      </c>
      <c r="L135" s="8">
        <f t="shared" si="51"/>
        <v>35</v>
      </c>
      <c r="M135" s="9">
        <f t="shared" si="52"/>
        <v>35</v>
      </c>
      <c r="N135" s="9">
        <f t="shared" si="53"/>
        <v>0</v>
      </c>
      <c r="O135" s="9">
        <f t="shared" si="54"/>
        <v>35</v>
      </c>
      <c r="P135" s="10">
        <f t="shared" si="55"/>
        <v>35</v>
      </c>
      <c r="Q135" s="10">
        <f t="shared" si="56"/>
        <v>0</v>
      </c>
      <c r="R135" s="10">
        <f t="shared" si="57"/>
        <v>35</v>
      </c>
      <c r="S135" s="11">
        <f t="shared" si="58"/>
        <v>140</v>
      </c>
      <c r="T135" s="12">
        <f>GESTOR!M135</f>
        <v>0</v>
      </c>
      <c r="U135" s="11">
        <f t="shared" si="59"/>
        <v>0</v>
      </c>
      <c r="V135" s="11">
        <f t="shared" si="60"/>
        <v>140</v>
      </c>
      <c r="W135" s="13">
        <v>18.29</v>
      </c>
      <c r="X135" s="13">
        <f t="shared" si="15"/>
        <v>1280.3</v>
      </c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</row>
    <row r="136" spans="1:44" ht="37.5" customHeight="1" x14ac:dyDescent="0.3">
      <c r="A136" s="36">
        <v>133</v>
      </c>
      <c r="B136" s="149"/>
      <c r="C136" s="77" t="s">
        <v>137</v>
      </c>
      <c r="D136" s="78" t="s">
        <v>189</v>
      </c>
      <c r="E136" s="58" t="s">
        <v>91</v>
      </c>
      <c r="F136" s="6">
        <v>100</v>
      </c>
      <c r="G136" s="7">
        <f t="shared" si="46"/>
        <v>50</v>
      </c>
      <c r="H136" s="7">
        <f t="shared" si="47"/>
        <v>0</v>
      </c>
      <c r="I136" s="7">
        <f t="shared" si="48"/>
        <v>50</v>
      </c>
      <c r="J136" s="8">
        <f t="shared" si="49"/>
        <v>50</v>
      </c>
      <c r="K136" s="8">
        <f t="shared" si="50"/>
        <v>0</v>
      </c>
      <c r="L136" s="8">
        <f t="shared" si="51"/>
        <v>50</v>
      </c>
      <c r="M136" s="9">
        <f t="shared" si="52"/>
        <v>50</v>
      </c>
      <c r="N136" s="9">
        <f t="shared" si="53"/>
        <v>0</v>
      </c>
      <c r="O136" s="9">
        <f t="shared" si="54"/>
        <v>50</v>
      </c>
      <c r="P136" s="10">
        <f t="shared" si="55"/>
        <v>50</v>
      </c>
      <c r="Q136" s="10">
        <f t="shared" si="56"/>
        <v>0</v>
      </c>
      <c r="R136" s="10">
        <f t="shared" si="57"/>
        <v>50</v>
      </c>
      <c r="S136" s="11">
        <f t="shared" si="58"/>
        <v>200</v>
      </c>
      <c r="T136" s="12">
        <f>GESTOR!M136</f>
        <v>0</v>
      </c>
      <c r="U136" s="11">
        <f t="shared" si="59"/>
        <v>0</v>
      </c>
      <c r="V136" s="11">
        <f t="shared" si="60"/>
        <v>200</v>
      </c>
      <c r="W136" s="13">
        <v>43.02</v>
      </c>
      <c r="X136" s="13">
        <f t="shared" si="15"/>
        <v>4302</v>
      </c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</row>
    <row r="137" spans="1:44" ht="37.5" customHeight="1" x14ac:dyDescent="0.3">
      <c r="A137" s="36">
        <v>134</v>
      </c>
      <c r="B137" s="149"/>
      <c r="C137" s="77" t="s">
        <v>141</v>
      </c>
      <c r="D137" s="78" t="s">
        <v>209</v>
      </c>
      <c r="E137" s="58" t="s">
        <v>90</v>
      </c>
      <c r="F137" s="6">
        <v>2</v>
      </c>
      <c r="G137" s="7">
        <f t="shared" si="46"/>
        <v>1</v>
      </c>
      <c r="H137" s="7">
        <f t="shared" si="47"/>
        <v>0</v>
      </c>
      <c r="I137" s="7">
        <f t="shared" si="48"/>
        <v>1</v>
      </c>
      <c r="J137" s="8">
        <f t="shared" si="49"/>
        <v>1</v>
      </c>
      <c r="K137" s="8">
        <f t="shared" si="50"/>
        <v>0</v>
      </c>
      <c r="L137" s="8">
        <f t="shared" si="51"/>
        <v>1</v>
      </c>
      <c r="M137" s="9">
        <f t="shared" si="52"/>
        <v>1</v>
      </c>
      <c r="N137" s="9">
        <f t="shared" si="53"/>
        <v>0</v>
      </c>
      <c r="O137" s="9">
        <f t="shared" si="54"/>
        <v>1</v>
      </c>
      <c r="P137" s="10">
        <f t="shared" si="55"/>
        <v>1</v>
      </c>
      <c r="Q137" s="10">
        <f t="shared" si="56"/>
        <v>0</v>
      </c>
      <c r="R137" s="10">
        <f t="shared" si="57"/>
        <v>1</v>
      </c>
      <c r="S137" s="11">
        <f t="shared" si="58"/>
        <v>4</v>
      </c>
      <c r="T137" s="12">
        <f>GESTOR!M137</f>
        <v>0</v>
      </c>
      <c r="U137" s="11">
        <f t="shared" si="59"/>
        <v>0</v>
      </c>
      <c r="V137" s="11">
        <f t="shared" si="60"/>
        <v>4</v>
      </c>
      <c r="W137" s="13">
        <v>794.15</v>
      </c>
      <c r="X137" s="13">
        <f t="shared" si="15"/>
        <v>1588.3</v>
      </c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</row>
    <row r="138" spans="1:44" ht="37.5" customHeight="1" x14ac:dyDescent="0.3">
      <c r="A138" s="36">
        <v>135</v>
      </c>
      <c r="B138" s="149"/>
      <c r="C138" s="77" t="s">
        <v>143</v>
      </c>
      <c r="D138" s="78" t="s">
        <v>191</v>
      </c>
      <c r="E138" s="58" t="s">
        <v>90</v>
      </c>
      <c r="F138" s="6">
        <v>8</v>
      </c>
      <c r="G138" s="7">
        <f t="shared" si="46"/>
        <v>4</v>
      </c>
      <c r="H138" s="7">
        <f t="shared" si="47"/>
        <v>0</v>
      </c>
      <c r="I138" s="7">
        <f t="shared" si="48"/>
        <v>4</v>
      </c>
      <c r="J138" s="8">
        <f t="shared" si="49"/>
        <v>4</v>
      </c>
      <c r="K138" s="8">
        <f t="shared" si="50"/>
        <v>0</v>
      </c>
      <c r="L138" s="8">
        <f t="shared" si="51"/>
        <v>4</v>
      </c>
      <c r="M138" s="9">
        <f t="shared" si="52"/>
        <v>4</v>
      </c>
      <c r="N138" s="9">
        <f t="shared" si="53"/>
        <v>0</v>
      </c>
      <c r="O138" s="9">
        <f t="shared" si="54"/>
        <v>4</v>
      </c>
      <c r="P138" s="10">
        <f t="shared" si="55"/>
        <v>4</v>
      </c>
      <c r="Q138" s="10">
        <f t="shared" si="56"/>
        <v>0</v>
      </c>
      <c r="R138" s="10">
        <f t="shared" si="57"/>
        <v>4</v>
      </c>
      <c r="S138" s="11">
        <f t="shared" si="58"/>
        <v>16</v>
      </c>
      <c r="T138" s="12">
        <f>GESTOR!M138</f>
        <v>0</v>
      </c>
      <c r="U138" s="11">
        <f t="shared" si="59"/>
        <v>0</v>
      </c>
      <c r="V138" s="11">
        <f t="shared" si="60"/>
        <v>16</v>
      </c>
      <c r="W138" s="13">
        <v>449.36</v>
      </c>
      <c r="X138" s="13">
        <f t="shared" si="15"/>
        <v>3594.88</v>
      </c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</row>
    <row r="139" spans="1:44" ht="37.5" customHeight="1" x14ac:dyDescent="0.3">
      <c r="A139" s="36">
        <v>136</v>
      </c>
      <c r="B139" s="149"/>
      <c r="C139" s="77" t="s">
        <v>144</v>
      </c>
      <c r="D139" s="78" t="s">
        <v>204</v>
      </c>
      <c r="E139" s="58" t="s">
        <v>90</v>
      </c>
      <c r="F139" s="6">
        <v>8</v>
      </c>
      <c r="G139" s="7">
        <f t="shared" si="46"/>
        <v>4</v>
      </c>
      <c r="H139" s="7">
        <f t="shared" si="47"/>
        <v>0</v>
      </c>
      <c r="I139" s="7">
        <f t="shared" si="48"/>
        <v>4</v>
      </c>
      <c r="J139" s="8">
        <f t="shared" si="49"/>
        <v>4</v>
      </c>
      <c r="K139" s="8">
        <f t="shared" si="50"/>
        <v>0</v>
      </c>
      <c r="L139" s="8">
        <f t="shared" si="51"/>
        <v>4</v>
      </c>
      <c r="M139" s="9">
        <f t="shared" si="52"/>
        <v>4</v>
      </c>
      <c r="N139" s="9">
        <f t="shared" si="53"/>
        <v>0</v>
      </c>
      <c r="O139" s="9">
        <f t="shared" si="54"/>
        <v>4</v>
      </c>
      <c r="P139" s="10">
        <f t="shared" si="55"/>
        <v>4</v>
      </c>
      <c r="Q139" s="10">
        <f t="shared" si="56"/>
        <v>0</v>
      </c>
      <c r="R139" s="10">
        <f t="shared" si="57"/>
        <v>4</v>
      </c>
      <c r="S139" s="11">
        <f t="shared" si="58"/>
        <v>16</v>
      </c>
      <c r="T139" s="12">
        <f>GESTOR!M139</f>
        <v>0</v>
      </c>
      <c r="U139" s="11">
        <f t="shared" si="59"/>
        <v>0</v>
      </c>
      <c r="V139" s="11">
        <f t="shared" si="60"/>
        <v>16</v>
      </c>
      <c r="W139" s="13">
        <v>119.09</v>
      </c>
      <c r="X139" s="13">
        <f t="shared" si="15"/>
        <v>952.72</v>
      </c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</row>
    <row r="140" spans="1:44" ht="37.5" customHeight="1" x14ac:dyDescent="0.3">
      <c r="A140" s="36">
        <v>137</v>
      </c>
      <c r="B140" s="149"/>
      <c r="C140" s="77" t="s">
        <v>146</v>
      </c>
      <c r="D140" s="78" t="s">
        <v>192</v>
      </c>
      <c r="E140" s="58" t="s">
        <v>90</v>
      </c>
      <c r="F140" s="6">
        <v>4</v>
      </c>
      <c r="G140" s="7">
        <f t="shared" si="46"/>
        <v>2</v>
      </c>
      <c r="H140" s="7">
        <f t="shared" si="47"/>
        <v>0</v>
      </c>
      <c r="I140" s="7">
        <f t="shared" si="48"/>
        <v>2</v>
      </c>
      <c r="J140" s="8">
        <f t="shared" si="49"/>
        <v>2</v>
      </c>
      <c r="K140" s="8">
        <f t="shared" si="50"/>
        <v>0</v>
      </c>
      <c r="L140" s="8">
        <f t="shared" si="51"/>
        <v>2</v>
      </c>
      <c r="M140" s="9">
        <f t="shared" si="52"/>
        <v>2</v>
      </c>
      <c r="N140" s="9">
        <f t="shared" si="53"/>
        <v>0</v>
      </c>
      <c r="O140" s="9">
        <f t="shared" si="54"/>
        <v>2</v>
      </c>
      <c r="P140" s="10">
        <f t="shared" si="55"/>
        <v>2</v>
      </c>
      <c r="Q140" s="10">
        <f t="shared" si="56"/>
        <v>0</v>
      </c>
      <c r="R140" s="10">
        <f t="shared" si="57"/>
        <v>2</v>
      </c>
      <c r="S140" s="11">
        <f t="shared" si="58"/>
        <v>8</v>
      </c>
      <c r="T140" s="12">
        <f>GESTOR!M140</f>
        <v>0</v>
      </c>
      <c r="U140" s="11">
        <f t="shared" si="59"/>
        <v>0</v>
      </c>
      <c r="V140" s="11">
        <f t="shared" si="60"/>
        <v>8</v>
      </c>
      <c r="W140" s="13">
        <v>513.82000000000005</v>
      </c>
      <c r="X140" s="13">
        <f t="shared" si="15"/>
        <v>2055.2800000000002</v>
      </c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</row>
    <row r="141" spans="1:44" ht="37.5" customHeight="1" x14ac:dyDescent="0.3">
      <c r="A141" s="36">
        <v>138</v>
      </c>
      <c r="B141" s="149"/>
      <c r="C141" s="77" t="s">
        <v>148</v>
      </c>
      <c r="D141" s="78" t="s">
        <v>176</v>
      </c>
      <c r="E141" s="58" t="s">
        <v>90</v>
      </c>
      <c r="F141" s="6">
        <v>3</v>
      </c>
      <c r="G141" s="7">
        <f t="shared" si="46"/>
        <v>1</v>
      </c>
      <c r="H141" s="7">
        <f t="shared" si="47"/>
        <v>0</v>
      </c>
      <c r="I141" s="7">
        <f t="shared" si="48"/>
        <v>1</v>
      </c>
      <c r="J141" s="8">
        <f t="shared" si="49"/>
        <v>1</v>
      </c>
      <c r="K141" s="8">
        <f t="shared" si="50"/>
        <v>0</v>
      </c>
      <c r="L141" s="8">
        <f t="shared" si="51"/>
        <v>1</v>
      </c>
      <c r="M141" s="9">
        <f t="shared" si="52"/>
        <v>1</v>
      </c>
      <c r="N141" s="9">
        <f t="shared" si="53"/>
        <v>0</v>
      </c>
      <c r="O141" s="9">
        <f t="shared" si="54"/>
        <v>1</v>
      </c>
      <c r="P141" s="10">
        <f t="shared" si="55"/>
        <v>1</v>
      </c>
      <c r="Q141" s="10">
        <f t="shared" si="56"/>
        <v>0</v>
      </c>
      <c r="R141" s="10">
        <f t="shared" si="57"/>
        <v>1</v>
      </c>
      <c r="S141" s="11">
        <f t="shared" si="58"/>
        <v>6</v>
      </c>
      <c r="T141" s="12">
        <f>GESTOR!M141</f>
        <v>0</v>
      </c>
      <c r="U141" s="11">
        <f t="shared" si="59"/>
        <v>0</v>
      </c>
      <c r="V141" s="11">
        <f t="shared" si="60"/>
        <v>6</v>
      </c>
      <c r="W141" s="13">
        <v>256.56</v>
      </c>
      <c r="X141" s="13">
        <f t="shared" si="15"/>
        <v>769.68000000000006</v>
      </c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</row>
    <row r="142" spans="1:44" ht="37.5" customHeight="1" x14ac:dyDescent="0.3">
      <c r="A142" s="36">
        <v>139</v>
      </c>
      <c r="B142" s="149"/>
      <c r="C142" s="77" t="s">
        <v>155</v>
      </c>
      <c r="D142" s="78" t="s">
        <v>176</v>
      </c>
      <c r="E142" s="58" t="s">
        <v>90</v>
      </c>
      <c r="F142" s="6">
        <v>10</v>
      </c>
      <c r="G142" s="7">
        <f t="shared" si="46"/>
        <v>5</v>
      </c>
      <c r="H142" s="7">
        <f t="shared" si="47"/>
        <v>0</v>
      </c>
      <c r="I142" s="7">
        <f t="shared" si="48"/>
        <v>5</v>
      </c>
      <c r="J142" s="8">
        <f t="shared" si="49"/>
        <v>5</v>
      </c>
      <c r="K142" s="8">
        <f t="shared" si="50"/>
        <v>0</v>
      </c>
      <c r="L142" s="8">
        <f t="shared" si="51"/>
        <v>5</v>
      </c>
      <c r="M142" s="9">
        <f t="shared" si="52"/>
        <v>5</v>
      </c>
      <c r="N142" s="9">
        <f t="shared" si="53"/>
        <v>0</v>
      </c>
      <c r="O142" s="9">
        <f t="shared" si="54"/>
        <v>5</v>
      </c>
      <c r="P142" s="10">
        <f t="shared" si="55"/>
        <v>5</v>
      </c>
      <c r="Q142" s="10">
        <f t="shared" si="56"/>
        <v>0</v>
      </c>
      <c r="R142" s="10">
        <f t="shared" si="57"/>
        <v>5</v>
      </c>
      <c r="S142" s="11">
        <f t="shared" si="58"/>
        <v>20</v>
      </c>
      <c r="T142" s="12">
        <f>GESTOR!M142</f>
        <v>0</v>
      </c>
      <c r="U142" s="11">
        <f t="shared" si="59"/>
        <v>0</v>
      </c>
      <c r="V142" s="11">
        <f t="shared" si="60"/>
        <v>20</v>
      </c>
      <c r="W142" s="13">
        <v>342.97</v>
      </c>
      <c r="X142" s="13">
        <f t="shared" si="15"/>
        <v>3429.7000000000003</v>
      </c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</row>
    <row r="143" spans="1:44" ht="37.5" customHeight="1" x14ac:dyDescent="0.3">
      <c r="A143" s="36">
        <v>140</v>
      </c>
      <c r="B143" s="149"/>
      <c r="C143" s="77" t="s">
        <v>157</v>
      </c>
      <c r="D143" s="78" t="s">
        <v>176</v>
      </c>
      <c r="E143" s="58" t="s">
        <v>90</v>
      </c>
      <c r="F143" s="6">
        <v>30</v>
      </c>
      <c r="G143" s="7">
        <f t="shared" si="46"/>
        <v>15</v>
      </c>
      <c r="H143" s="7">
        <f t="shared" si="47"/>
        <v>0</v>
      </c>
      <c r="I143" s="7">
        <f t="shared" si="48"/>
        <v>15</v>
      </c>
      <c r="J143" s="8">
        <f t="shared" si="49"/>
        <v>15</v>
      </c>
      <c r="K143" s="8">
        <f t="shared" si="50"/>
        <v>0</v>
      </c>
      <c r="L143" s="8">
        <f t="shared" si="51"/>
        <v>15</v>
      </c>
      <c r="M143" s="9">
        <f t="shared" si="52"/>
        <v>15</v>
      </c>
      <c r="N143" s="9">
        <f t="shared" si="53"/>
        <v>0</v>
      </c>
      <c r="O143" s="9">
        <f t="shared" si="54"/>
        <v>15</v>
      </c>
      <c r="P143" s="10">
        <f t="shared" si="55"/>
        <v>15</v>
      </c>
      <c r="Q143" s="10">
        <f t="shared" si="56"/>
        <v>0</v>
      </c>
      <c r="R143" s="10">
        <f t="shared" si="57"/>
        <v>15</v>
      </c>
      <c r="S143" s="11">
        <f t="shared" si="58"/>
        <v>60</v>
      </c>
      <c r="T143" s="12">
        <f>GESTOR!M143</f>
        <v>0</v>
      </c>
      <c r="U143" s="11">
        <f t="shared" si="59"/>
        <v>0</v>
      </c>
      <c r="V143" s="11">
        <f t="shared" si="60"/>
        <v>60</v>
      </c>
      <c r="W143" s="13">
        <v>49.53</v>
      </c>
      <c r="X143" s="13">
        <f t="shared" si="15"/>
        <v>1485.9</v>
      </c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</row>
    <row r="144" spans="1:44" ht="37.5" customHeight="1" x14ac:dyDescent="0.3">
      <c r="A144" s="36">
        <v>141</v>
      </c>
      <c r="B144" s="149"/>
      <c r="C144" s="77" t="s">
        <v>158</v>
      </c>
      <c r="D144" s="78" t="s">
        <v>176</v>
      </c>
      <c r="E144" s="58" t="s">
        <v>90</v>
      </c>
      <c r="F144" s="6">
        <v>60</v>
      </c>
      <c r="G144" s="7">
        <f t="shared" si="46"/>
        <v>30</v>
      </c>
      <c r="H144" s="7">
        <f t="shared" si="47"/>
        <v>0</v>
      </c>
      <c r="I144" s="7">
        <f t="shared" si="48"/>
        <v>30</v>
      </c>
      <c r="J144" s="8">
        <f t="shared" si="49"/>
        <v>30</v>
      </c>
      <c r="K144" s="8">
        <f t="shared" si="50"/>
        <v>0</v>
      </c>
      <c r="L144" s="8">
        <f t="shared" si="51"/>
        <v>30</v>
      </c>
      <c r="M144" s="9">
        <f t="shared" si="52"/>
        <v>30</v>
      </c>
      <c r="N144" s="9">
        <f t="shared" si="53"/>
        <v>0</v>
      </c>
      <c r="O144" s="9">
        <f t="shared" si="54"/>
        <v>30</v>
      </c>
      <c r="P144" s="10">
        <f t="shared" si="55"/>
        <v>30</v>
      </c>
      <c r="Q144" s="10">
        <f t="shared" si="56"/>
        <v>0</v>
      </c>
      <c r="R144" s="10">
        <f t="shared" si="57"/>
        <v>30</v>
      </c>
      <c r="S144" s="11">
        <f t="shared" si="58"/>
        <v>120</v>
      </c>
      <c r="T144" s="12">
        <f>GESTOR!M144</f>
        <v>0</v>
      </c>
      <c r="U144" s="11">
        <f t="shared" si="59"/>
        <v>0</v>
      </c>
      <c r="V144" s="11">
        <f t="shared" si="60"/>
        <v>120</v>
      </c>
      <c r="W144" s="13">
        <v>53.04</v>
      </c>
      <c r="X144" s="13">
        <f t="shared" si="15"/>
        <v>3182.4</v>
      </c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</row>
    <row r="145" spans="1:44" ht="37.5" customHeight="1" x14ac:dyDescent="0.3">
      <c r="A145" s="36">
        <v>142</v>
      </c>
      <c r="B145" s="149"/>
      <c r="C145" s="77" t="s">
        <v>159</v>
      </c>
      <c r="D145" s="78" t="s">
        <v>196</v>
      </c>
      <c r="E145" s="58" t="s">
        <v>91</v>
      </c>
      <c r="F145" s="6">
        <v>2000</v>
      </c>
      <c r="G145" s="7">
        <f t="shared" si="46"/>
        <v>1000</v>
      </c>
      <c r="H145" s="7">
        <f t="shared" si="47"/>
        <v>0</v>
      </c>
      <c r="I145" s="7">
        <f t="shared" si="48"/>
        <v>1000</v>
      </c>
      <c r="J145" s="8">
        <f t="shared" si="49"/>
        <v>1000</v>
      </c>
      <c r="K145" s="8">
        <f t="shared" si="50"/>
        <v>0</v>
      </c>
      <c r="L145" s="8">
        <f t="shared" si="51"/>
        <v>1000</v>
      </c>
      <c r="M145" s="9">
        <f t="shared" si="52"/>
        <v>1000</v>
      </c>
      <c r="N145" s="9">
        <f t="shared" si="53"/>
        <v>0</v>
      </c>
      <c r="O145" s="9">
        <f t="shared" si="54"/>
        <v>1000</v>
      </c>
      <c r="P145" s="10">
        <f t="shared" si="55"/>
        <v>1000</v>
      </c>
      <c r="Q145" s="10">
        <f t="shared" si="56"/>
        <v>0</v>
      </c>
      <c r="R145" s="10">
        <f t="shared" si="57"/>
        <v>1000</v>
      </c>
      <c r="S145" s="11">
        <f t="shared" si="58"/>
        <v>4000</v>
      </c>
      <c r="T145" s="12">
        <f>GESTOR!M145</f>
        <v>0</v>
      </c>
      <c r="U145" s="11">
        <f t="shared" si="59"/>
        <v>0</v>
      </c>
      <c r="V145" s="11">
        <f t="shared" si="60"/>
        <v>4000</v>
      </c>
      <c r="W145" s="13">
        <v>10.52</v>
      </c>
      <c r="X145" s="13">
        <f t="shared" si="15"/>
        <v>21040</v>
      </c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</row>
    <row r="146" spans="1:44" ht="37.5" customHeight="1" x14ac:dyDescent="0.3">
      <c r="A146" s="36">
        <v>143</v>
      </c>
      <c r="B146" s="149"/>
      <c r="C146" s="77" t="s">
        <v>161</v>
      </c>
      <c r="D146" s="78" t="s">
        <v>197</v>
      </c>
      <c r="E146" s="58" t="s">
        <v>91</v>
      </c>
      <c r="F146" s="6">
        <v>2000</v>
      </c>
      <c r="G146" s="7">
        <f t="shared" si="46"/>
        <v>1000</v>
      </c>
      <c r="H146" s="7">
        <f t="shared" si="47"/>
        <v>0</v>
      </c>
      <c r="I146" s="7">
        <f t="shared" si="48"/>
        <v>1000</v>
      </c>
      <c r="J146" s="8">
        <f t="shared" si="49"/>
        <v>1000</v>
      </c>
      <c r="K146" s="8">
        <f t="shared" si="50"/>
        <v>0</v>
      </c>
      <c r="L146" s="8">
        <f t="shared" si="51"/>
        <v>1000</v>
      </c>
      <c r="M146" s="9">
        <f t="shared" si="52"/>
        <v>1000</v>
      </c>
      <c r="N146" s="9">
        <f t="shared" si="53"/>
        <v>0</v>
      </c>
      <c r="O146" s="9">
        <f t="shared" si="54"/>
        <v>1000</v>
      </c>
      <c r="P146" s="10">
        <f t="shared" si="55"/>
        <v>1000</v>
      </c>
      <c r="Q146" s="10">
        <f t="shared" si="56"/>
        <v>0</v>
      </c>
      <c r="R146" s="10">
        <f t="shared" si="57"/>
        <v>1000</v>
      </c>
      <c r="S146" s="11">
        <f t="shared" si="58"/>
        <v>4000</v>
      </c>
      <c r="T146" s="12">
        <f>GESTOR!M146</f>
        <v>0</v>
      </c>
      <c r="U146" s="11">
        <f t="shared" si="59"/>
        <v>0</v>
      </c>
      <c r="V146" s="11">
        <f t="shared" si="60"/>
        <v>4000</v>
      </c>
      <c r="W146" s="13">
        <v>13.95</v>
      </c>
      <c r="X146" s="13">
        <f t="shared" si="15"/>
        <v>27900</v>
      </c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</row>
    <row r="147" spans="1:44" ht="37.5" customHeight="1" x14ac:dyDescent="0.3">
      <c r="A147" s="36">
        <v>144</v>
      </c>
      <c r="B147" s="149"/>
      <c r="C147" s="77" t="s">
        <v>163</v>
      </c>
      <c r="D147" s="78" t="s">
        <v>198</v>
      </c>
      <c r="E147" s="58" t="s">
        <v>91</v>
      </c>
      <c r="F147" s="6">
        <v>2000</v>
      </c>
      <c r="G147" s="7">
        <f t="shared" si="46"/>
        <v>1000</v>
      </c>
      <c r="H147" s="7">
        <f t="shared" si="47"/>
        <v>0</v>
      </c>
      <c r="I147" s="7">
        <f t="shared" si="48"/>
        <v>1000</v>
      </c>
      <c r="J147" s="8">
        <f t="shared" si="49"/>
        <v>1000</v>
      </c>
      <c r="K147" s="8">
        <f t="shared" si="50"/>
        <v>0</v>
      </c>
      <c r="L147" s="8">
        <f t="shared" si="51"/>
        <v>1000</v>
      </c>
      <c r="M147" s="9">
        <f t="shared" si="52"/>
        <v>1000</v>
      </c>
      <c r="N147" s="9">
        <f t="shared" si="53"/>
        <v>0</v>
      </c>
      <c r="O147" s="9">
        <f t="shared" si="54"/>
        <v>1000</v>
      </c>
      <c r="P147" s="10">
        <f t="shared" si="55"/>
        <v>1000</v>
      </c>
      <c r="Q147" s="10">
        <f t="shared" si="56"/>
        <v>0</v>
      </c>
      <c r="R147" s="10">
        <f t="shared" si="57"/>
        <v>1000</v>
      </c>
      <c r="S147" s="11">
        <f t="shared" si="58"/>
        <v>4000</v>
      </c>
      <c r="T147" s="12">
        <f>GESTOR!M147</f>
        <v>0</v>
      </c>
      <c r="U147" s="11">
        <f t="shared" si="59"/>
        <v>0</v>
      </c>
      <c r="V147" s="11">
        <f t="shared" si="60"/>
        <v>4000</v>
      </c>
      <c r="W147" s="13">
        <v>15.22</v>
      </c>
      <c r="X147" s="13">
        <f t="shared" si="15"/>
        <v>30440</v>
      </c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</row>
    <row r="148" spans="1:44" ht="37.5" customHeight="1" x14ac:dyDescent="0.3">
      <c r="A148" s="36">
        <v>145</v>
      </c>
      <c r="B148" s="149"/>
      <c r="C148" s="77" t="s">
        <v>164</v>
      </c>
      <c r="D148" s="78" t="s">
        <v>206</v>
      </c>
      <c r="E148" s="58" t="s">
        <v>91</v>
      </c>
      <c r="F148" s="6">
        <v>500</v>
      </c>
      <c r="G148" s="7">
        <f t="shared" si="46"/>
        <v>250</v>
      </c>
      <c r="H148" s="7">
        <f t="shared" si="47"/>
        <v>0</v>
      </c>
      <c r="I148" s="7">
        <f t="shared" si="48"/>
        <v>250</v>
      </c>
      <c r="J148" s="8">
        <f t="shared" si="49"/>
        <v>250</v>
      </c>
      <c r="K148" s="8">
        <f t="shared" si="50"/>
        <v>0</v>
      </c>
      <c r="L148" s="8">
        <f t="shared" si="51"/>
        <v>250</v>
      </c>
      <c r="M148" s="9">
        <f t="shared" si="52"/>
        <v>250</v>
      </c>
      <c r="N148" s="9">
        <f t="shared" si="53"/>
        <v>0</v>
      </c>
      <c r="O148" s="9">
        <f t="shared" si="54"/>
        <v>250</v>
      </c>
      <c r="P148" s="10">
        <f t="shared" si="55"/>
        <v>250</v>
      </c>
      <c r="Q148" s="10">
        <f t="shared" si="56"/>
        <v>0</v>
      </c>
      <c r="R148" s="10">
        <f t="shared" si="57"/>
        <v>250</v>
      </c>
      <c r="S148" s="11">
        <f t="shared" si="58"/>
        <v>1000</v>
      </c>
      <c r="T148" s="12">
        <f>GESTOR!M148</f>
        <v>0</v>
      </c>
      <c r="U148" s="11">
        <f t="shared" si="59"/>
        <v>0</v>
      </c>
      <c r="V148" s="11">
        <f t="shared" si="60"/>
        <v>1000</v>
      </c>
      <c r="W148" s="13">
        <v>36.22</v>
      </c>
      <c r="X148" s="13">
        <f t="shared" si="15"/>
        <v>18110</v>
      </c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</row>
    <row r="149" spans="1:44" ht="37.5" customHeight="1" x14ac:dyDescent="0.3">
      <c r="A149" s="36">
        <v>146</v>
      </c>
      <c r="B149" s="149"/>
      <c r="C149" s="77" t="s">
        <v>166</v>
      </c>
      <c r="D149" s="78" t="s">
        <v>210</v>
      </c>
      <c r="E149" s="58" t="s">
        <v>91</v>
      </c>
      <c r="F149" s="6">
        <v>500</v>
      </c>
      <c r="G149" s="7">
        <f t="shared" si="46"/>
        <v>250</v>
      </c>
      <c r="H149" s="7">
        <f t="shared" si="47"/>
        <v>0</v>
      </c>
      <c r="I149" s="7">
        <f t="shared" si="48"/>
        <v>250</v>
      </c>
      <c r="J149" s="8">
        <f t="shared" si="49"/>
        <v>250</v>
      </c>
      <c r="K149" s="8">
        <f t="shared" si="50"/>
        <v>0</v>
      </c>
      <c r="L149" s="8">
        <f t="shared" si="51"/>
        <v>250</v>
      </c>
      <c r="M149" s="9">
        <f t="shared" si="52"/>
        <v>250</v>
      </c>
      <c r="N149" s="9">
        <f t="shared" si="53"/>
        <v>0</v>
      </c>
      <c r="O149" s="9">
        <f t="shared" si="54"/>
        <v>250</v>
      </c>
      <c r="P149" s="10">
        <f t="shared" si="55"/>
        <v>250</v>
      </c>
      <c r="Q149" s="10">
        <f t="shared" si="56"/>
        <v>0</v>
      </c>
      <c r="R149" s="10">
        <f t="shared" si="57"/>
        <v>250</v>
      </c>
      <c r="S149" s="11">
        <f t="shared" si="58"/>
        <v>1000</v>
      </c>
      <c r="T149" s="12">
        <f>GESTOR!M149</f>
        <v>0</v>
      </c>
      <c r="U149" s="11">
        <f t="shared" si="59"/>
        <v>0</v>
      </c>
      <c r="V149" s="11">
        <f t="shared" si="60"/>
        <v>1000</v>
      </c>
      <c r="W149" s="13">
        <v>21.05</v>
      </c>
      <c r="X149" s="13">
        <f t="shared" si="15"/>
        <v>10525</v>
      </c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</row>
    <row r="150" spans="1:44" ht="37.5" customHeight="1" x14ac:dyDescent="0.3">
      <c r="A150" s="36">
        <v>147</v>
      </c>
      <c r="B150" s="149"/>
      <c r="C150" s="77" t="s">
        <v>167</v>
      </c>
      <c r="D150" s="78" t="s">
        <v>199</v>
      </c>
      <c r="E150" s="58" t="s">
        <v>90</v>
      </c>
      <c r="F150" s="6">
        <v>4</v>
      </c>
      <c r="G150" s="7">
        <f t="shared" si="46"/>
        <v>2</v>
      </c>
      <c r="H150" s="7">
        <f t="shared" si="47"/>
        <v>0</v>
      </c>
      <c r="I150" s="7">
        <f t="shared" si="48"/>
        <v>2</v>
      </c>
      <c r="J150" s="8">
        <f t="shared" si="49"/>
        <v>2</v>
      </c>
      <c r="K150" s="8">
        <f t="shared" si="50"/>
        <v>0</v>
      </c>
      <c r="L150" s="8">
        <f t="shared" si="51"/>
        <v>2</v>
      </c>
      <c r="M150" s="9">
        <f t="shared" si="52"/>
        <v>2</v>
      </c>
      <c r="N150" s="9">
        <f t="shared" si="53"/>
        <v>0</v>
      </c>
      <c r="O150" s="9">
        <f t="shared" si="54"/>
        <v>2</v>
      </c>
      <c r="P150" s="10">
        <f t="shared" si="55"/>
        <v>2</v>
      </c>
      <c r="Q150" s="10">
        <f t="shared" si="56"/>
        <v>0</v>
      </c>
      <c r="R150" s="10">
        <f t="shared" si="57"/>
        <v>2</v>
      </c>
      <c r="S150" s="11">
        <f t="shared" si="58"/>
        <v>8</v>
      </c>
      <c r="T150" s="12">
        <f>GESTOR!M150</f>
        <v>0</v>
      </c>
      <c r="U150" s="11">
        <f t="shared" si="59"/>
        <v>0</v>
      </c>
      <c r="V150" s="11">
        <f t="shared" si="60"/>
        <v>8</v>
      </c>
      <c r="W150" s="13">
        <v>799.5</v>
      </c>
      <c r="X150" s="13">
        <f t="shared" si="15"/>
        <v>3198</v>
      </c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</row>
    <row r="151" spans="1:44" ht="37.5" customHeight="1" x14ac:dyDescent="0.3">
      <c r="A151" s="36">
        <v>148</v>
      </c>
      <c r="B151" s="149"/>
      <c r="C151" s="77" t="s">
        <v>168</v>
      </c>
      <c r="D151" s="78" t="s">
        <v>200</v>
      </c>
      <c r="E151" s="58" t="s">
        <v>90</v>
      </c>
      <c r="F151" s="6">
        <v>6</v>
      </c>
      <c r="G151" s="7">
        <f t="shared" si="46"/>
        <v>3</v>
      </c>
      <c r="H151" s="7">
        <f t="shared" si="47"/>
        <v>0</v>
      </c>
      <c r="I151" s="7">
        <f t="shared" si="48"/>
        <v>3</v>
      </c>
      <c r="J151" s="8">
        <f t="shared" si="49"/>
        <v>3</v>
      </c>
      <c r="K151" s="8">
        <f t="shared" si="50"/>
        <v>0</v>
      </c>
      <c r="L151" s="8">
        <f t="shared" si="51"/>
        <v>3</v>
      </c>
      <c r="M151" s="9">
        <f t="shared" si="52"/>
        <v>3</v>
      </c>
      <c r="N151" s="9">
        <f t="shared" si="53"/>
        <v>0</v>
      </c>
      <c r="O151" s="9">
        <f t="shared" si="54"/>
        <v>3</v>
      </c>
      <c r="P151" s="10">
        <f t="shared" si="55"/>
        <v>3</v>
      </c>
      <c r="Q151" s="10">
        <f t="shared" si="56"/>
        <v>0</v>
      </c>
      <c r="R151" s="10">
        <f t="shared" si="57"/>
        <v>3</v>
      </c>
      <c r="S151" s="11">
        <f t="shared" si="58"/>
        <v>12</v>
      </c>
      <c r="T151" s="12">
        <f>GESTOR!M151</f>
        <v>0</v>
      </c>
      <c r="U151" s="11">
        <f t="shared" si="59"/>
        <v>0</v>
      </c>
      <c r="V151" s="11">
        <f t="shared" si="60"/>
        <v>12</v>
      </c>
      <c r="W151" s="13">
        <v>353.56</v>
      </c>
      <c r="X151" s="13">
        <f t="shared" si="15"/>
        <v>2121.36</v>
      </c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</row>
    <row r="152" spans="1:44" ht="37.5" customHeight="1" x14ac:dyDescent="0.3">
      <c r="A152" s="36">
        <v>149</v>
      </c>
      <c r="B152" s="149"/>
      <c r="C152" s="77" t="s">
        <v>169</v>
      </c>
      <c r="D152" s="78" t="s">
        <v>176</v>
      </c>
      <c r="E152" s="58" t="s">
        <v>90</v>
      </c>
      <c r="F152" s="6">
        <v>2</v>
      </c>
      <c r="G152" s="7">
        <f t="shared" si="46"/>
        <v>1</v>
      </c>
      <c r="H152" s="7">
        <f t="shared" si="47"/>
        <v>0</v>
      </c>
      <c r="I152" s="7">
        <f t="shared" si="48"/>
        <v>1</v>
      </c>
      <c r="J152" s="8">
        <f t="shared" si="49"/>
        <v>1</v>
      </c>
      <c r="K152" s="8">
        <f t="shared" si="50"/>
        <v>0</v>
      </c>
      <c r="L152" s="8">
        <f t="shared" si="51"/>
        <v>1</v>
      </c>
      <c r="M152" s="9">
        <f t="shared" si="52"/>
        <v>1</v>
      </c>
      <c r="N152" s="9">
        <f t="shared" si="53"/>
        <v>0</v>
      </c>
      <c r="O152" s="9">
        <f t="shared" si="54"/>
        <v>1</v>
      </c>
      <c r="P152" s="10">
        <f t="shared" si="55"/>
        <v>1</v>
      </c>
      <c r="Q152" s="10">
        <f t="shared" si="56"/>
        <v>0</v>
      </c>
      <c r="R152" s="10">
        <f t="shared" si="57"/>
        <v>1</v>
      </c>
      <c r="S152" s="11">
        <f t="shared" si="58"/>
        <v>4</v>
      </c>
      <c r="T152" s="12">
        <f>GESTOR!M152</f>
        <v>0</v>
      </c>
      <c r="U152" s="11">
        <f t="shared" si="59"/>
        <v>0</v>
      </c>
      <c r="V152" s="11">
        <f t="shared" si="60"/>
        <v>4</v>
      </c>
      <c r="W152" s="13">
        <v>536.49</v>
      </c>
      <c r="X152" s="13">
        <f t="shared" si="15"/>
        <v>1072.98</v>
      </c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</row>
    <row r="153" spans="1:44" ht="37.5" customHeight="1" x14ac:dyDescent="0.3">
      <c r="A153" s="36">
        <v>150</v>
      </c>
      <c r="B153" s="149"/>
      <c r="C153" s="77" t="s">
        <v>170</v>
      </c>
      <c r="D153" s="78" t="s">
        <v>176</v>
      </c>
      <c r="E153" s="58" t="s">
        <v>91</v>
      </c>
      <c r="F153" s="6">
        <v>200</v>
      </c>
      <c r="G153" s="7">
        <f t="shared" si="46"/>
        <v>100</v>
      </c>
      <c r="H153" s="7">
        <f t="shared" si="47"/>
        <v>0</v>
      </c>
      <c r="I153" s="7">
        <f t="shared" si="48"/>
        <v>100</v>
      </c>
      <c r="J153" s="8">
        <f t="shared" si="49"/>
        <v>100</v>
      </c>
      <c r="K153" s="8">
        <f t="shared" si="50"/>
        <v>0</v>
      </c>
      <c r="L153" s="8">
        <f t="shared" si="51"/>
        <v>100</v>
      </c>
      <c r="M153" s="9">
        <f t="shared" si="52"/>
        <v>100</v>
      </c>
      <c r="N153" s="9">
        <f t="shared" si="53"/>
        <v>0</v>
      </c>
      <c r="O153" s="9">
        <f t="shared" si="54"/>
        <v>100</v>
      </c>
      <c r="P153" s="10">
        <f t="shared" si="55"/>
        <v>100</v>
      </c>
      <c r="Q153" s="10">
        <f t="shared" si="56"/>
        <v>0</v>
      </c>
      <c r="R153" s="10">
        <f t="shared" si="57"/>
        <v>100</v>
      </c>
      <c r="S153" s="11">
        <f t="shared" si="58"/>
        <v>400</v>
      </c>
      <c r="T153" s="12">
        <f>GESTOR!M153</f>
        <v>0</v>
      </c>
      <c r="U153" s="11">
        <f t="shared" si="59"/>
        <v>0</v>
      </c>
      <c r="V153" s="11">
        <f t="shared" si="60"/>
        <v>400</v>
      </c>
      <c r="W153" s="13">
        <v>142.22</v>
      </c>
      <c r="X153" s="13">
        <f t="shared" si="15"/>
        <v>28444</v>
      </c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</row>
    <row r="154" spans="1:44" ht="37.5" customHeight="1" x14ac:dyDescent="0.3">
      <c r="A154" s="36">
        <v>151</v>
      </c>
      <c r="B154" s="149"/>
      <c r="C154" s="77" t="s">
        <v>171</v>
      </c>
      <c r="D154" s="78" t="s">
        <v>176</v>
      </c>
      <c r="E154" s="58" t="s">
        <v>91</v>
      </c>
      <c r="F154" s="6">
        <v>400</v>
      </c>
      <c r="G154" s="7">
        <f t="shared" si="46"/>
        <v>200</v>
      </c>
      <c r="H154" s="7">
        <f t="shared" si="47"/>
        <v>0</v>
      </c>
      <c r="I154" s="7">
        <f t="shared" si="48"/>
        <v>200</v>
      </c>
      <c r="J154" s="8">
        <f t="shared" si="49"/>
        <v>200</v>
      </c>
      <c r="K154" s="8">
        <f t="shared" si="50"/>
        <v>0</v>
      </c>
      <c r="L154" s="8">
        <f t="shared" si="51"/>
        <v>200</v>
      </c>
      <c r="M154" s="9">
        <f t="shared" si="52"/>
        <v>200</v>
      </c>
      <c r="N154" s="9">
        <f t="shared" si="53"/>
        <v>0</v>
      </c>
      <c r="O154" s="9">
        <f t="shared" si="54"/>
        <v>200</v>
      </c>
      <c r="P154" s="10">
        <f t="shared" si="55"/>
        <v>200</v>
      </c>
      <c r="Q154" s="10">
        <f t="shared" si="56"/>
        <v>0</v>
      </c>
      <c r="R154" s="10">
        <f t="shared" si="57"/>
        <v>200</v>
      </c>
      <c r="S154" s="11">
        <f t="shared" si="58"/>
        <v>800</v>
      </c>
      <c r="T154" s="12">
        <f>GESTOR!M154</f>
        <v>0</v>
      </c>
      <c r="U154" s="11">
        <f t="shared" si="59"/>
        <v>0</v>
      </c>
      <c r="V154" s="11">
        <f t="shared" si="60"/>
        <v>800</v>
      </c>
      <c r="W154" s="13">
        <v>80.62</v>
      </c>
      <c r="X154" s="13">
        <f t="shared" si="15"/>
        <v>32248</v>
      </c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</row>
    <row r="155" spans="1:44" ht="37.5" customHeight="1" x14ac:dyDescent="0.3">
      <c r="A155" s="36">
        <v>152</v>
      </c>
      <c r="B155" s="149"/>
      <c r="C155" s="77" t="s">
        <v>172</v>
      </c>
      <c r="D155" s="78" t="s">
        <v>211</v>
      </c>
      <c r="E155" s="58" t="s">
        <v>91</v>
      </c>
      <c r="F155" s="6">
        <v>600</v>
      </c>
      <c r="G155" s="7">
        <f t="shared" si="46"/>
        <v>300</v>
      </c>
      <c r="H155" s="7">
        <f t="shared" si="47"/>
        <v>0</v>
      </c>
      <c r="I155" s="7">
        <f t="shared" si="48"/>
        <v>300</v>
      </c>
      <c r="J155" s="8">
        <f t="shared" si="49"/>
        <v>300</v>
      </c>
      <c r="K155" s="8">
        <f t="shared" si="50"/>
        <v>0</v>
      </c>
      <c r="L155" s="8">
        <f t="shared" si="51"/>
        <v>300</v>
      </c>
      <c r="M155" s="9">
        <f t="shared" si="52"/>
        <v>300</v>
      </c>
      <c r="N155" s="9">
        <f t="shared" si="53"/>
        <v>0</v>
      </c>
      <c r="O155" s="9">
        <f t="shared" si="54"/>
        <v>300</v>
      </c>
      <c r="P155" s="10">
        <f t="shared" si="55"/>
        <v>300</v>
      </c>
      <c r="Q155" s="10">
        <f t="shared" si="56"/>
        <v>0</v>
      </c>
      <c r="R155" s="10">
        <f t="shared" si="57"/>
        <v>300</v>
      </c>
      <c r="S155" s="11">
        <f t="shared" si="58"/>
        <v>1200</v>
      </c>
      <c r="T155" s="12">
        <f>GESTOR!M155</f>
        <v>0</v>
      </c>
      <c r="U155" s="11">
        <f t="shared" si="59"/>
        <v>0</v>
      </c>
      <c r="V155" s="11">
        <f t="shared" si="60"/>
        <v>1200</v>
      </c>
      <c r="W155" s="13">
        <v>14.23</v>
      </c>
      <c r="X155" s="13">
        <f t="shared" si="15"/>
        <v>8538</v>
      </c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</row>
    <row r="156" spans="1:44" ht="37.5" customHeight="1" x14ac:dyDescent="0.3">
      <c r="A156" s="36">
        <v>153</v>
      </c>
      <c r="B156" s="149"/>
      <c r="C156" s="77" t="s">
        <v>174</v>
      </c>
      <c r="D156" s="78" t="s">
        <v>176</v>
      </c>
      <c r="E156" s="58" t="s">
        <v>90</v>
      </c>
      <c r="F156" s="6">
        <v>40</v>
      </c>
      <c r="G156" s="7">
        <f t="shared" si="46"/>
        <v>20</v>
      </c>
      <c r="H156" s="7">
        <f t="shared" si="47"/>
        <v>0</v>
      </c>
      <c r="I156" s="7">
        <f t="shared" si="48"/>
        <v>20</v>
      </c>
      <c r="J156" s="8">
        <f t="shared" si="49"/>
        <v>20</v>
      </c>
      <c r="K156" s="8">
        <f t="shared" si="50"/>
        <v>0</v>
      </c>
      <c r="L156" s="8">
        <f t="shared" si="51"/>
        <v>20</v>
      </c>
      <c r="M156" s="9">
        <f t="shared" si="52"/>
        <v>20</v>
      </c>
      <c r="N156" s="9">
        <f t="shared" si="53"/>
        <v>0</v>
      </c>
      <c r="O156" s="9">
        <f t="shared" si="54"/>
        <v>20</v>
      </c>
      <c r="P156" s="10">
        <f t="shared" si="55"/>
        <v>20</v>
      </c>
      <c r="Q156" s="10">
        <f t="shared" si="56"/>
        <v>0</v>
      </c>
      <c r="R156" s="10">
        <f t="shared" si="57"/>
        <v>20</v>
      </c>
      <c r="S156" s="11">
        <f t="shared" si="58"/>
        <v>80</v>
      </c>
      <c r="T156" s="12">
        <f>GESTOR!M156</f>
        <v>0</v>
      </c>
      <c r="U156" s="11">
        <f t="shared" si="59"/>
        <v>0</v>
      </c>
      <c r="V156" s="11">
        <f t="shared" si="60"/>
        <v>80</v>
      </c>
      <c r="W156" s="13">
        <v>135.32</v>
      </c>
      <c r="X156" s="13">
        <f t="shared" si="15"/>
        <v>5412.7999999999993</v>
      </c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</row>
    <row r="157" spans="1:44" ht="37.5" customHeight="1" x14ac:dyDescent="0.3">
      <c r="A157" s="36">
        <v>154</v>
      </c>
      <c r="B157" s="150"/>
      <c r="C157" s="77" t="s">
        <v>175</v>
      </c>
      <c r="D157" s="78" t="s">
        <v>176</v>
      </c>
      <c r="E157" s="58" t="s">
        <v>90</v>
      </c>
      <c r="F157" s="6">
        <v>8</v>
      </c>
      <c r="G157" s="7">
        <f t="shared" si="46"/>
        <v>4</v>
      </c>
      <c r="H157" s="7">
        <f t="shared" si="47"/>
        <v>0</v>
      </c>
      <c r="I157" s="7">
        <f t="shared" si="48"/>
        <v>4</v>
      </c>
      <c r="J157" s="8">
        <f t="shared" si="49"/>
        <v>4</v>
      </c>
      <c r="K157" s="8">
        <f t="shared" si="50"/>
        <v>0</v>
      </c>
      <c r="L157" s="8">
        <f t="shared" si="51"/>
        <v>4</v>
      </c>
      <c r="M157" s="9">
        <f t="shared" si="52"/>
        <v>4</v>
      </c>
      <c r="N157" s="9">
        <f t="shared" si="53"/>
        <v>0</v>
      </c>
      <c r="O157" s="9">
        <f t="shared" si="54"/>
        <v>4</v>
      </c>
      <c r="P157" s="10">
        <f t="shared" si="55"/>
        <v>4</v>
      </c>
      <c r="Q157" s="10">
        <f t="shared" si="56"/>
        <v>0</v>
      </c>
      <c r="R157" s="10">
        <f t="shared" si="57"/>
        <v>4</v>
      </c>
      <c r="S157" s="11">
        <f t="shared" si="58"/>
        <v>16</v>
      </c>
      <c r="T157" s="12">
        <f>GESTOR!M157</f>
        <v>0</v>
      </c>
      <c r="U157" s="11">
        <f t="shared" si="59"/>
        <v>0</v>
      </c>
      <c r="V157" s="11">
        <f t="shared" si="60"/>
        <v>16</v>
      </c>
      <c r="W157" s="13">
        <v>160.79</v>
      </c>
      <c r="X157" s="13">
        <f t="shared" si="15"/>
        <v>1286.32</v>
      </c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</row>
    <row r="158" spans="1:44" ht="37.5" customHeight="1" x14ac:dyDescent="0.3">
      <c r="A158" s="36">
        <v>155</v>
      </c>
      <c r="B158" s="151" t="s">
        <v>96</v>
      </c>
      <c r="C158" s="77" t="s">
        <v>106</v>
      </c>
      <c r="D158" s="78" t="s">
        <v>176</v>
      </c>
      <c r="E158" s="58" t="s">
        <v>90</v>
      </c>
      <c r="F158" s="6">
        <v>8</v>
      </c>
      <c r="G158" s="7">
        <f t="shared" si="46"/>
        <v>4</v>
      </c>
      <c r="H158" s="7">
        <f t="shared" si="47"/>
        <v>0</v>
      </c>
      <c r="I158" s="7">
        <f t="shared" si="48"/>
        <v>4</v>
      </c>
      <c r="J158" s="8">
        <f t="shared" si="49"/>
        <v>4</v>
      </c>
      <c r="K158" s="8">
        <f t="shared" si="50"/>
        <v>0</v>
      </c>
      <c r="L158" s="8">
        <f t="shared" si="51"/>
        <v>4</v>
      </c>
      <c r="M158" s="9">
        <f t="shared" si="52"/>
        <v>4</v>
      </c>
      <c r="N158" s="9">
        <f t="shared" si="53"/>
        <v>0</v>
      </c>
      <c r="O158" s="9">
        <f t="shared" si="54"/>
        <v>4</v>
      </c>
      <c r="P158" s="10">
        <f t="shared" si="55"/>
        <v>4</v>
      </c>
      <c r="Q158" s="10">
        <f t="shared" si="56"/>
        <v>0</v>
      </c>
      <c r="R158" s="10">
        <f t="shared" si="57"/>
        <v>4</v>
      </c>
      <c r="S158" s="11">
        <f t="shared" si="58"/>
        <v>16</v>
      </c>
      <c r="T158" s="12">
        <f>GESTOR!M158</f>
        <v>0</v>
      </c>
      <c r="U158" s="11">
        <f t="shared" si="59"/>
        <v>0</v>
      </c>
      <c r="V158" s="11">
        <f t="shared" si="60"/>
        <v>16</v>
      </c>
      <c r="W158" s="13">
        <v>148.91999999999999</v>
      </c>
      <c r="X158" s="13">
        <f t="shared" si="15"/>
        <v>1191.3599999999999</v>
      </c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</row>
    <row r="159" spans="1:44" ht="37.5" customHeight="1" x14ac:dyDescent="0.3">
      <c r="A159" s="36">
        <v>156</v>
      </c>
      <c r="B159" s="152"/>
      <c r="C159" s="77" t="s">
        <v>112</v>
      </c>
      <c r="D159" s="78" t="s">
        <v>178</v>
      </c>
      <c r="E159" s="58" t="s">
        <v>90</v>
      </c>
      <c r="F159" s="6">
        <v>100</v>
      </c>
      <c r="G159" s="7">
        <f t="shared" si="46"/>
        <v>50</v>
      </c>
      <c r="H159" s="7">
        <f t="shared" si="47"/>
        <v>0</v>
      </c>
      <c r="I159" s="7">
        <f t="shared" si="48"/>
        <v>50</v>
      </c>
      <c r="J159" s="8">
        <f t="shared" si="49"/>
        <v>50</v>
      </c>
      <c r="K159" s="8">
        <f t="shared" si="50"/>
        <v>0</v>
      </c>
      <c r="L159" s="8">
        <f t="shared" si="51"/>
        <v>50</v>
      </c>
      <c r="M159" s="9">
        <f t="shared" si="52"/>
        <v>50</v>
      </c>
      <c r="N159" s="9">
        <f t="shared" si="53"/>
        <v>0</v>
      </c>
      <c r="O159" s="9">
        <f t="shared" si="54"/>
        <v>50</v>
      </c>
      <c r="P159" s="10">
        <f t="shared" si="55"/>
        <v>50</v>
      </c>
      <c r="Q159" s="10">
        <f t="shared" si="56"/>
        <v>0</v>
      </c>
      <c r="R159" s="10">
        <f t="shared" si="57"/>
        <v>50</v>
      </c>
      <c r="S159" s="11">
        <f t="shared" si="58"/>
        <v>200</v>
      </c>
      <c r="T159" s="12">
        <f>GESTOR!M159</f>
        <v>0</v>
      </c>
      <c r="U159" s="11">
        <f t="shared" si="59"/>
        <v>0</v>
      </c>
      <c r="V159" s="11">
        <f t="shared" si="60"/>
        <v>200</v>
      </c>
      <c r="W159" s="13">
        <v>47.2</v>
      </c>
      <c r="X159" s="13">
        <f t="shared" si="15"/>
        <v>4720</v>
      </c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</row>
    <row r="160" spans="1:44" ht="37.5" customHeight="1" x14ac:dyDescent="0.3">
      <c r="A160" s="36">
        <v>157</v>
      </c>
      <c r="B160" s="152"/>
      <c r="C160" s="77" t="s">
        <v>114</v>
      </c>
      <c r="D160" s="78" t="s">
        <v>176</v>
      </c>
      <c r="E160" s="58" t="s">
        <v>90</v>
      </c>
      <c r="F160" s="6">
        <v>500</v>
      </c>
      <c r="G160" s="7">
        <f t="shared" si="46"/>
        <v>250</v>
      </c>
      <c r="H160" s="7">
        <f t="shared" si="47"/>
        <v>0</v>
      </c>
      <c r="I160" s="7">
        <f t="shared" si="48"/>
        <v>250</v>
      </c>
      <c r="J160" s="8">
        <f t="shared" si="49"/>
        <v>250</v>
      </c>
      <c r="K160" s="8">
        <f t="shared" si="50"/>
        <v>0</v>
      </c>
      <c r="L160" s="8">
        <f t="shared" si="51"/>
        <v>250</v>
      </c>
      <c r="M160" s="9">
        <f t="shared" si="52"/>
        <v>250</v>
      </c>
      <c r="N160" s="9">
        <f t="shared" si="53"/>
        <v>0</v>
      </c>
      <c r="O160" s="9">
        <f t="shared" si="54"/>
        <v>250</v>
      </c>
      <c r="P160" s="10">
        <f t="shared" si="55"/>
        <v>250</v>
      </c>
      <c r="Q160" s="10">
        <f t="shared" si="56"/>
        <v>0</v>
      </c>
      <c r="R160" s="10">
        <f t="shared" si="57"/>
        <v>250</v>
      </c>
      <c r="S160" s="11">
        <f t="shared" si="58"/>
        <v>1000</v>
      </c>
      <c r="T160" s="12">
        <f>GESTOR!M160</f>
        <v>0</v>
      </c>
      <c r="U160" s="11">
        <f t="shared" si="59"/>
        <v>0</v>
      </c>
      <c r="V160" s="11">
        <f t="shared" si="60"/>
        <v>1000</v>
      </c>
      <c r="W160" s="13">
        <v>3.93</v>
      </c>
      <c r="X160" s="13">
        <f t="shared" si="15"/>
        <v>1965</v>
      </c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</row>
    <row r="161" spans="1:44" ht="37.5" customHeight="1" x14ac:dyDescent="0.3">
      <c r="A161" s="36">
        <v>158</v>
      </c>
      <c r="B161" s="152"/>
      <c r="C161" s="77" t="s">
        <v>123</v>
      </c>
      <c r="D161" s="78" t="s">
        <v>182</v>
      </c>
      <c r="E161" s="58" t="s">
        <v>91</v>
      </c>
      <c r="F161" s="6">
        <v>1000</v>
      </c>
      <c r="G161" s="7">
        <f t="shared" si="46"/>
        <v>500</v>
      </c>
      <c r="H161" s="7">
        <f t="shared" si="47"/>
        <v>0</v>
      </c>
      <c r="I161" s="7">
        <f t="shared" si="48"/>
        <v>500</v>
      </c>
      <c r="J161" s="8">
        <f t="shared" si="49"/>
        <v>500</v>
      </c>
      <c r="K161" s="8">
        <f t="shared" si="50"/>
        <v>0</v>
      </c>
      <c r="L161" s="8">
        <f t="shared" si="51"/>
        <v>500</v>
      </c>
      <c r="M161" s="9">
        <f t="shared" si="52"/>
        <v>500</v>
      </c>
      <c r="N161" s="9">
        <f t="shared" si="53"/>
        <v>0</v>
      </c>
      <c r="O161" s="9">
        <f t="shared" si="54"/>
        <v>500</v>
      </c>
      <c r="P161" s="10">
        <f t="shared" si="55"/>
        <v>500</v>
      </c>
      <c r="Q161" s="10">
        <f t="shared" si="56"/>
        <v>0</v>
      </c>
      <c r="R161" s="10">
        <f t="shared" si="57"/>
        <v>500</v>
      </c>
      <c r="S161" s="11">
        <f t="shared" si="58"/>
        <v>2000</v>
      </c>
      <c r="T161" s="12">
        <f>GESTOR!M161</f>
        <v>0</v>
      </c>
      <c r="U161" s="11">
        <f t="shared" si="59"/>
        <v>0</v>
      </c>
      <c r="V161" s="11">
        <f t="shared" si="60"/>
        <v>2000</v>
      </c>
      <c r="W161" s="13">
        <v>22.22</v>
      </c>
      <c r="X161" s="13">
        <f t="shared" si="15"/>
        <v>22220</v>
      </c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</row>
    <row r="162" spans="1:44" ht="37.5" customHeight="1" x14ac:dyDescent="0.3">
      <c r="A162" s="36">
        <v>159</v>
      </c>
      <c r="B162" s="152"/>
      <c r="C162" s="77" t="s">
        <v>125</v>
      </c>
      <c r="D162" s="78" t="s">
        <v>183</v>
      </c>
      <c r="E162" s="58" t="s">
        <v>91</v>
      </c>
      <c r="F162" s="6">
        <v>1000</v>
      </c>
      <c r="G162" s="7">
        <f t="shared" si="46"/>
        <v>500</v>
      </c>
      <c r="H162" s="7">
        <f t="shared" si="47"/>
        <v>0</v>
      </c>
      <c r="I162" s="7">
        <f t="shared" si="48"/>
        <v>500</v>
      </c>
      <c r="J162" s="8">
        <f t="shared" si="49"/>
        <v>500</v>
      </c>
      <c r="K162" s="8">
        <f t="shared" si="50"/>
        <v>0</v>
      </c>
      <c r="L162" s="8">
        <f t="shared" si="51"/>
        <v>500</v>
      </c>
      <c r="M162" s="9">
        <f t="shared" si="52"/>
        <v>500</v>
      </c>
      <c r="N162" s="9">
        <f t="shared" si="53"/>
        <v>0</v>
      </c>
      <c r="O162" s="9">
        <f t="shared" si="54"/>
        <v>500</v>
      </c>
      <c r="P162" s="10">
        <f t="shared" si="55"/>
        <v>500</v>
      </c>
      <c r="Q162" s="10">
        <f t="shared" si="56"/>
        <v>0</v>
      </c>
      <c r="R162" s="10">
        <f t="shared" si="57"/>
        <v>500</v>
      </c>
      <c r="S162" s="11">
        <f t="shared" si="58"/>
        <v>2000</v>
      </c>
      <c r="T162" s="12">
        <f>GESTOR!M162</f>
        <v>0</v>
      </c>
      <c r="U162" s="11">
        <f t="shared" si="59"/>
        <v>0</v>
      </c>
      <c r="V162" s="11">
        <f t="shared" si="60"/>
        <v>2000</v>
      </c>
      <c r="W162" s="13">
        <v>15.86</v>
      </c>
      <c r="X162" s="13">
        <f t="shared" si="15"/>
        <v>15860</v>
      </c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</row>
    <row r="163" spans="1:44" ht="37.5" customHeight="1" x14ac:dyDescent="0.3">
      <c r="A163" s="36">
        <v>160</v>
      </c>
      <c r="B163" s="152"/>
      <c r="C163" s="77" t="s">
        <v>133</v>
      </c>
      <c r="D163" s="78" t="s">
        <v>212</v>
      </c>
      <c r="E163" s="58" t="s">
        <v>91</v>
      </c>
      <c r="F163" s="6">
        <v>1000</v>
      </c>
      <c r="G163" s="7">
        <f t="shared" si="46"/>
        <v>500</v>
      </c>
      <c r="H163" s="7">
        <f t="shared" si="47"/>
        <v>0</v>
      </c>
      <c r="I163" s="7">
        <f t="shared" si="48"/>
        <v>500</v>
      </c>
      <c r="J163" s="8">
        <f t="shared" si="49"/>
        <v>500</v>
      </c>
      <c r="K163" s="8">
        <f t="shared" si="50"/>
        <v>0</v>
      </c>
      <c r="L163" s="8">
        <f t="shared" si="51"/>
        <v>500</v>
      </c>
      <c r="M163" s="9">
        <f t="shared" si="52"/>
        <v>500</v>
      </c>
      <c r="N163" s="9">
        <f t="shared" si="53"/>
        <v>0</v>
      </c>
      <c r="O163" s="9">
        <f t="shared" si="54"/>
        <v>500</v>
      </c>
      <c r="P163" s="10">
        <f t="shared" si="55"/>
        <v>500</v>
      </c>
      <c r="Q163" s="10">
        <f t="shared" si="56"/>
        <v>0</v>
      </c>
      <c r="R163" s="10">
        <f t="shared" si="57"/>
        <v>500</v>
      </c>
      <c r="S163" s="11">
        <f t="shared" si="58"/>
        <v>2000</v>
      </c>
      <c r="T163" s="12">
        <f>GESTOR!M163</f>
        <v>0</v>
      </c>
      <c r="U163" s="11">
        <f t="shared" si="59"/>
        <v>0</v>
      </c>
      <c r="V163" s="11">
        <f t="shared" si="60"/>
        <v>2000</v>
      </c>
      <c r="W163" s="13">
        <v>50.1</v>
      </c>
      <c r="X163" s="13">
        <f t="shared" si="15"/>
        <v>50100</v>
      </c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</row>
    <row r="164" spans="1:44" ht="37.5" customHeight="1" x14ac:dyDescent="0.3">
      <c r="A164" s="36">
        <v>161</v>
      </c>
      <c r="B164" s="152"/>
      <c r="C164" s="77" t="s">
        <v>135</v>
      </c>
      <c r="D164" s="78" t="s">
        <v>188</v>
      </c>
      <c r="E164" s="58" t="s">
        <v>91</v>
      </c>
      <c r="F164" s="6">
        <v>1000</v>
      </c>
      <c r="G164" s="7">
        <f t="shared" si="46"/>
        <v>500</v>
      </c>
      <c r="H164" s="7">
        <f t="shared" si="47"/>
        <v>0</v>
      </c>
      <c r="I164" s="7">
        <f t="shared" si="48"/>
        <v>500</v>
      </c>
      <c r="J164" s="8">
        <f t="shared" si="49"/>
        <v>500</v>
      </c>
      <c r="K164" s="8">
        <f t="shared" si="50"/>
        <v>0</v>
      </c>
      <c r="L164" s="8">
        <f t="shared" si="51"/>
        <v>500</v>
      </c>
      <c r="M164" s="9">
        <f t="shared" si="52"/>
        <v>500</v>
      </c>
      <c r="N164" s="9">
        <f t="shared" si="53"/>
        <v>0</v>
      </c>
      <c r="O164" s="9">
        <f t="shared" si="54"/>
        <v>500</v>
      </c>
      <c r="P164" s="10">
        <f t="shared" si="55"/>
        <v>500</v>
      </c>
      <c r="Q164" s="10">
        <f t="shared" si="56"/>
        <v>0</v>
      </c>
      <c r="R164" s="10">
        <f t="shared" si="57"/>
        <v>500</v>
      </c>
      <c r="S164" s="11">
        <f t="shared" si="58"/>
        <v>2000</v>
      </c>
      <c r="T164" s="12">
        <f>GESTOR!M164</f>
        <v>0</v>
      </c>
      <c r="U164" s="11">
        <f t="shared" si="59"/>
        <v>0</v>
      </c>
      <c r="V164" s="11">
        <f t="shared" si="60"/>
        <v>2000</v>
      </c>
      <c r="W164" s="13">
        <v>19.36</v>
      </c>
      <c r="X164" s="13">
        <f t="shared" si="15"/>
        <v>19360</v>
      </c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</row>
    <row r="165" spans="1:44" ht="37.5" customHeight="1" x14ac:dyDescent="0.3">
      <c r="A165" s="36">
        <v>162</v>
      </c>
      <c r="B165" s="152"/>
      <c r="C165" s="77" t="s">
        <v>141</v>
      </c>
      <c r="D165" s="78" t="s">
        <v>191</v>
      </c>
      <c r="E165" s="58" t="s">
        <v>90</v>
      </c>
      <c r="F165" s="6">
        <v>3</v>
      </c>
      <c r="G165" s="7">
        <f t="shared" si="46"/>
        <v>1</v>
      </c>
      <c r="H165" s="7">
        <f t="shared" si="47"/>
        <v>0</v>
      </c>
      <c r="I165" s="7">
        <f t="shared" si="48"/>
        <v>1</v>
      </c>
      <c r="J165" s="8">
        <f t="shared" si="49"/>
        <v>1</v>
      </c>
      <c r="K165" s="8">
        <f t="shared" si="50"/>
        <v>0</v>
      </c>
      <c r="L165" s="8">
        <f t="shared" si="51"/>
        <v>1</v>
      </c>
      <c r="M165" s="9">
        <f t="shared" si="52"/>
        <v>1</v>
      </c>
      <c r="N165" s="9">
        <f t="shared" si="53"/>
        <v>0</v>
      </c>
      <c r="O165" s="9">
        <f t="shared" si="54"/>
        <v>1</v>
      </c>
      <c r="P165" s="10">
        <f t="shared" si="55"/>
        <v>1</v>
      </c>
      <c r="Q165" s="10">
        <f t="shared" si="56"/>
        <v>0</v>
      </c>
      <c r="R165" s="10">
        <f t="shared" si="57"/>
        <v>1</v>
      </c>
      <c r="S165" s="11">
        <f t="shared" si="58"/>
        <v>6</v>
      </c>
      <c r="T165" s="12">
        <f>GESTOR!M165</f>
        <v>0</v>
      </c>
      <c r="U165" s="11">
        <f t="shared" si="59"/>
        <v>0</v>
      </c>
      <c r="V165" s="11">
        <f t="shared" si="60"/>
        <v>6</v>
      </c>
      <c r="W165" s="13">
        <v>840.64</v>
      </c>
      <c r="X165" s="13">
        <f t="shared" si="15"/>
        <v>2521.92</v>
      </c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</row>
    <row r="166" spans="1:44" ht="37.5" customHeight="1" x14ac:dyDescent="0.3">
      <c r="A166" s="36">
        <v>163</v>
      </c>
      <c r="B166" s="152"/>
      <c r="C166" s="77" t="s">
        <v>143</v>
      </c>
      <c r="D166" s="78" t="s">
        <v>191</v>
      </c>
      <c r="E166" s="58" t="s">
        <v>90</v>
      </c>
      <c r="F166" s="6">
        <v>3</v>
      </c>
      <c r="G166" s="7">
        <f t="shared" si="46"/>
        <v>1</v>
      </c>
      <c r="H166" s="7">
        <f t="shared" si="47"/>
        <v>0</v>
      </c>
      <c r="I166" s="7">
        <f t="shared" si="48"/>
        <v>1</v>
      </c>
      <c r="J166" s="8">
        <f t="shared" si="49"/>
        <v>1</v>
      </c>
      <c r="K166" s="8">
        <f t="shared" si="50"/>
        <v>0</v>
      </c>
      <c r="L166" s="8">
        <f t="shared" si="51"/>
        <v>1</v>
      </c>
      <c r="M166" s="9">
        <f t="shared" si="52"/>
        <v>1</v>
      </c>
      <c r="N166" s="9">
        <f t="shared" si="53"/>
        <v>0</v>
      </c>
      <c r="O166" s="9">
        <f t="shared" si="54"/>
        <v>1</v>
      </c>
      <c r="P166" s="10">
        <f t="shared" si="55"/>
        <v>1</v>
      </c>
      <c r="Q166" s="10">
        <f t="shared" si="56"/>
        <v>0</v>
      </c>
      <c r="R166" s="10">
        <f t="shared" si="57"/>
        <v>1</v>
      </c>
      <c r="S166" s="11">
        <f t="shared" si="58"/>
        <v>6</v>
      </c>
      <c r="T166" s="12">
        <f>GESTOR!M166</f>
        <v>0</v>
      </c>
      <c r="U166" s="11">
        <f t="shared" si="59"/>
        <v>0</v>
      </c>
      <c r="V166" s="11">
        <f t="shared" si="60"/>
        <v>6</v>
      </c>
      <c r="W166" s="13">
        <v>475.67</v>
      </c>
      <c r="X166" s="13">
        <f t="shared" si="15"/>
        <v>1427.01</v>
      </c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</row>
    <row r="167" spans="1:44" ht="37.5" customHeight="1" x14ac:dyDescent="0.3">
      <c r="A167" s="36">
        <v>164</v>
      </c>
      <c r="B167" s="152"/>
      <c r="C167" s="77" t="s">
        <v>144</v>
      </c>
      <c r="D167" s="78" t="s">
        <v>204</v>
      </c>
      <c r="E167" s="58" t="s">
        <v>90</v>
      </c>
      <c r="F167" s="6">
        <v>50</v>
      </c>
      <c r="G167" s="7">
        <f t="shared" si="46"/>
        <v>25</v>
      </c>
      <c r="H167" s="7">
        <f t="shared" si="47"/>
        <v>0</v>
      </c>
      <c r="I167" s="7">
        <f t="shared" si="48"/>
        <v>25</v>
      </c>
      <c r="J167" s="8">
        <f t="shared" si="49"/>
        <v>25</v>
      </c>
      <c r="K167" s="8">
        <f t="shared" si="50"/>
        <v>0</v>
      </c>
      <c r="L167" s="8">
        <f t="shared" si="51"/>
        <v>25</v>
      </c>
      <c r="M167" s="9">
        <f t="shared" si="52"/>
        <v>25</v>
      </c>
      <c r="N167" s="9">
        <f t="shared" si="53"/>
        <v>0</v>
      </c>
      <c r="O167" s="9">
        <f t="shared" si="54"/>
        <v>25</v>
      </c>
      <c r="P167" s="10">
        <f t="shared" si="55"/>
        <v>25</v>
      </c>
      <c r="Q167" s="10">
        <f t="shared" si="56"/>
        <v>0</v>
      </c>
      <c r="R167" s="10">
        <f t="shared" si="57"/>
        <v>25</v>
      </c>
      <c r="S167" s="11">
        <f t="shared" si="58"/>
        <v>100</v>
      </c>
      <c r="T167" s="12">
        <f>GESTOR!M167</f>
        <v>0</v>
      </c>
      <c r="U167" s="11">
        <f t="shared" si="59"/>
        <v>0</v>
      </c>
      <c r="V167" s="11">
        <f t="shared" si="60"/>
        <v>100</v>
      </c>
      <c r="W167" s="13">
        <v>126.06</v>
      </c>
      <c r="X167" s="13">
        <f t="shared" si="15"/>
        <v>6303</v>
      </c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</row>
    <row r="168" spans="1:44" ht="37.5" customHeight="1" x14ac:dyDescent="0.3">
      <c r="A168" s="36">
        <v>165</v>
      </c>
      <c r="B168" s="152"/>
      <c r="C168" s="77" t="s">
        <v>146</v>
      </c>
      <c r="D168" s="78" t="s">
        <v>192</v>
      </c>
      <c r="E168" s="58" t="s">
        <v>90</v>
      </c>
      <c r="F168" s="6">
        <v>5</v>
      </c>
      <c r="G168" s="7">
        <f t="shared" si="46"/>
        <v>2</v>
      </c>
      <c r="H168" s="7">
        <f t="shared" si="47"/>
        <v>0</v>
      </c>
      <c r="I168" s="7">
        <f t="shared" si="48"/>
        <v>2</v>
      </c>
      <c r="J168" s="8">
        <f t="shared" si="49"/>
        <v>2</v>
      </c>
      <c r="K168" s="8">
        <f t="shared" si="50"/>
        <v>0</v>
      </c>
      <c r="L168" s="8">
        <f t="shared" si="51"/>
        <v>2</v>
      </c>
      <c r="M168" s="9">
        <f t="shared" si="52"/>
        <v>2</v>
      </c>
      <c r="N168" s="9">
        <f t="shared" si="53"/>
        <v>0</v>
      </c>
      <c r="O168" s="9">
        <f t="shared" si="54"/>
        <v>2</v>
      </c>
      <c r="P168" s="10">
        <f t="shared" si="55"/>
        <v>2</v>
      </c>
      <c r="Q168" s="10">
        <f t="shared" si="56"/>
        <v>0</v>
      </c>
      <c r="R168" s="10">
        <f t="shared" si="57"/>
        <v>2</v>
      </c>
      <c r="S168" s="11">
        <f t="shared" si="58"/>
        <v>10</v>
      </c>
      <c r="T168" s="12">
        <f>GESTOR!M168</f>
        <v>0</v>
      </c>
      <c r="U168" s="11">
        <f t="shared" si="59"/>
        <v>0</v>
      </c>
      <c r="V168" s="11">
        <f t="shared" si="60"/>
        <v>10</v>
      </c>
      <c r="W168" s="13">
        <v>543.9</v>
      </c>
      <c r="X168" s="13">
        <f t="shared" si="15"/>
        <v>2719.5</v>
      </c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</row>
    <row r="169" spans="1:44" ht="37.5" customHeight="1" x14ac:dyDescent="0.3">
      <c r="A169" s="36">
        <v>166</v>
      </c>
      <c r="B169" s="152"/>
      <c r="C169" s="77" t="s">
        <v>149</v>
      </c>
      <c r="D169" s="78" t="s">
        <v>193</v>
      </c>
      <c r="E169" s="58" t="s">
        <v>90</v>
      </c>
      <c r="F169" s="6">
        <v>10</v>
      </c>
      <c r="G169" s="7">
        <f t="shared" si="46"/>
        <v>5</v>
      </c>
      <c r="H169" s="7">
        <f t="shared" si="47"/>
        <v>0</v>
      </c>
      <c r="I169" s="7">
        <f t="shared" si="48"/>
        <v>5</v>
      </c>
      <c r="J169" s="8">
        <f t="shared" si="49"/>
        <v>5</v>
      </c>
      <c r="K169" s="8">
        <f t="shared" si="50"/>
        <v>0</v>
      </c>
      <c r="L169" s="8">
        <f t="shared" si="51"/>
        <v>5</v>
      </c>
      <c r="M169" s="9">
        <f t="shared" si="52"/>
        <v>5</v>
      </c>
      <c r="N169" s="9">
        <f t="shared" si="53"/>
        <v>0</v>
      </c>
      <c r="O169" s="9">
        <f t="shared" si="54"/>
        <v>5</v>
      </c>
      <c r="P169" s="10">
        <f t="shared" si="55"/>
        <v>5</v>
      </c>
      <c r="Q169" s="10">
        <f t="shared" si="56"/>
        <v>0</v>
      </c>
      <c r="R169" s="10">
        <f t="shared" si="57"/>
        <v>5</v>
      </c>
      <c r="S169" s="11">
        <f t="shared" si="58"/>
        <v>20</v>
      </c>
      <c r="T169" s="12">
        <f>GESTOR!M169</f>
        <v>0</v>
      </c>
      <c r="U169" s="11">
        <f t="shared" si="59"/>
        <v>0</v>
      </c>
      <c r="V169" s="11">
        <f t="shared" si="60"/>
        <v>20</v>
      </c>
      <c r="W169" s="13">
        <v>73.72</v>
      </c>
      <c r="X169" s="13">
        <f t="shared" si="15"/>
        <v>737.2</v>
      </c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</row>
    <row r="170" spans="1:44" ht="37.5" customHeight="1" x14ac:dyDescent="0.3">
      <c r="A170" s="36">
        <v>167</v>
      </c>
      <c r="B170" s="152"/>
      <c r="C170" s="77" t="s">
        <v>157</v>
      </c>
      <c r="D170" s="78" t="s">
        <v>176</v>
      </c>
      <c r="E170" s="58" t="s">
        <v>90</v>
      </c>
      <c r="F170" s="6">
        <v>50</v>
      </c>
      <c r="G170" s="7">
        <f t="shared" si="46"/>
        <v>25</v>
      </c>
      <c r="H170" s="7">
        <f t="shared" si="47"/>
        <v>0</v>
      </c>
      <c r="I170" s="7">
        <f t="shared" si="48"/>
        <v>25</v>
      </c>
      <c r="J170" s="8">
        <f t="shared" si="49"/>
        <v>25</v>
      </c>
      <c r="K170" s="8">
        <f t="shared" si="50"/>
        <v>0</v>
      </c>
      <c r="L170" s="8">
        <f t="shared" si="51"/>
        <v>25</v>
      </c>
      <c r="M170" s="9">
        <f t="shared" si="52"/>
        <v>25</v>
      </c>
      <c r="N170" s="9">
        <f t="shared" si="53"/>
        <v>0</v>
      </c>
      <c r="O170" s="9">
        <f t="shared" si="54"/>
        <v>25</v>
      </c>
      <c r="P170" s="10">
        <f t="shared" si="55"/>
        <v>25</v>
      </c>
      <c r="Q170" s="10">
        <f t="shared" si="56"/>
        <v>0</v>
      </c>
      <c r="R170" s="10">
        <f t="shared" si="57"/>
        <v>25</v>
      </c>
      <c r="S170" s="11">
        <f t="shared" si="58"/>
        <v>100</v>
      </c>
      <c r="T170" s="12">
        <f>GESTOR!M170</f>
        <v>0</v>
      </c>
      <c r="U170" s="11">
        <f t="shared" si="59"/>
        <v>0</v>
      </c>
      <c r="V170" s="11">
        <f t="shared" si="60"/>
        <v>100</v>
      </c>
      <c r="W170" s="13">
        <v>52.43</v>
      </c>
      <c r="X170" s="13">
        <f t="shared" si="15"/>
        <v>2621.5</v>
      </c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</row>
    <row r="171" spans="1:44" ht="37.5" customHeight="1" x14ac:dyDescent="0.3">
      <c r="A171" s="36">
        <v>168</v>
      </c>
      <c r="B171" s="152"/>
      <c r="C171" s="77" t="s">
        <v>158</v>
      </c>
      <c r="D171" s="78" t="s">
        <v>176</v>
      </c>
      <c r="E171" s="58" t="s">
        <v>90</v>
      </c>
      <c r="F171" s="6">
        <v>100</v>
      </c>
      <c r="G171" s="7">
        <f t="shared" si="46"/>
        <v>50</v>
      </c>
      <c r="H171" s="7">
        <f t="shared" si="47"/>
        <v>0</v>
      </c>
      <c r="I171" s="7">
        <f t="shared" si="48"/>
        <v>50</v>
      </c>
      <c r="J171" s="8">
        <f t="shared" si="49"/>
        <v>50</v>
      </c>
      <c r="K171" s="8">
        <f t="shared" si="50"/>
        <v>0</v>
      </c>
      <c r="L171" s="8">
        <f t="shared" si="51"/>
        <v>50</v>
      </c>
      <c r="M171" s="9">
        <f t="shared" si="52"/>
        <v>50</v>
      </c>
      <c r="N171" s="9">
        <f t="shared" si="53"/>
        <v>0</v>
      </c>
      <c r="O171" s="9">
        <f t="shared" si="54"/>
        <v>50</v>
      </c>
      <c r="P171" s="10">
        <f t="shared" si="55"/>
        <v>50</v>
      </c>
      <c r="Q171" s="10">
        <f t="shared" si="56"/>
        <v>0</v>
      </c>
      <c r="R171" s="10">
        <f t="shared" si="57"/>
        <v>50</v>
      </c>
      <c r="S171" s="11">
        <f t="shared" si="58"/>
        <v>200</v>
      </c>
      <c r="T171" s="12">
        <f>GESTOR!M171</f>
        <v>0</v>
      </c>
      <c r="U171" s="11">
        <f t="shared" si="59"/>
        <v>0</v>
      </c>
      <c r="V171" s="11">
        <f t="shared" si="60"/>
        <v>200</v>
      </c>
      <c r="W171" s="13">
        <v>56.15</v>
      </c>
      <c r="X171" s="13">
        <f t="shared" si="15"/>
        <v>5615</v>
      </c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</row>
    <row r="172" spans="1:44" ht="37.5" customHeight="1" x14ac:dyDescent="0.3">
      <c r="A172" s="36">
        <v>169</v>
      </c>
      <c r="B172" s="152"/>
      <c r="C172" s="77" t="s">
        <v>159</v>
      </c>
      <c r="D172" s="78" t="s">
        <v>196</v>
      </c>
      <c r="E172" s="58" t="s">
        <v>91</v>
      </c>
      <c r="F172" s="6">
        <v>1000</v>
      </c>
      <c r="G172" s="7">
        <f t="shared" si="46"/>
        <v>500</v>
      </c>
      <c r="H172" s="7">
        <f t="shared" si="47"/>
        <v>0</v>
      </c>
      <c r="I172" s="7">
        <f t="shared" si="48"/>
        <v>500</v>
      </c>
      <c r="J172" s="8">
        <f t="shared" si="49"/>
        <v>500</v>
      </c>
      <c r="K172" s="8">
        <f t="shared" si="50"/>
        <v>0</v>
      </c>
      <c r="L172" s="8">
        <f t="shared" si="51"/>
        <v>500</v>
      </c>
      <c r="M172" s="9">
        <f t="shared" si="52"/>
        <v>500</v>
      </c>
      <c r="N172" s="9">
        <f t="shared" si="53"/>
        <v>0</v>
      </c>
      <c r="O172" s="9">
        <f t="shared" si="54"/>
        <v>500</v>
      </c>
      <c r="P172" s="10">
        <f t="shared" si="55"/>
        <v>500</v>
      </c>
      <c r="Q172" s="10">
        <f t="shared" si="56"/>
        <v>0</v>
      </c>
      <c r="R172" s="10">
        <f t="shared" si="57"/>
        <v>500</v>
      </c>
      <c r="S172" s="11">
        <f t="shared" si="58"/>
        <v>2000</v>
      </c>
      <c r="T172" s="12">
        <f>GESTOR!M172</f>
        <v>0</v>
      </c>
      <c r="U172" s="11">
        <f t="shared" si="59"/>
        <v>0</v>
      </c>
      <c r="V172" s="11">
        <f t="shared" si="60"/>
        <v>2000</v>
      </c>
      <c r="W172" s="13">
        <v>11.14</v>
      </c>
      <c r="X172" s="13">
        <f t="shared" si="15"/>
        <v>11140</v>
      </c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</row>
    <row r="173" spans="1:44" ht="37.5" customHeight="1" x14ac:dyDescent="0.3">
      <c r="A173" s="36">
        <v>170</v>
      </c>
      <c r="B173" s="152"/>
      <c r="C173" s="77" t="s">
        <v>161</v>
      </c>
      <c r="D173" s="78" t="s">
        <v>197</v>
      </c>
      <c r="E173" s="58" t="s">
        <v>91</v>
      </c>
      <c r="F173" s="6">
        <v>1000</v>
      </c>
      <c r="G173" s="7">
        <f t="shared" si="46"/>
        <v>500</v>
      </c>
      <c r="H173" s="7">
        <f t="shared" si="47"/>
        <v>0</v>
      </c>
      <c r="I173" s="7">
        <f t="shared" si="48"/>
        <v>500</v>
      </c>
      <c r="J173" s="8">
        <f t="shared" si="49"/>
        <v>500</v>
      </c>
      <c r="K173" s="8">
        <f t="shared" si="50"/>
        <v>0</v>
      </c>
      <c r="L173" s="8">
        <f t="shared" si="51"/>
        <v>500</v>
      </c>
      <c r="M173" s="9">
        <f t="shared" si="52"/>
        <v>500</v>
      </c>
      <c r="N173" s="9">
        <f t="shared" si="53"/>
        <v>0</v>
      </c>
      <c r="O173" s="9">
        <f t="shared" si="54"/>
        <v>500</v>
      </c>
      <c r="P173" s="10">
        <f t="shared" si="55"/>
        <v>500</v>
      </c>
      <c r="Q173" s="10">
        <f t="shared" si="56"/>
        <v>0</v>
      </c>
      <c r="R173" s="10">
        <f t="shared" si="57"/>
        <v>500</v>
      </c>
      <c r="S173" s="11">
        <f t="shared" si="58"/>
        <v>2000</v>
      </c>
      <c r="T173" s="12">
        <f>GESTOR!M173</f>
        <v>0</v>
      </c>
      <c r="U173" s="11">
        <f t="shared" si="59"/>
        <v>0</v>
      </c>
      <c r="V173" s="11">
        <f t="shared" si="60"/>
        <v>2000</v>
      </c>
      <c r="W173" s="13">
        <v>14.77</v>
      </c>
      <c r="X173" s="13">
        <f t="shared" si="15"/>
        <v>14770</v>
      </c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</row>
    <row r="174" spans="1:44" ht="37.5" customHeight="1" x14ac:dyDescent="0.3">
      <c r="A174" s="36">
        <v>171</v>
      </c>
      <c r="B174" s="152"/>
      <c r="C174" s="77" t="s">
        <v>163</v>
      </c>
      <c r="D174" s="78" t="s">
        <v>213</v>
      </c>
      <c r="E174" s="58" t="s">
        <v>91</v>
      </c>
      <c r="F174" s="6">
        <v>1000</v>
      </c>
      <c r="G174" s="7">
        <f t="shared" si="46"/>
        <v>500</v>
      </c>
      <c r="H174" s="7">
        <f t="shared" si="47"/>
        <v>0</v>
      </c>
      <c r="I174" s="7">
        <f t="shared" si="48"/>
        <v>500</v>
      </c>
      <c r="J174" s="8">
        <f t="shared" si="49"/>
        <v>500</v>
      </c>
      <c r="K174" s="8">
        <f t="shared" si="50"/>
        <v>0</v>
      </c>
      <c r="L174" s="8">
        <f t="shared" si="51"/>
        <v>500</v>
      </c>
      <c r="M174" s="9">
        <f t="shared" si="52"/>
        <v>500</v>
      </c>
      <c r="N174" s="9">
        <f t="shared" si="53"/>
        <v>0</v>
      </c>
      <c r="O174" s="9">
        <f t="shared" si="54"/>
        <v>500</v>
      </c>
      <c r="P174" s="10">
        <f t="shared" si="55"/>
        <v>500</v>
      </c>
      <c r="Q174" s="10">
        <f t="shared" si="56"/>
        <v>0</v>
      </c>
      <c r="R174" s="10">
        <f t="shared" si="57"/>
        <v>500</v>
      </c>
      <c r="S174" s="11">
        <f t="shared" si="58"/>
        <v>2000</v>
      </c>
      <c r="T174" s="12">
        <f>GESTOR!M174</f>
        <v>0</v>
      </c>
      <c r="U174" s="11">
        <f t="shared" si="59"/>
        <v>0</v>
      </c>
      <c r="V174" s="11">
        <f t="shared" si="60"/>
        <v>2000</v>
      </c>
      <c r="W174" s="13">
        <v>16.11</v>
      </c>
      <c r="X174" s="13">
        <f t="shared" si="15"/>
        <v>16110</v>
      </c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</row>
    <row r="175" spans="1:44" ht="37.5" customHeight="1" x14ac:dyDescent="0.3">
      <c r="A175" s="36">
        <v>172</v>
      </c>
      <c r="B175" s="152"/>
      <c r="C175" s="77" t="s">
        <v>164</v>
      </c>
      <c r="D175" s="78" t="s">
        <v>206</v>
      </c>
      <c r="E175" s="58" t="s">
        <v>91</v>
      </c>
      <c r="F175" s="6">
        <v>1000</v>
      </c>
      <c r="G175" s="7">
        <f t="shared" si="46"/>
        <v>500</v>
      </c>
      <c r="H175" s="7">
        <f t="shared" si="47"/>
        <v>0</v>
      </c>
      <c r="I175" s="7">
        <f t="shared" si="48"/>
        <v>500</v>
      </c>
      <c r="J175" s="8">
        <f t="shared" si="49"/>
        <v>500</v>
      </c>
      <c r="K175" s="8">
        <f t="shared" si="50"/>
        <v>0</v>
      </c>
      <c r="L175" s="8">
        <f t="shared" si="51"/>
        <v>500</v>
      </c>
      <c r="M175" s="9">
        <f t="shared" si="52"/>
        <v>500</v>
      </c>
      <c r="N175" s="9">
        <f t="shared" si="53"/>
        <v>0</v>
      </c>
      <c r="O175" s="9">
        <f t="shared" si="54"/>
        <v>500</v>
      </c>
      <c r="P175" s="10">
        <f t="shared" si="55"/>
        <v>500</v>
      </c>
      <c r="Q175" s="10">
        <f t="shared" si="56"/>
        <v>0</v>
      </c>
      <c r="R175" s="10">
        <f t="shared" si="57"/>
        <v>500</v>
      </c>
      <c r="S175" s="11">
        <f t="shared" si="58"/>
        <v>2000</v>
      </c>
      <c r="T175" s="12">
        <f>GESTOR!M175</f>
        <v>0</v>
      </c>
      <c r="U175" s="11">
        <f t="shared" si="59"/>
        <v>0</v>
      </c>
      <c r="V175" s="11">
        <f t="shared" si="60"/>
        <v>2000</v>
      </c>
      <c r="W175" s="13">
        <v>38.35</v>
      </c>
      <c r="X175" s="13">
        <f t="shared" si="15"/>
        <v>38350</v>
      </c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</row>
    <row r="176" spans="1:44" ht="37.5" customHeight="1" x14ac:dyDescent="0.3">
      <c r="A176" s="36">
        <v>173</v>
      </c>
      <c r="B176" s="152"/>
      <c r="C176" s="77" t="s">
        <v>166</v>
      </c>
      <c r="D176" s="78" t="s">
        <v>214</v>
      </c>
      <c r="E176" s="58" t="s">
        <v>91</v>
      </c>
      <c r="F176" s="6">
        <v>1000</v>
      </c>
      <c r="G176" s="7">
        <f t="shared" si="46"/>
        <v>500</v>
      </c>
      <c r="H176" s="7">
        <f t="shared" si="47"/>
        <v>0</v>
      </c>
      <c r="I176" s="7">
        <f t="shared" si="48"/>
        <v>500</v>
      </c>
      <c r="J176" s="8">
        <f t="shared" si="49"/>
        <v>500</v>
      </c>
      <c r="K176" s="8">
        <f t="shared" si="50"/>
        <v>0</v>
      </c>
      <c r="L176" s="8">
        <f t="shared" si="51"/>
        <v>500</v>
      </c>
      <c r="M176" s="9">
        <f t="shared" si="52"/>
        <v>500</v>
      </c>
      <c r="N176" s="9">
        <f t="shared" si="53"/>
        <v>0</v>
      </c>
      <c r="O176" s="9">
        <f t="shared" si="54"/>
        <v>500</v>
      </c>
      <c r="P176" s="10">
        <f t="shared" si="55"/>
        <v>500</v>
      </c>
      <c r="Q176" s="10">
        <f t="shared" si="56"/>
        <v>0</v>
      </c>
      <c r="R176" s="10">
        <f t="shared" si="57"/>
        <v>500</v>
      </c>
      <c r="S176" s="11">
        <f t="shared" si="58"/>
        <v>2000</v>
      </c>
      <c r="T176" s="12">
        <f>GESTOR!M176</f>
        <v>0</v>
      </c>
      <c r="U176" s="11">
        <f t="shared" si="59"/>
        <v>0</v>
      </c>
      <c r="V176" s="11">
        <f t="shared" si="60"/>
        <v>2000</v>
      </c>
      <c r="W176" s="13">
        <v>22.28</v>
      </c>
      <c r="X176" s="13">
        <f t="shared" si="15"/>
        <v>22280</v>
      </c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</row>
    <row r="177" spans="1:44" ht="37.5" customHeight="1" x14ac:dyDescent="0.3">
      <c r="A177" s="36">
        <v>174</v>
      </c>
      <c r="B177" s="152"/>
      <c r="C177" s="77" t="s">
        <v>167</v>
      </c>
      <c r="D177" s="78" t="s">
        <v>199</v>
      </c>
      <c r="E177" s="58" t="s">
        <v>90</v>
      </c>
      <c r="F177" s="6">
        <v>5</v>
      </c>
      <c r="G177" s="7">
        <f t="shared" si="46"/>
        <v>2</v>
      </c>
      <c r="H177" s="7">
        <f t="shared" si="47"/>
        <v>0</v>
      </c>
      <c r="I177" s="7">
        <f t="shared" si="48"/>
        <v>2</v>
      </c>
      <c r="J177" s="8">
        <f t="shared" si="49"/>
        <v>2</v>
      </c>
      <c r="K177" s="8">
        <f t="shared" si="50"/>
        <v>0</v>
      </c>
      <c r="L177" s="8">
        <f t="shared" si="51"/>
        <v>2</v>
      </c>
      <c r="M177" s="9">
        <f t="shared" si="52"/>
        <v>2</v>
      </c>
      <c r="N177" s="9">
        <f t="shared" si="53"/>
        <v>0</v>
      </c>
      <c r="O177" s="9">
        <f t="shared" si="54"/>
        <v>2</v>
      </c>
      <c r="P177" s="10">
        <f t="shared" si="55"/>
        <v>2</v>
      </c>
      <c r="Q177" s="10">
        <f t="shared" si="56"/>
        <v>0</v>
      </c>
      <c r="R177" s="10">
        <f t="shared" si="57"/>
        <v>2</v>
      </c>
      <c r="S177" s="11">
        <f t="shared" si="58"/>
        <v>10</v>
      </c>
      <c r="T177" s="12">
        <f>GESTOR!M177</f>
        <v>0</v>
      </c>
      <c r="U177" s="11">
        <f t="shared" si="59"/>
        <v>0</v>
      </c>
      <c r="V177" s="11">
        <f t="shared" si="60"/>
        <v>10</v>
      </c>
      <c r="W177" s="13">
        <v>846.31</v>
      </c>
      <c r="X177" s="13">
        <f t="shared" si="15"/>
        <v>4231.5499999999993</v>
      </c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</row>
    <row r="178" spans="1:44" ht="37.5" customHeight="1" x14ac:dyDescent="0.3">
      <c r="A178" s="36">
        <v>175</v>
      </c>
      <c r="B178" s="152"/>
      <c r="C178" s="77" t="s">
        <v>168</v>
      </c>
      <c r="D178" s="78" t="s">
        <v>200</v>
      </c>
      <c r="E178" s="58" t="s">
        <v>90</v>
      </c>
      <c r="F178" s="6">
        <v>5</v>
      </c>
      <c r="G178" s="7">
        <f t="shared" si="46"/>
        <v>2</v>
      </c>
      <c r="H178" s="7">
        <f t="shared" si="47"/>
        <v>0</v>
      </c>
      <c r="I178" s="7">
        <f t="shared" si="48"/>
        <v>2</v>
      </c>
      <c r="J178" s="8">
        <f t="shared" si="49"/>
        <v>2</v>
      </c>
      <c r="K178" s="8">
        <f t="shared" si="50"/>
        <v>0</v>
      </c>
      <c r="L178" s="8">
        <f t="shared" si="51"/>
        <v>2</v>
      </c>
      <c r="M178" s="9">
        <f t="shared" si="52"/>
        <v>2</v>
      </c>
      <c r="N178" s="9">
        <f t="shared" si="53"/>
        <v>0</v>
      </c>
      <c r="O178" s="9">
        <f t="shared" si="54"/>
        <v>2</v>
      </c>
      <c r="P178" s="10">
        <f t="shared" si="55"/>
        <v>2</v>
      </c>
      <c r="Q178" s="10">
        <f t="shared" si="56"/>
        <v>0</v>
      </c>
      <c r="R178" s="10">
        <f t="shared" si="57"/>
        <v>2</v>
      </c>
      <c r="S178" s="11">
        <f t="shared" si="58"/>
        <v>10</v>
      </c>
      <c r="T178" s="12">
        <f>GESTOR!M178</f>
        <v>0</v>
      </c>
      <c r="U178" s="11">
        <f t="shared" si="59"/>
        <v>0</v>
      </c>
      <c r="V178" s="11">
        <f t="shared" si="60"/>
        <v>10</v>
      </c>
      <c r="W178" s="13">
        <v>374.26</v>
      </c>
      <c r="X178" s="13">
        <f t="shared" si="15"/>
        <v>1871.3</v>
      </c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</row>
    <row r="179" spans="1:44" ht="37.5" customHeight="1" x14ac:dyDescent="0.3">
      <c r="A179" s="36">
        <v>176</v>
      </c>
      <c r="B179" s="152"/>
      <c r="C179" s="77" t="s">
        <v>169</v>
      </c>
      <c r="D179" s="78" t="s">
        <v>176</v>
      </c>
      <c r="E179" s="58" t="s">
        <v>90</v>
      </c>
      <c r="F179" s="6">
        <v>5</v>
      </c>
      <c r="G179" s="7">
        <f t="shared" si="46"/>
        <v>2</v>
      </c>
      <c r="H179" s="7">
        <f t="shared" si="47"/>
        <v>0</v>
      </c>
      <c r="I179" s="7">
        <f t="shared" si="48"/>
        <v>2</v>
      </c>
      <c r="J179" s="8">
        <f t="shared" si="49"/>
        <v>2</v>
      </c>
      <c r="K179" s="8">
        <f t="shared" si="50"/>
        <v>0</v>
      </c>
      <c r="L179" s="8">
        <f t="shared" si="51"/>
        <v>2</v>
      </c>
      <c r="M179" s="9">
        <f t="shared" si="52"/>
        <v>2</v>
      </c>
      <c r="N179" s="9">
        <f t="shared" si="53"/>
        <v>0</v>
      </c>
      <c r="O179" s="9">
        <f t="shared" si="54"/>
        <v>2</v>
      </c>
      <c r="P179" s="10">
        <f t="shared" si="55"/>
        <v>2</v>
      </c>
      <c r="Q179" s="10">
        <f t="shared" si="56"/>
        <v>0</v>
      </c>
      <c r="R179" s="10">
        <f t="shared" si="57"/>
        <v>2</v>
      </c>
      <c r="S179" s="11">
        <f t="shared" si="58"/>
        <v>10</v>
      </c>
      <c r="T179" s="12">
        <f>GESTOR!M179</f>
        <v>0</v>
      </c>
      <c r="U179" s="11">
        <f t="shared" si="59"/>
        <v>0</v>
      </c>
      <c r="V179" s="11">
        <f t="shared" si="60"/>
        <v>10</v>
      </c>
      <c r="W179" s="13">
        <v>567.89</v>
      </c>
      <c r="X179" s="13">
        <f t="shared" si="15"/>
        <v>2839.45</v>
      </c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</row>
    <row r="180" spans="1:44" ht="37.5" customHeight="1" x14ac:dyDescent="0.3">
      <c r="A180" s="36">
        <v>177</v>
      </c>
      <c r="B180" s="152"/>
      <c r="C180" s="77" t="s">
        <v>171</v>
      </c>
      <c r="D180" s="78" t="s">
        <v>176</v>
      </c>
      <c r="E180" s="58" t="s">
        <v>91</v>
      </c>
      <c r="F180" s="6">
        <v>1000</v>
      </c>
      <c r="G180" s="7">
        <f t="shared" si="46"/>
        <v>500</v>
      </c>
      <c r="H180" s="7">
        <f t="shared" si="47"/>
        <v>0</v>
      </c>
      <c r="I180" s="7">
        <f t="shared" si="48"/>
        <v>500</v>
      </c>
      <c r="J180" s="8">
        <f t="shared" si="49"/>
        <v>500</v>
      </c>
      <c r="K180" s="8">
        <f t="shared" si="50"/>
        <v>0</v>
      </c>
      <c r="L180" s="8">
        <f t="shared" si="51"/>
        <v>500</v>
      </c>
      <c r="M180" s="9">
        <f t="shared" si="52"/>
        <v>500</v>
      </c>
      <c r="N180" s="9">
        <f t="shared" si="53"/>
        <v>0</v>
      </c>
      <c r="O180" s="9">
        <f t="shared" si="54"/>
        <v>500</v>
      </c>
      <c r="P180" s="10">
        <f t="shared" si="55"/>
        <v>500</v>
      </c>
      <c r="Q180" s="10">
        <f t="shared" si="56"/>
        <v>0</v>
      </c>
      <c r="R180" s="10">
        <f t="shared" si="57"/>
        <v>500</v>
      </c>
      <c r="S180" s="11">
        <f t="shared" si="58"/>
        <v>2000</v>
      </c>
      <c r="T180" s="12">
        <f>GESTOR!M180</f>
        <v>0</v>
      </c>
      <c r="U180" s="11">
        <f t="shared" si="59"/>
        <v>0</v>
      </c>
      <c r="V180" s="11">
        <f t="shared" si="60"/>
        <v>2000</v>
      </c>
      <c r="W180" s="13">
        <v>85.34</v>
      </c>
      <c r="X180" s="13">
        <f t="shared" si="15"/>
        <v>85340</v>
      </c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</row>
    <row r="181" spans="1:44" ht="37.5" customHeight="1" x14ac:dyDescent="0.3">
      <c r="A181" s="36">
        <v>178</v>
      </c>
      <c r="B181" s="152"/>
      <c r="C181" s="77" t="s">
        <v>172</v>
      </c>
      <c r="D181" s="78" t="s">
        <v>211</v>
      </c>
      <c r="E181" s="58" t="s">
        <v>91</v>
      </c>
      <c r="F181" s="6">
        <v>1000</v>
      </c>
      <c r="G181" s="7">
        <f t="shared" si="46"/>
        <v>500</v>
      </c>
      <c r="H181" s="7">
        <f t="shared" si="47"/>
        <v>0</v>
      </c>
      <c r="I181" s="7">
        <f t="shared" si="48"/>
        <v>500</v>
      </c>
      <c r="J181" s="8">
        <f t="shared" si="49"/>
        <v>500</v>
      </c>
      <c r="K181" s="8">
        <f t="shared" si="50"/>
        <v>0</v>
      </c>
      <c r="L181" s="8">
        <f t="shared" si="51"/>
        <v>500</v>
      </c>
      <c r="M181" s="9">
        <f t="shared" si="52"/>
        <v>500</v>
      </c>
      <c r="N181" s="9">
        <f t="shared" si="53"/>
        <v>0</v>
      </c>
      <c r="O181" s="9">
        <f t="shared" si="54"/>
        <v>500</v>
      </c>
      <c r="P181" s="10">
        <f t="shared" si="55"/>
        <v>500</v>
      </c>
      <c r="Q181" s="10">
        <f t="shared" si="56"/>
        <v>0</v>
      </c>
      <c r="R181" s="10">
        <f t="shared" si="57"/>
        <v>500</v>
      </c>
      <c r="S181" s="11">
        <f t="shared" si="58"/>
        <v>2000</v>
      </c>
      <c r="T181" s="12">
        <f>GESTOR!M181</f>
        <v>0</v>
      </c>
      <c r="U181" s="11">
        <f t="shared" si="59"/>
        <v>0</v>
      </c>
      <c r="V181" s="11">
        <f t="shared" si="60"/>
        <v>2000</v>
      </c>
      <c r="W181" s="13">
        <v>15.07</v>
      </c>
      <c r="X181" s="13">
        <f t="shared" si="15"/>
        <v>15070</v>
      </c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</row>
    <row r="182" spans="1:44" ht="37.5" customHeight="1" x14ac:dyDescent="0.3">
      <c r="A182" s="36">
        <v>179</v>
      </c>
      <c r="B182" s="153"/>
      <c r="C182" s="77" t="s">
        <v>175</v>
      </c>
      <c r="D182" s="78" t="s">
        <v>176</v>
      </c>
      <c r="E182" s="58" t="s">
        <v>90</v>
      </c>
      <c r="F182" s="6">
        <v>10</v>
      </c>
      <c r="G182" s="7">
        <f t="shared" si="46"/>
        <v>5</v>
      </c>
      <c r="H182" s="7">
        <f t="shared" si="47"/>
        <v>0</v>
      </c>
      <c r="I182" s="7">
        <f t="shared" si="48"/>
        <v>5</v>
      </c>
      <c r="J182" s="8">
        <f t="shared" si="49"/>
        <v>5</v>
      </c>
      <c r="K182" s="8">
        <f t="shared" si="50"/>
        <v>0</v>
      </c>
      <c r="L182" s="8">
        <f t="shared" si="51"/>
        <v>5</v>
      </c>
      <c r="M182" s="9">
        <f t="shared" si="52"/>
        <v>5</v>
      </c>
      <c r="N182" s="9">
        <f t="shared" si="53"/>
        <v>0</v>
      </c>
      <c r="O182" s="9">
        <f t="shared" si="54"/>
        <v>5</v>
      </c>
      <c r="P182" s="10">
        <f t="shared" si="55"/>
        <v>5</v>
      </c>
      <c r="Q182" s="10">
        <f t="shared" si="56"/>
        <v>0</v>
      </c>
      <c r="R182" s="10">
        <f t="shared" si="57"/>
        <v>5</v>
      </c>
      <c r="S182" s="11">
        <f t="shared" si="58"/>
        <v>20</v>
      </c>
      <c r="T182" s="12">
        <f>GESTOR!M182</f>
        <v>0</v>
      </c>
      <c r="U182" s="11">
        <f t="shared" si="59"/>
        <v>0</v>
      </c>
      <c r="V182" s="11">
        <f t="shared" si="60"/>
        <v>20</v>
      </c>
      <c r="W182" s="13">
        <v>163.62</v>
      </c>
      <c r="X182" s="13">
        <f t="shared" si="15"/>
        <v>1636.2</v>
      </c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</row>
    <row r="183" spans="1:44" ht="37.5" customHeight="1" x14ac:dyDescent="0.3">
      <c r="A183" s="36">
        <v>180</v>
      </c>
      <c r="B183" s="148" t="s">
        <v>101</v>
      </c>
      <c r="C183" s="77" t="s">
        <v>106</v>
      </c>
      <c r="D183" s="78" t="s">
        <v>215</v>
      </c>
      <c r="E183" s="58" t="s">
        <v>90</v>
      </c>
      <c r="F183" s="6">
        <v>10</v>
      </c>
      <c r="G183" s="7">
        <f t="shared" si="46"/>
        <v>5</v>
      </c>
      <c r="H183" s="7">
        <f t="shared" si="47"/>
        <v>0</v>
      </c>
      <c r="I183" s="7">
        <f t="shared" si="48"/>
        <v>5</v>
      </c>
      <c r="J183" s="8">
        <f t="shared" si="49"/>
        <v>5</v>
      </c>
      <c r="K183" s="8">
        <f t="shared" si="50"/>
        <v>0</v>
      </c>
      <c r="L183" s="8">
        <f t="shared" si="51"/>
        <v>5</v>
      </c>
      <c r="M183" s="9">
        <f t="shared" si="52"/>
        <v>5</v>
      </c>
      <c r="N183" s="9">
        <f t="shared" si="53"/>
        <v>0</v>
      </c>
      <c r="O183" s="9">
        <f t="shared" si="54"/>
        <v>5</v>
      </c>
      <c r="P183" s="10">
        <f t="shared" si="55"/>
        <v>5</v>
      </c>
      <c r="Q183" s="10">
        <f t="shared" si="56"/>
        <v>0</v>
      </c>
      <c r="R183" s="10">
        <f t="shared" si="57"/>
        <v>5</v>
      </c>
      <c r="S183" s="11">
        <f t="shared" si="58"/>
        <v>20</v>
      </c>
      <c r="T183" s="12">
        <f>GESTOR!M183</f>
        <v>0</v>
      </c>
      <c r="U183" s="11">
        <f t="shared" si="59"/>
        <v>0</v>
      </c>
      <c r="V183" s="11">
        <f t="shared" si="60"/>
        <v>20</v>
      </c>
      <c r="W183" s="13">
        <v>138.86000000000001</v>
      </c>
      <c r="X183" s="13">
        <f t="shared" si="15"/>
        <v>1388.6000000000001</v>
      </c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</row>
    <row r="184" spans="1:44" ht="37.5" customHeight="1" x14ac:dyDescent="0.3">
      <c r="A184" s="36">
        <v>181</v>
      </c>
      <c r="B184" s="149"/>
      <c r="C184" s="77" t="s">
        <v>112</v>
      </c>
      <c r="D184" s="78" t="s">
        <v>216</v>
      </c>
      <c r="E184" s="58" t="s">
        <v>90</v>
      </c>
      <c r="F184" s="6">
        <v>200</v>
      </c>
      <c r="G184" s="7">
        <f t="shared" si="46"/>
        <v>100</v>
      </c>
      <c r="H184" s="7">
        <f t="shared" si="47"/>
        <v>0</v>
      </c>
      <c r="I184" s="7">
        <f t="shared" si="48"/>
        <v>100</v>
      </c>
      <c r="J184" s="8">
        <f t="shared" si="49"/>
        <v>100</v>
      </c>
      <c r="K184" s="8">
        <f t="shared" si="50"/>
        <v>0</v>
      </c>
      <c r="L184" s="8">
        <f t="shared" si="51"/>
        <v>100</v>
      </c>
      <c r="M184" s="9">
        <f t="shared" si="52"/>
        <v>100</v>
      </c>
      <c r="N184" s="9">
        <f t="shared" si="53"/>
        <v>0</v>
      </c>
      <c r="O184" s="9">
        <f t="shared" si="54"/>
        <v>100</v>
      </c>
      <c r="P184" s="10">
        <f t="shared" si="55"/>
        <v>100</v>
      </c>
      <c r="Q184" s="10">
        <f t="shared" si="56"/>
        <v>0</v>
      </c>
      <c r="R184" s="10">
        <f t="shared" si="57"/>
        <v>100</v>
      </c>
      <c r="S184" s="11">
        <f t="shared" si="58"/>
        <v>400</v>
      </c>
      <c r="T184" s="12">
        <f>GESTOR!M184</f>
        <v>0</v>
      </c>
      <c r="U184" s="11">
        <f t="shared" si="59"/>
        <v>0</v>
      </c>
      <c r="V184" s="11">
        <f t="shared" si="60"/>
        <v>400</v>
      </c>
      <c r="W184" s="13">
        <v>44.01</v>
      </c>
      <c r="X184" s="13">
        <f t="shared" si="15"/>
        <v>8802</v>
      </c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</row>
    <row r="185" spans="1:44" ht="37.5" customHeight="1" x14ac:dyDescent="0.3">
      <c r="A185" s="36">
        <v>182</v>
      </c>
      <c r="B185" s="149"/>
      <c r="C185" s="77" t="s">
        <v>114</v>
      </c>
      <c r="D185" s="78" t="s">
        <v>215</v>
      </c>
      <c r="E185" s="58" t="s">
        <v>90</v>
      </c>
      <c r="F185" s="6">
        <v>610</v>
      </c>
      <c r="G185" s="7">
        <f t="shared" si="46"/>
        <v>305</v>
      </c>
      <c r="H185" s="7">
        <f t="shared" si="47"/>
        <v>0</v>
      </c>
      <c r="I185" s="7">
        <f t="shared" si="48"/>
        <v>305</v>
      </c>
      <c r="J185" s="8">
        <f t="shared" si="49"/>
        <v>305</v>
      </c>
      <c r="K185" s="8">
        <f t="shared" si="50"/>
        <v>0</v>
      </c>
      <c r="L185" s="8">
        <f t="shared" si="51"/>
        <v>305</v>
      </c>
      <c r="M185" s="9">
        <f t="shared" si="52"/>
        <v>305</v>
      </c>
      <c r="N185" s="9">
        <f t="shared" si="53"/>
        <v>0</v>
      </c>
      <c r="O185" s="9">
        <f t="shared" si="54"/>
        <v>305</v>
      </c>
      <c r="P185" s="10">
        <f t="shared" si="55"/>
        <v>305</v>
      </c>
      <c r="Q185" s="10">
        <f t="shared" si="56"/>
        <v>0</v>
      </c>
      <c r="R185" s="10">
        <f t="shared" si="57"/>
        <v>305</v>
      </c>
      <c r="S185" s="11">
        <f t="shared" si="58"/>
        <v>1220</v>
      </c>
      <c r="T185" s="12">
        <f>GESTOR!M185</f>
        <v>0</v>
      </c>
      <c r="U185" s="11">
        <f t="shared" si="59"/>
        <v>0</v>
      </c>
      <c r="V185" s="11">
        <f t="shared" si="60"/>
        <v>1220</v>
      </c>
      <c r="W185" s="13">
        <v>3.66</v>
      </c>
      <c r="X185" s="13">
        <f t="shared" si="15"/>
        <v>2232.6</v>
      </c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</row>
    <row r="186" spans="1:44" ht="37.5" customHeight="1" x14ac:dyDescent="0.3">
      <c r="A186" s="36">
        <v>183</v>
      </c>
      <c r="B186" s="149"/>
      <c r="C186" s="77" t="s">
        <v>117</v>
      </c>
      <c r="D186" s="78" t="s">
        <v>217</v>
      </c>
      <c r="E186" s="58" t="s">
        <v>91</v>
      </c>
      <c r="F186" s="6">
        <v>610</v>
      </c>
      <c r="G186" s="7">
        <f t="shared" si="46"/>
        <v>305</v>
      </c>
      <c r="H186" s="7">
        <f t="shared" si="47"/>
        <v>0</v>
      </c>
      <c r="I186" s="7">
        <f t="shared" si="48"/>
        <v>305</v>
      </c>
      <c r="J186" s="8">
        <f t="shared" si="49"/>
        <v>305</v>
      </c>
      <c r="K186" s="8">
        <f t="shared" si="50"/>
        <v>0</v>
      </c>
      <c r="L186" s="8">
        <f t="shared" si="51"/>
        <v>305</v>
      </c>
      <c r="M186" s="9">
        <f t="shared" si="52"/>
        <v>305</v>
      </c>
      <c r="N186" s="9">
        <f t="shared" si="53"/>
        <v>0</v>
      </c>
      <c r="O186" s="9">
        <f t="shared" si="54"/>
        <v>305</v>
      </c>
      <c r="P186" s="10">
        <f t="shared" si="55"/>
        <v>305</v>
      </c>
      <c r="Q186" s="10">
        <f t="shared" si="56"/>
        <v>0</v>
      </c>
      <c r="R186" s="10">
        <f t="shared" si="57"/>
        <v>305</v>
      </c>
      <c r="S186" s="11">
        <f t="shared" si="58"/>
        <v>1220</v>
      </c>
      <c r="T186" s="12">
        <f>GESTOR!M186</f>
        <v>0</v>
      </c>
      <c r="U186" s="11">
        <f t="shared" si="59"/>
        <v>0</v>
      </c>
      <c r="V186" s="11">
        <f t="shared" si="60"/>
        <v>1220</v>
      </c>
      <c r="W186" s="13">
        <v>10.71</v>
      </c>
      <c r="X186" s="13">
        <f t="shared" si="15"/>
        <v>6533.1</v>
      </c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</row>
    <row r="187" spans="1:44" ht="37.5" customHeight="1" x14ac:dyDescent="0.3">
      <c r="A187" s="36">
        <v>184</v>
      </c>
      <c r="B187" s="149"/>
      <c r="C187" s="77" t="s">
        <v>119</v>
      </c>
      <c r="D187" s="78" t="s">
        <v>218</v>
      </c>
      <c r="E187" s="58" t="s">
        <v>91</v>
      </c>
      <c r="F187" s="6">
        <v>610</v>
      </c>
      <c r="G187" s="7">
        <f t="shared" ref="G187:G250" si="61">IF(ROUNDDOWN($F187*0.5,0)&gt;$V187,$V187+H187,ROUNDDOWN($F187*0.5,0))</f>
        <v>305</v>
      </c>
      <c r="H187" s="7">
        <f t="shared" ref="H187:H250" si="62">SUMIF($W$2:$AF$2,$G$2,W187:AF187)</f>
        <v>0</v>
      </c>
      <c r="I187" s="7">
        <f t="shared" ref="I187:I250" si="63">G187-H187</f>
        <v>305</v>
      </c>
      <c r="J187" s="8">
        <f t="shared" ref="J187:J250" si="64">IF(ROUNDDOWN($F187*0.5,0)&gt;$V187,$V187+K187,ROUNDDOWN($F187*0.5,0))</f>
        <v>305</v>
      </c>
      <c r="K187" s="8">
        <f t="shared" ref="K187:K250" si="65">SUMIF($W$2:$AF$2,$J$2,W187:AF187)</f>
        <v>0</v>
      </c>
      <c r="L187" s="8">
        <f t="shared" ref="L187:L250" si="66">J187-K187</f>
        <v>305</v>
      </c>
      <c r="M187" s="9">
        <f t="shared" ref="M187:M250" si="67">IF(ROUNDDOWN($F187*0.5,0)&gt;$V187,$V187+N187,ROUNDDOWN($F187*0.5,0))</f>
        <v>305</v>
      </c>
      <c r="N187" s="9">
        <f t="shared" ref="N187:N250" si="68">SUMIF($W$2:$AF$2,$M$2,W187:AF187)</f>
        <v>0</v>
      </c>
      <c r="O187" s="9">
        <f t="shared" ref="O187:O250" si="69">M187-N187</f>
        <v>305</v>
      </c>
      <c r="P187" s="10">
        <f t="shared" ref="P187:P250" si="70">IF(ROUNDDOWN($F187*0.5,0)&gt;$V187,$V187+Q187,ROUNDDOWN($F187*0.5,0))</f>
        <v>305</v>
      </c>
      <c r="Q187" s="10">
        <f t="shared" ref="Q187:Q250" si="71">SUMIF($W$2:$AF$2,$P$2,W187:AF187)</f>
        <v>0</v>
      </c>
      <c r="R187" s="10">
        <f t="shared" ref="R187:R250" si="72">P187-Q187</f>
        <v>305</v>
      </c>
      <c r="S187" s="11">
        <f t="shared" ref="S187:S250" si="73">F187*2</f>
        <v>1220</v>
      </c>
      <c r="T187" s="12">
        <f>GESTOR!M187</f>
        <v>0</v>
      </c>
      <c r="U187" s="11">
        <f t="shared" ref="U187:U250" si="74">(SUM(Y187:AR187))</f>
        <v>0</v>
      </c>
      <c r="V187" s="11">
        <f t="shared" ref="V187:V250" si="75">S187-U187-T187</f>
        <v>1220</v>
      </c>
      <c r="W187" s="13">
        <v>11.57</v>
      </c>
      <c r="X187" s="13">
        <f t="shared" si="15"/>
        <v>7057.7</v>
      </c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</row>
    <row r="188" spans="1:44" ht="37.5" customHeight="1" x14ac:dyDescent="0.3">
      <c r="A188" s="36">
        <v>185</v>
      </c>
      <c r="B188" s="149"/>
      <c r="C188" s="77" t="s">
        <v>121</v>
      </c>
      <c r="D188" s="78" t="s">
        <v>215</v>
      </c>
      <c r="E188" s="58" t="s">
        <v>90</v>
      </c>
      <c r="F188" s="6">
        <v>48</v>
      </c>
      <c r="G188" s="7">
        <f t="shared" si="61"/>
        <v>24</v>
      </c>
      <c r="H188" s="7">
        <f t="shared" si="62"/>
        <v>0</v>
      </c>
      <c r="I188" s="7">
        <f t="shared" si="63"/>
        <v>24</v>
      </c>
      <c r="J188" s="8">
        <f t="shared" si="64"/>
        <v>24</v>
      </c>
      <c r="K188" s="8">
        <f t="shared" si="65"/>
        <v>0</v>
      </c>
      <c r="L188" s="8">
        <f t="shared" si="66"/>
        <v>24</v>
      </c>
      <c r="M188" s="9">
        <f t="shared" si="67"/>
        <v>24</v>
      </c>
      <c r="N188" s="9">
        <f t="shared" si="68"/>
        <v>0</v>
      </c>
      <c r="O188" s="9">
        <f t="shared" si="69"/>
        <v>24</v>
      </c>
      <c r="P188" s="10">
        <f t="shared" si="70"/>
        <v>24</v>
      </c>
      <c r="Q188" s="10">
        <f t="shared" si="71"/>
        <v>0</v>
      </c>
      <c r="R188" s="10">
        <f t="shared" si="72"/>
        <v>24</v>
      </c>
      <c r="S188" s="11">
        <f t="shared" si="73"/>
        <v>96</v>
      </c>
      <c r="T188" s="12">
        <f>GESTOR!M188</f>
        <v>0</v>
      </c>
      <c r="U188" s="11">
        <f t="shared" si="74"/>
        <v>0</v>
      </c>
      <c r="V188" s="11">
        <f t="shared" si="75"/>
        <v>96</v>
      </c>
      <c r="W188" s="13">
        <v>42.11</v>
      </c>
      <c r="X188" s="13">
        <f t="shared" si="15"/>
        <v>2021.28</v>
      </c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</row>
    <row r="189" spans="1:44" ht="37.5" customHeight="1" x14ac:dyDescent="0.3">
      <c r="A189" s="36">
        <v>186</v>
      </c>
      <c r="B189" s="149"/>
      <c r="C189" s="77" t="s">
        <v>122</v>
      </c>
      <c r="D189" s="78" t="s">
        <v>215</v>
      </c>
      <c r="E189" s="58" t="s">
        <v>92</v>
      </c>
      <c r="F189" s="6">
        <v>100</v>
      </c>
      <c r="G189" s="7">
        <f t="shared" si="61"/>
        <v>50</v>
      </c>
      <c r="H189" s="7">
        <f t="shared" si="62"/>
        <v>0</v>
      </c>
      <c r="I189" s="7">
        <f t="shared" si="63"/>
        <v>50</v>
      </c>
      <c r="J189" s="8">
        <f t="shared" si="64"/>
        <v>50</v>
      </c>
      <c r="K189" s="8">
        <f t="shared" si="65"/>
        <v>0</v>
      </c>
      <c r="L189" s="8">
        <f t="shared" si="66"/>
        <v>50</v>
      </c>
      <c r="M189" s="9">
        <f t="shared" si="67"/>
        <v>50</v>
      </c>
      <c r="N189" s="9">
        <f t="shared" si="68"/>
        <v>0</v>
      </c>
      <c r="O189" s="9">
        <f t="shared" si="69"/>
        <v>50</v>
      </c>
      <c r="P189" s="10">
        <f t="shared" si="70"/>
        <v>50</v>
      </c>
      <c r="Q189" s="10">
        <f t="shared" si="71"/>
        <v>0</v>
      </c>
      <c r="R189" s="10">
        <f t="shared" si="72"/>
        <v>50</v>
      </c>
      <c r="S189" s="11">
        <f t="shared" si="73"/>
        <v>200</v>
      </c>
      <c r="T189" s="12">
        <f>GESTOR!M189</f>
        <v>0</v>
      </c>
      <c r="U189" s="11">
        <f t="shared" si="74"/>
        <v>0</v>
      </c>
      <c r="V189" s="11">
        <f t="shared" si="75"/>
        <v>200</v>
      </c>
      <c r="W189" s="13">
        <v>16.010000000000002</v>
      </c>
      <c r="X189" s="13">
        <f t="shared" si="15"/>
        <v>1601.0000000000002</v>
      </c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</row>
    <row r="190" spans="1:44" ht="37.5" customHeight="1" x14ac:dyDescent="0.3">
      <c r="A190" s="36">
        <v>187</v>
      </c>
      <c r="B190" s="149"/>
      <c r="C190" s="77" t="s">
        <v>123</v>
      </c>
      <c r="D190" s="78" t="s">
        <v>219</v>
      </c>
      <c r="E190" s="58" t="s">
        <v>91</v>
      </c>
      <c r="F190" s="6">
        <v>200</v>
      </c>
      <c r="G190" s="7">
        <f t="shared" si="61"/>
        <v>100</v>
      </c>
      <c r="H190" s="7">
        <f t="shared" si="62"/>
        <v>0</v>
      </c>
      <c r="I190" s="7">
        <f t="shared" si="63"/>
        <v>100</v>
      </c>
      <c r="J190" s="8">
        <f t="shared" si="64"/>
        <v>100</v>
      </c>
      <c r="K190" s="8">
        <f t="shared" si="65"/>
        <v>0</v>
      </c>
      <c r="L190" s="8">
        <f t="shared" si="66"/>
        <v>100</v>
      </c>
      <c r="M190" s="9">
        <f t="shared" si="67"/>
        <v>100</v>
      </c>
      <c r="N190" s="9">
        <f t="shared" si="68"/>
        <v>0</v>
      </c>
      <c r="O190" s="9">
        <f t="shared" si="69"/>
        <v>100</v>
      </c>
      <c r="P190" s="10">
        <f t="shared" si="70"/>
        <v>100</v>
      </c>
      <c r="Q190" s="10">
        <f t="shared" si="71"/>
        <v>0</v>
      </c>
      <c r="R190" s="10">
        <f t="shared" si="72"/>
        <v>100</v>
      </c>
      <c r="S190" s="11">
        <f t="shared" si="73"/>
        <v>400</v>
      </c>
      <c r="T190" s="12">
        <f>GESTOR!M190</f>
        <v>0</v>
      </c>
      <c r="U190" s="11">
        <f t="shared" si="74"/>
        <v>0</v>
      </c>
      <c r="V190" s="11">
        <f t="shared" si="75"/>
        <v>400</v>
      </c>
      <c r="W190" s="13">
        <v>20.72</v>
      </c>
      <c r="X190" s="13">
        <f t="shared" si="15"/>
        <v>4144</v>
      </c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</row>
    <row r="191" spans="1:44" ht="37.5" customHeight="1" x14ac:dyDescent="0.3">
      <c r="A191" s="36">
        <v>188</v>
      </c>
      <c r="B191" s="149"/>
      <c r="C191" s="77" t="s">
        <v>127</v>
      </c>
      <c r="D191" s="78" t="s">
        <v>220</v>
      </c>
      <c r="E191" s="58" t="s">
        <v>91</v>
      </c>
      <c r="F191" s="6">
        <v>100</v>
      </c>
      <c r="G191" s="7">
        <f t="shared" si="61"/>
        <v>50</v>
      </c>
      <c r="H191" s="7">
        <f t="shared" si="62"/>
        <v>0</v>
      </c>
      <c r="I191" s="7">
        <f t="shared" si="63"/>
        <v>50</v>
      </c>
      <c r="J191" s="8">
        <f t="shared" si="64"/>
        <v>50</v>
      </c>
      <c r="K191" s="8">
        <f t="shared" si="65"/>
        <v>0</v>
      </c>
      <c r="L191" s="8">
        <f t="shared" si="66"/>
        <v>50</v>
      </c>
      <c r="M191" s="9">
        <f t="shared" si="67"/>
        <v>50</v>
      </c>
      <c r="N191" s="9">
        <f t="shared" si="68"/>
        <v>0</v>
      </c>
      <c r="O191" s="9">
        <f t="shared" si="69"/>
        <v>50</v>
      </c>
      <c r="P191" s="10">
        <f t="shared" si="70"/>
        <v>50</v>
      </c>
      <c r="Q191" s="10">
        <f t="shared" si="71"/>
        <v>0</v>
      </c>
      <c r="R191" s="10">
        <f t="shared" si="72"/>
        <v>50</v>
      </c>
      <c r="S191" s="11">
        <f t="shared" si="73"/>
        <v>200</v>
      </c>
      <c r="T191" s="12">
        <f>GESTOR!M191</f>
        <v>0</v>
      </c>
      <c r="U191" s="11">
        <f t="shared" si="74"/>
        <v>0</v>
      </c>
      <c r="V191" s="11">
        <f t="shared" si="75"/>
        <v>200</v>
      </c>
      <c r="W191" s="13">
        <v>10.38</v>
      </c>
      <c r="X191" s="13">
        <f t="shared" si="15"/>
        <v>1038</v>
      </c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</row>
    <row r="192" spans="1:44" ht="37.5" customHeight="1" x14ac:dyDescent="0.3">
      <c r="A192" s="36">
        <v>189</v>
      </c>
      <c r="B192" s="149"/>
      <c r="C192" s="77" t="s">
        <v>131</v>
      </c>
      <c r="D192" s="78" t="s">
        <v>221</v>
      </c>
      <c r="E192" s="58" t="s">
        <v>91</v>
      </c>
      <c r="F192" s="6">
        <v>50</v>
      </c>
      <c r="G192" s="7">
        <f t="shared" si="61"/>
        <v>25</v>
      </c>
      <c r="H192" s="7">
        <f t="shared" si="62"/>
        <v>0</v>
      </c>
      <c r="I192" s="7">
        <f t="shared" si="63"/>
        <v>25</v>
      </c>
      <c r="J192" s="8">
        <f t="shared" si="64"/>
        <v>25</v>
      </c>
      <c r="K192" s="8">
        <f t="shared" si="65"/>
        <v>0</v>
      </c>
      <c r="L192" s="8">
        <f t="shared" si="66"/>
        <v>25</v>
      </c>
      <c r="M192" s="9">
        <f t="shared" si="67"/>
        <v>25</v>
      </c>
      <c r="N192" s="9">
        <f t="shared" si="68"/>
        <v>0</v>
      </c>
      <c r="O192" s="9">
        <f t="shared" si="69"/>
        <v>25</v>
      </c>
      <c r="P192" s="10">
        <f t="shared" si="70"/>
        <v>25</v>
      </c>
      <c r="Q192" s="10">
        <f t="shared" si="71"/>
        <v>0</v>
      </c>
      <c r="R192" s="10">
        <f t="shared" si="72"/>
        <v>25</v>
      </c>
      <c r="S192" s="11">
        <f t="shared" si="73"/>
        <v>100</v>
      </c>
      <c r="T192" s="12">
        <f>GESTOR!M192</f>
        <v>0</v>
      </c>
      <c r="U192" s="11">
        <f t="shared" si="74"/>
        <v>0</v>
      </c>
      <c r="V192" s="11">
        <f t="shared" si="75"/>
        <v>100</v>
      </c>
      <c r="W192" s="13">
        <v>141.63</v>
      </c>
      <c r="X192" s="13">
        <f t="shared" si="15"/>
        <v>7081.5</v>
      </c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</row>
    <row r="193" spans="1:44" ht="37.5" customHeight="1" x14ac:dyDescent="0.3">
      <c r="A193" s="36">
        <v>190</v>
      </c>
      <c r="B193" s="149"/>
      <c r="C193" s="77" t="s">
        <v>137</v>
      </c>
      <c r="D193" s="78" t="s">
        <v>222</v>
      </c>
      <c r="E193" s="58" t="s">
        <v>91</v>
      </c>
      <c r="F193" s="6">
        <v>200</v>
      </c>
      <c r="G193" s="7">
        <f t="shared" si="61"/>
        <v>100</v>
      </c>
      <c r="H193" s="7">
        <f t="shared" si="62"/>
        <v>0</v>
      </c>
      <c r="I193" s="7">
        <f t="shared" si="63"/>
        <v>100</v>
      </c>
      <c r="J193" s="8">
        <f t="shared" si="64"/>
        <v>100</v>
      </c>
      <c r="K193" s="8">
        <f t="shared" si="65"/>
        <v>0</v>
      </c>
      <c r="L193" s="8">
        <f t="shared" si="66"/>
        <v>100</v>
      </c>
      <c r="M193" s="9">
        <f t="shared" si="67"/>
        <v>100</v>
      </c>
      <c r="N193" s="9">
        <f t="shared" si="68"/>
        <v>0</v>
      </c>
      <c r="O193" s="9">
        <f t="shared" si="69"/>
        <v>100</v>
      </c>
      <c r="P193" s="10">
        <f t="shared" si="70"/>
        <v>100</v>
      </c>
      <c r="Q193" s="10">
        <f t="shared" si="71"/>
        <v>0</v>
      </c>
      <c r="R193" s="10">
        <f t="shared" si="72"/>
        <v>100</v>
      </c>
      <c r="S193" s="11">
        <f t="shared" si="73"/>
        <v>400</v>
      </c>
      <c r="T193" s="12">
        <f>GESTOR!M193</f>
        <v>0</v>
      </c>
      <c r="U193" s="11">
        <f t="shared" si="74"/>
        <v>0</v>
      </c>
      <c r="V193" s="11">
        <f t="shared" si="75"/>
        <v>400</v>
      </c>
      <c r="W193" s="13">
        <v>42.47</v>
      </c>
      <c r="X193" s="13">
        <f t="shared" si="15"/>
        <v>8494</v>
      </c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</row>
    <row r="194" spans="1:44" ht="37.5" customHeight="1" x14ac:dyDescent="0.3">
      <c r="A194" s="36">
        <v>191</v>
      </c>
      <c r="B194" s="149"/>
      <c r="C194" s="77" t="s">
        <v>139</v>
      </c>
      <c r="D194" s="78" t="s">
        <v>223</v>
      </c>
      <c r="E194" s="58" t="s">
        <v>91</v>
      </c>
      <c r="F194" s="6">
        <v>200</v>
      </c>
      <c r="G194" s="7">
        <f t="shared" si="61"/>
        <v>100</v>
      </c>
      <c r="H194" s="7">
        <f t="shared" si="62"/>
        <v>0</v>
      </c>
      <c r="I194" s="7">
        <f t="shared" si="63"/>
        <v>100</v>
      </c>
      <c r="J194" s="8">
        <f t="shared" si="64"/>
        <v>100</v>
      </c>
      <c r="K194" s="8">
        <f t="shared" si="65"/>
        <v>0</v>
      </c>
      <c r="L194" s="8">
        <f t="shared" si="66"/>
        <v>100</v>
      </c>
      <c r="M194" s="9">
        <f t="shared" si="67"/>
        <v>100</v>
      </c>
      <c r="N194" s="9">
        <f t="shared" si="68"/>
        <v>0</v>
      </c>
      <c r="O194" s="9">
        <f t="shared" si="69"/>
        <v>100</v>
      </c>
      <c r="P194" s="10">
        <f t="shared" si="70"/>
        <v>100</v>
      </c>
      <c r="Q194" s="10">
        <f t="shared" si="71"/>
        <v>0</v>
      </c>
      <c r="R194" s="10">
        <f t="shared" si="72"/>
        <v>100</v>
      </c>
      <c r="S194" s="11">
        <f t="shared" si="73"/>
        <v>400</v>
      </c>
      <c r="T194" s="12">
        <f>GESTOR!M194</f>
        <v>0</v>
      </c>
      <c r="U194" s="11">
        <f t="shared" si="74"/>
        <v>0</v>
      </c>
      <c r="V194" s="11">
        <f t="shared" si="75"/>
        <v>400</v>
      </c>
      <c r="W194" s="13">
        <v>70.77</v>
      </c>
      <c r="X194" s="13">
        <f t="shared" si="15"/>
        <v>14154</v>
      </c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</row>
    <row r="195" spans="1:44" ht="37.5" customHeight="1" x14ac:dyDescent="0.3">
      <c r="A195" s="36">
        <v>192</v>
      </c>
      <c r="B195" s="149"/>
      <c r="C195" s="77" t="s">
        <v>141</v>
      </c>
      <c r="D195" s="78" t="s">
        <v>224</v>
      </c>
      <c r="E195" s="58" t="s">
        <v>90</v>
      </c>
      <c r="F195" s="6">
        <v>4</v>
      </c>
      <c r="G195" s="7">
        <f t="shared" si="61"/>
        <v>2</v>
      </c>
      <c r="H195" s="7">
        <f t="shared" si="62"/>
        <v>0</v>
      </c>
      <c r="I195" s="7">
        <f t="shared" si="63"/>
        <v>2</v>
      </c>
      <c r="J195" s="8">
        <f t="shared" si="64"/>
        <v>2</v>
      </c>
      <c r="K195" s="8">
        <f t="shared" si="65"/>
        <v>0</v>
      </c>
      <c r="L195" s="8">
        <f t="shared" si="66"/>
        <v>2</v>
      </c>
      <c r="M195" s="9">
        <f t="shared" si="67"/>
        <v>2</v>
      </c>
      <c r="N195" s="9">
        <f t="shared" si="68"/>
        <v>0</v>
      </c>
      <c r="O195" s="9">
        <f t="shared" si="69"/>
        <v>2</v>
      </c>
      <c r="P195" s="10">
        <f t="shared" si="70"/>
        <v>2</v>
      </c>
      <c r="Q195" s="10">
        <f t="shared" si="71"/>
        <v>0</v>
      </c>
      <c r="R195" s="10">
        <f t="shared" si="72"/>
        <v>2</v>
      </c>
      <c r="S195" s="11">
        <f t="shared" si="73"/>
        <v>8</v>
      </c>
      <c r="T195" s="12">
        <f>GESTOR!M195</f>
        <v>0</v>
      </c>
      <c r="U195" s="11">
        <f t="shared" si="74"/>
        <v>0</v>
      </c>
      <c r="V195" s="11">
        <f t="shared" si="75"/>
        <v>8</v>
      </c>
      <c r="W195" s="13">
        <v>783.89</v>
      </c>
      <c r="X195" s="13">
        <f t="shared" si="15"/>
        <v>3135.56</v>
      </c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</row>
    <row r="196" spans="1:44" ht="37.5" customHeight="1" x14ac:dyDescent="0.3">
      <c r="A196" s="36">
        <v>193</v>
      </c>
      <c r="B196" s="149"/>
      <c r="C196" s="77" t="s">
        <v>143</v>
      </c>
      <c r="D196" s="78" t="s">
        <v>224</v>
      </c>
      <c r="E196" s="58" t="s">
        <v>90</v>
      </c>
      <c r="F196" s="6">
        <v>4</v>
      </c>
      <c r="G196" s="7">
        <f t="shared" si="61"/>
        <v>2</v>
      </c>
      <c r="H196" s="7">
        <f t="shared" si="62"/>
        <v>0</v>
      </c>
      <c r="I196" s="7">
        <f t="shared" si="63"/>
        <v>2</v>
      </c>
      <c r="J196" s="8">
        <f t="shared" si="64"/>
        <v>2</v>
      </c>
      <c r="K196" s="8">
        <f t="shared" si="65"/>
        <v>0</v>
      </c>
      <c r="L196" s="8">
        <f t="shared" si="66"/>
        <v>2</v>
      </c>
      <c r="M196" s="9">
        <f t="shared" si="67"/>
        <v>2</v>
      </c>
      <c r="N196" s="9">
        <f t="shared" si="68"/>
        <v>0</v>
      </c>
      <c r="O196" s="9">
        <f t="shared" si="69"/>
        <v>2</v>
      </c>
      <c r="P196" s="10">
        <f t="shared" si="70"/>
        <v>2</v>
      </c>
      <c r="Q196" s="10">
        <f t="shared" si="71"/>
        <v>0</v>
      </c>
      <c r="R196" s="10">
        <f t="shared" si="72"/>
        <v>2</v>
      </c>
      <c r="S196" s="11">
        <f t="shared" si="73"/>
        <v>8</v>
      </c>
      <c r="T196" s="12">
        <f>GESTOR!M196</f>
        <v>0</v>
      </c>
      <c r="U196" s="11">
        <f t="shared" si="74"/>
        <v>0</v>
      </c>
      <c r="V196" s="11">
        <f t="shared" si="75"/>
        <v>8</v>
      </c>
      <c r="W196" s="13">
        <v>443.55</v>
      </c>
      <c r="X196" s="13">
        <f t="shared" si="15"/>
        <v>1774.2</v>
      </c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</row>
    <row r="197" spans="1:44" ht="37.5" customHeight="1" x14ac:dyDescent="0.3">
      <c r="A197" s="36">
        <v>194</v>
      </c>
      <c r="B197" s="149"/>
      <c r="C197" s="77" t="s">
        <v>144</v>
      </c>
      <c r="D197" s="78" t="s">
        <v>225</v>
      </c>
      <c r="E197" s="58" t="s">
        <v>90</v>
      </c>
      <c r="F197" s="6">
        <v>24</v>
      </c>
      <c r="G197" s="7">
        <f t="shared" si="61"/>
        <v>12</v>
      </c>
      <c r="H197" s="7">
        <f t="shared" si="62"/>
        <v>0</v>
      </c>
      <c r="I197" s="7">
        <f t="shared" si="63"/>
        <v>12</v>
      </c>
      <c r="J197" s="8">
        <f t="shared" si="64"/>
        <v>12</v>
      </c>
      <c r="K197" s="8">
        <f t="shared" si="65"/>
        <v>0</v>
      </c>
      <c r="L197" s="8">
        <f t="shared" si="66"/>
        <v>12</v>
      </c>
      <c r="M197" s="9">
        <f t="shared" si="67"/>
        <v>12</v>
      </c>
      <c r="N197" s="9">
        <f t="shared" si="68"/>
        <v>0</v>
      </c>
      <c r="O197" s="9">
        <f t="shared" si="69"/>
        <v>12</v>
      </c>
      <c r="P197" s="10">
        <f t="shared" si="70"/>
        <v>12</v>
      </c>
      <c r="Q197" s="10">
        <f t="shared" si="71"/>
        <v>0</v>
      </c>
      <c r="R197" s="10">
        <f t="shared" si="72"/>
        <v>12</v>
      </c>
      <c r="S197" s="11">
        <f t="shared" si="73"/>
        <v>48</v>
      </c>
      <c r="T197" s="12">
        <f>GESTOR!M197</f>
        <v>0</v>
      </c>
      <c r="U197" s="11">
        <f t="shared" si="74"/>
        <v>0</v>
      </c>
      <c r="V197" s="11">
        <f t="shared" si="75"/>
        <v>48</v>
      </c>
      <c r="W197" s="13">
        <v>117.55</v>
      </c>
      <c r="X197" s="13">
        <f t="shared" si="15"/>
        <v>2821.2</v>
      </c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</row>
    <row r="198" spans="1:44" ht="37.5" customHeight="1" x14ac:dyDescent="0.3">
      <c r="A198" s="36">
        <v>195</v>
      </c>
      <c r="B198" s="149"/>
      <c r="C198" s="77" t="s">
        <v>148</v>
      </c>
      <c r="D198" s="78" t="s">
        <v>215</v>
      </c>
      <c r="E198" s="58" t="s">
        <v>90</v>
      </c>
      <c r="F198" s="6">
        <v>16</v>
      </c>
      <c r="G198" s="7">
        <f t="shared" si="61"/>
        <v>8</v>
      </c>
      <c r="H198" s="7">
        <f t="shared" si="62"/>
        <v>0</v>
      </c>
      <c r="I198" s="7">
        <f t="shared" si="63"/>
        <v>8</v>
      </c>
      <c r="J198" s="8">
        <f t="shared" si="64"/>
        <v>8</v>
      </c>
      <c r="K198" s="8">
        <f t="shared" si="65"/>
        <v>0</v>
      </c>
      <c r="L198" s="8">
        <f t="shared" si="66"/>
        <v>8</v>
      </c>
      <c r="M198" s="9">
        <f t="shared" si="67"/>
        <v>8</v>
      </c>
      <c r="N198" s="9">
        <f t="shared" si="68"/>
        <v>0</v>
      </c>
      <c r="O198" s="9">
        <f t="shared" si="69"/>
        <v>8</v>
      </c>
      <c r="P198" s="10">
        <f t="shared" si="70"/>
        <v>8</v>
      </c>
      <c r="Q198" s="10">
        <f t="shared" si="71"/>
        <v>0</v>
      </c>
      <c r="R198" s="10">
        <f t="shared" si="72"/>
        <v>8</v>
      </c>
      <c r="S198" s="11">
        <f t="shared" si="73"/>
        <v>32</v>
      </c>
      <c r="T198" s="12">
        <f>GESTOR!M198</f>
        <v>0</v>
      </c>
      <c r="U198" s="11">
        <f t="shared" si="74"/>
        <v>0</v>
      </c>
      <c r="V198" s="11">
        <f t="shared" si="75"/>
        <v>32</v>
      </c>
      <c r="W198" s="13">
        <v>253.25</v>
      </c>
      <c r="X198" s="13">
        <f t="shared" si="15"/>
        <v>4052</v>
      </c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</row>
    <row r="199" spans="1:44" ht="37.5" customHeight="1" x14ac:dyDescent="0.3">
      <c r="A199" s="36">
        <v>196</v>
      </c>
      <c r="B199" s="149"/>
      <c r="C199" s="77" t="s">
        <v>149</v>
      </c>
      <c r="D199" s="78" t="s">
        <v>226</v>
      </c>
      <c r="E199" s="58" t="s">
        <v>90</v>
      </c>
      <c r="F199" s="6">
        <v>24</v>
      </c>
      <c r="G199" s="7">
        <f t="shared" si="61"/>
        <v>12</v>
      </c>
      <c r="H199" s="7">
        <f t="shared" si="62"/>
        <v>0</v>
      </c>
      <c r="I199" s="7">
        <f t="shared" si="63"/>
        <v>12</v>
      </c>
      <c r="J199" s="8">
        <f t="shared" si="64"/>
        <v>12</v>
      </c>
      <c r="K199" s="8">
        <f t="shared" si="65"/>
        <v>0</v>
      </c>
      <c r="L199" s="8">
        <f t="shared" si="66"/>
        <v>12</v>
      </c>
      <c r="M199" s="9">
        <f t="shared" si="67"/>
        <v>12</v>
      </c>
      <c r="N199" s="9">
        <f t="shared" si="68"/>
        <v>0</v>
      </c>
      <c r="O199" s="9">
        <f t="shared" si="69"/>
        <v>12</v>
      </c>
      <c r="P199" s="10">
        <f t="shared" si="70"/>
        <v>12</v>
      </c>
      <c r="Q199" s="10">
        <f t="shared" si="71"/>
        <v>0</v>
      </c>
      <c r="R199" s="10">
        <f t="shared" si="72"/>
        <v>12</v>
      </c>
      <c r="S199" s="11">
        <f t="shared" si="73"/>
        <v>48</v>
      </c>
      <c r="T199" s="12">
        <f>GESTOR!M199</f>
        <v>0</v>
      </c>
      <c r="U199" s="11">
        <f t="shared" si="74"/>
        <v>0</v>
      </c>
      <c r="V199" s="11">
        <f t="shared" si="75"/>
        <v>48</v>
      </c>
      <c r="W199" s="13">
        <v>68.739999999999995</v>
      </c>
      <c r="X199" s="13">
        <f t="shared" si="15"/>
        <v>1649.7599999999998</v>
      </c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</row>
    <row r="200" spans="1:44" ht="37.5" customHeight="1" x14ac:dyDescent="0.3">
      <c r="A200" s="36">
        <v>197</v>
      </c>
      <c r="B200" s="149"/>
      <c r="C200" s="77" t="s">
        <v>153</v>
      </c>
      <c r="D200" s="78" t="s">
        <v>227</v>
      </c>
      <c r="E200" s="58" t="s">
        <v>90</v>
      </c>
      <c r="F200" s="6">
        <v>24</v>
      </c>
      <c r="G200" s="7">
        <f t="shared" si="61"/>
        <v>12</v>
      </c>
      <c r="H200" s="7">
        <f t="shared" si="62"/>
        <v>0</v>
      </c>
      <c r="I200" s="7">
        <f t="shared" si="63"/>
        <v>12</v>
      </c>
      <c r="J200" s="8">
        <f t="shared" si="64"/>
        <v>12</v>
      </c>
      <c r="K200" s="8">
        <f t="shared" si="65"/>
        <v>0</v>
      </c>
      <c r="L200" s="8">
        <f t="shared" si="66"/>
        <v>12</v>
      </c>
      <c r="M200" s="9">
        <f t="shared" si="67"/>
        <v>12</v>
      </c>
      <c r="N200" s="9">
        <f t="shared" si="68"/>
        <v>0</v>
      </c>
      <c r="O200" s="9">
        <f t="shared" si="69"/>
        <v>12</v>
      </c>
      <c r="P200" s="10">
        <f t="shared" si="70"/>
        <v>12</v>
      </c>
      <c r="Q200" s="10">
        <f t="shared" si="71"/>
        <v>0</v>
      </c>
      <c r="R200" s="10">
        <f t="shared" si="72"/>
        <v>12</v>
      </c>
      <c r="S200" s="11">
        <f t="shared" si="73"/>
        <v>48</v>
      </c>
      <c r="T200" s="12">
        <f>GESTOR!M200</f>
        <v>0</v>
      </c>
      <c r="U200" s="11">
        <f t="shared" si="74"/>
        <v>0</v>
      </c>
      <c r="V200" s="11">
        <f t="shared" si="75"/>
        <v>48</v>
      </c>
      <c r="W200" s="13">
        <v>748.37</v>
      </c>
      <c r="X200" s="13">
        <f t="shared" si="15"/>
        <v>17960.88</v>
      </c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</row>
    <row r="201" spans="1:44" ht="37.5" customHeight="1" x14ac:dyDescent="0.3">
      <c r="A201" s="36">
        <v>198</v>
      </c>
      <c r="B201" s="149"/>
      <c r="C201" s="77" t="s">
        <v>157</v>
      </c>
      <c r="D201" s="78" t="s">
        <v>215</v>
      </c>
      <c r="E201" s="58" t="s">
        <v>90</v>
      </c>
      <c r="F201" s="6">
        <v>96</v>
      </c>
      <c r="G201" s="7">
        <f t="shared" si="61"/>
        <v>48</v>
      </c>
      <c r="H201" s="7">
        <f t="shared" si="62"/>
        <v>0</v>
      </c>
      <c r="I201" s="7">
        <f t="shared" si="63"/>
        <v>48</v>
      </c>
      <c r="J201" s="8">
        <f t="shared" si="64"/>
        <v>48</v>
      </c>
      <c r="K201" s="8">
        <f t="shared" si="65"/>
        <v>0</v>
      </c>
      <c r="L201" s="8">
        <f t="shared" si="66"/>
        <v>48</v>
      </c>
      <c r="M201" s="9">
        <f t="shared" si="67"/>
        <v>48</v>
      </c>
      <c r="N201" s="9">
        <f t="shared" si="68"/>
        <v>0</v>
      </c>
      <c r="O201" s="9">
        <f t="shared" si="69"/>
        <v>48</v>
      </c>
      <c r="P201" s="10">
        <f t="shared" si="70"/>
        <v>48</v>
      </c>
      <c r="Q201" s="10">
        <f t="shared" si="71"/>
        <v>0</v>
      </c>
      <c r="R201" s="10">
        <f t="shared" si="72"/>
        <v>48</v>
      </c>
      <c r="S201" s="11">
        <f t="shared" si="73"/>
        <v>192</v>
      </c>
      <c r="T201" s="12">
        <f>GESTOR!M201</f>
        <v>0</v>
      </c>
      <c r="U201" s="11">
        <f t="shared" si="74"/>
        <v>0</v>
      </c>
      <c r="V201" s="11">
        <f t="shared" si="75"/>
        <v>192</v>
      </c>
      <c r="W201" s="13">
        <v>48.89</v>
      </c>
      <c r="X201" s="13">
        <f t="shared" si="15"/>
        <v>4693.4400000000005</v>
      </c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</row>
    <row r="202" spans="1:44" ht="37.5" customHeight="1" x14ac:dyDescent="0.3">
      <c r="A202" s="36">
        <v>199</v>
      </c>
      <c r="B202" s="149"/>
      <c r="C202" s="77" t="s">
        <v>158</v>
      </c>
      <c r="D202" s="78" t="s">
        <v>215</v>
      </c>
      <c r="E202" s="58" t="s">
        <v>90</v>
      </c>
      <c r="F202" s="6">
        <v>200</v>
      </c>
      <c r="G202" s="7">
        <f t="shared" si="61"/>
        <v>100</v>
      </c>
      <c r="H202" s="7">
        <f t="shared" si="62"/>
        <v>0</v>
      </c>
      <c r="I202" s="7">
        <f t="shared" si="63"/>
        <v>100</v>
      </c>
      <c r="J202" s="8">
        <f t="shared" si="64"/>
        <v>100</v>
      </c>
      <c r="K202" s="8">
        <f t="shared" si="65"/>
        <v>0</v>
      </c>
      <c r="L202" s="8">
        <f t="shared" si="66"/>
        <v>100</v>
      </c>
      <c r="M202" s="9">
        <f t="shared" si="67"/>
        <v>100</v>
      </c>
      <c r="N202" s="9">
        <f t="shared" si="68"/>
        <v>0</v>
      </c>
      <c r="O202" s="9">
        <f t="shared" si="69"/>
        <v>100</v>
      </c>
      <c r="P202" s="10">
        <f t="shared" si="70"/>
        <v>100</v>
      </c>
      <c r="Q202" s="10">
        <f t="shared" si="71"/>
        <v>0</v>
      </c>
      <c r="R202" s="10">
        <f t="shared" si="72"/>
        <v>100</v>
      </c>
      <c r="S202" s="11">
        <f t="shared" si="73"/>
        <v>400</v>
      </c>
      <c r="T202" s="12">
        <f>GESTOR!M202</f>
        <v>0</v>
      </c>
      <c r="U202" s="11">
        <f t="shared" si="74"/>
        <v>0</v>
      </c>
      <c r="V202" s="11">
        <f t="shared" si="75"/>
        <v>400</v>
      </c>
      <c r="W202" s="13">
        <v>52.36</v>
      </c>
      <c r="X202" s="13">
        <f t="shared" si="15"/>
        <v>10472</v>
      </c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</row>
    <row r="203" spans="1:44" ht="37.5" customHeight="1" x14ac:dyDescent="0.3">
      <c r="A203" s="36">
        <v>200</v>
      </c>
      <c r="B203" s="149"/>
      <c r="C203" s="77" t="s">
        <v>161</v>
      </c>
      <c r="D203" s="78" t="s">
        <v>228</v>
      </c>
      <c r="E203" s="58" t="s">
        <v>91</v>
      </c>
      <c r="F203" s="6">
        <v>800</v>
      </c>
      <c r="G203" s="7">
        <f t="shared" si="61"/>
        <v>400</v>
      </c>
      <c r="H203" s="7">
        <f t="shared" si="62"/>
        <v>0</v>
      </c>
      <c r="I203" s="7">
        <f t="shared" si="63"/>
        <v>400</v>
      </c>
      <c r="J203" s="8">
        <f t="shared" si="64"/>
        <v>400</v>
      </c>
      <c r="K203" s="8">
        <f t="shared" si="65"/>
        <v>0</v>
      </c>
      <c r="L203" s="8">
        <f t="shared" si="66"/>
        <v>400</v>
      </c>
      <c r="M203" s="9">
        <f t="shared" si="67"/>
        <v>400</v>
      </c>
      <c r="N203" s="9">
        <f t="shared" si="68"/>
        <v>0</v>
      </c>
      <c r="O203" s="9">
        <f t="shared" si="69"/>
        <v>400</v>
      </c>
      <c r="P203" s="10">
        <f t="shared" si="70"/>
        <v>400</v>
      </c>
      <c r="Q203" s="10">
        <f t="shared" si="71"/>
        <v>0</v>
      </c>
      <c r="R203" s="10">
        <f t="shared" si="72"/>
        <v>400</v>
      </c>
      <c r="S203" s="11">
        <f t="shared" si="73"/>
        <v>1600</v>
      </c>
      <c r="T203" s="12">
        <f>GESTOR!M203</f>
        <v>0</v>
      </c>
      <c r="U203" s="11">
        <f t="shared" si="74"/>
        <v>0</v>
      </c>
      <c r="V203" s="11">
        <f t="shared" si="75"/>
        <v>1600</v>
      </c>
      <c r="W203" s="13">
        <v>13.77</v>
      </c>
      <c r="X203" s="13">
        <f t="shared" si="15"/>
        <v>11016</v>
      </c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</row>
    <row r="204" spans="1:44" ht="37.5" customHeight="1" x14ac:dyDescent="0.3">
      <c r="A204" s="36">
        <v>201</v>
      </c>
      <c r="B204" s="149"/>
      <c r="C204" s="77" t="s">
        <v>167</v>
      </c>
      <c r="D204" s="78" t="s">
        <v>229</v>
      </c>
      <c r="E204" s="58" t="s">
        <v>90</v>
      </c>
      <c r="F204" s="6">
        <v>4</v>
      </c>
      <c r="G204" s="7">
        <f t="shared" si="61"/>
        <v>2</v>
      </c>
      <c r="H204" s="7">
        <f t="shared" si="62"/>
        <v>0</v>
      </c>
      <c r="I204" s="7">
        <f t="shared" si="63"/>
        <v>2</v>
      </c>
      <c r="J204" s="8">
        <f t="shared" si="64"/>
        <v>2</v>
      </c>
      <c r="K204" s="8">
        <f t="shared" si="65"/>
        <v>0</v>
      </c>
      <c r="L204" s="8">
        <f t="shared" si="66"/>
        <v>2</v>
      </c>
      <c r="M204" s="9">
        <f t="shared" si="67"/>
        <v>2</v>
      </c>
      <c r="N204" s="9">
        <f t="shared" si="68"/>
        <v>0</v>
      </c>
      <c r="O204" s="9">
        <f t="shared" si="69"/>
        <v>2</v>
      </c>
      <c r="P204" s="10">
        <f t="shared" si="70"/>
        <v>2</v>
      </c>
      <c r="Q204" s="10">
        <f t="shared" si="71"/>
        <v>0</v>
      </c>
      <c r="R204" s="10">
        <f t="shared" si="72"/>
        <v>2</v>
      </c>
      <c r="S204" s="11">
        <f t="shared" si="73"/>
        <v>8</v>
      </c>
      <c r="T204" s="12">
        <f>GESTOR!M204</f>
        <v>0</v>
      </c>
      <c r="U204" s="11">
        <f t="shared" si="74"/>
        <v>0</v>
      </c>
      <c r="V204" s="11">
        <f t="shared" si="75"/>
        <v>8</v>
      </c>
      <c r="W204" s="13">
        <v>789.17</v>
      </c>
      <c r="X204" s="13">
        <f t="shared" si="15"/>
        <v>3156.68</v>
      </c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</row>
    <row r="205" spans="1:44" ht="37.5" customHeight="1" x14ac:dyDescent="0.3">
      <c r="A205" s="36">
        <v>202</v>
      </c>
      <c r="B205" s="149"/>
      <c r="C205" s="77" t="s">
        <v>168</v>
      </c>
      <c r="D205" s="78" t="s">
        <v>230</v>
      </c>
      <c r="E205" s="58" t="s">
        <v>90</v>
      </c>
      <c r="F205" s="6">
        <v>4</v>
      </c>
      <c r="G205" s="7">
        <f t="shared" si="61"/>
        <v>2</v>
      </c>
      <c r="H205" s="7">
        <f t="shared" si="62"/>
        <v>0</v>
      </c>
      <c r="I205" s="7">
        <f t="shared" si="63"/>
        <v>2</v>
      </c>
      <c r="J205" s="8">
        <f t="shared" si="64"/>
        <v>2</v>
      </c>
      <c r="K205" s="8">
        <f t="shared" si="65"/>
        <v>0</v>
      </c>
      <c r="L205" s="8">
        <f t="shared" si="66"/>
        <v>2</v>
      </c>
      <c r="M205" s="9">
        <f t="shared" si="67"/>
        <v>2</v>
      </c>
      <c r="N205" s="9">
        <f t="shared" si="68"/>
        <v>0</v>
      </c>
      <c r="O205" s="9">
        <f t="shared" si="69"/>
        <v>2</v>
      </c>
      <c r="P205" s="10">
        <f t="shared" si="70"/>
        <v>2</v>
      </c>
      <c r="Q205" s="10">
        <f t="shared" si="71"/>
        <v>0</v>
      </c>
      <c r="R205" s="10">
        <f t="shared" si="72"/>
        <v>2</v>
      </c>
      <c r="S205" s="11">
        <f t="shared" si="73"/>
        <v>8</v>
      </c>
      <c r="T205" s="12">
        <f>GESTOR!M205</f>
        <v>0</v>
      </c>
      <c r="U205" s="11">
        <f t="shared" si="74"/>
        <v>0</v>
      </c>
      <c r="V205" s="11">
        <f t="shared" si="75"/>
        <v>8</v>
      </c>
      <c r="W205" s="13">
        <v>348.99</v>
      </c>
      <c r="X205" s="13">
        <f t="shared" si="15"/>
        <v>1395.96</v>
      </c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</row>
    <row r="206" spans="1:44" ht="37.5" customHeight="1" x14ac:dyDescent="0.3">
      <c r="A206" s="36">
        <v>203</v>
      </c>
      <c r="B206" s="149"/>
      <c r="C206" s="77" t="s">
        <v>170</v>
      </c>
      <c r="D206" s="78" t="s">
        <v>215</v>
      </c>
      <c r="E206" s="58" t="s">
        <v>91</v>
      </c>
      <c r="F206" s="6">
        <v>20</v>
      </c>
      <c r="G206" s="7">
        <f t="shared" si="61"/>
        <v>10</v>
      </c>
      <c r="H206" s="7">
        <f t="shared" si="62"/>
        <v>0</v>
      </c>
      <c r="I206" s="7">
        <f t="shared" si="63"/>
        <v>10</v>
      </c>
      <c r="J206" s="8">
        <f t="shared" si="64"/>
        <v>10</v>
      </c>
      <c r="K206" s="8">
        <f t="shared" si="65"/>
        <v>0</v>
      </c>
      <c r="L206" s="8">
        <f t="shared" si="66"/>
        <v>10</v>
      </c>
      <c r="M206" s="9">
        <f t="shared" si="67"/>
        <v>10</v>
      </c>
      <c r="N206" s="9">
        <f t="shared" si="68"/>
        <v>0</v>
      </c>
      <c r="O206" s="9">
        <f t="shared" si="69"/>
        <v>10</v>
      </c>
      <c r="P206" s="10">
        <f t="shared" si="70"/>
        <v>10</v>
      </c>
      <c r="Q206" s="10">
        <f t="shared" si="71"/>
        <v>0</v>
      </c>
      <c r="R206" s="10">
        <f t="shared" si="72"/>
        <v>10</v>
      </c>
      <c r="S206" s="11">
        <f t="shared" si="73"/>
        <v>40</v>
      </c>
      <c r="T206" s="12">
        <f>GESTOR!M206</f>
        <v>0</v>
      </c>
      <c r="U206" s="11">
        <f t="shared" si="74"/>
        <v>0</v>
      </c>
      <c r="V206" s="11">
        <f t="shared" si="75"/>
        <v>40</v>
      </c>
      <c r="W206" s="13">
        <v>140.38</v>
      </c>
      <c r="X206" s="13">
        <f t="shared" si="15"/>
        <v>2807.6</v>
      </c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</row>
    <row r="207" spans="1:44" ht="37.5" customHeight="1" x14ac:dyDescent="0.3">
      <c r="A207" s="36">
        <v>204</v>
      </c>
      <c r="B207" s="149"/>
      <c r="C207" s="77" t="s">
        <v>171</v>
      </c>
      <c r="D207" s="78" t="s">
        <v>215</v>
      </c>
      <c r="E207" s="58" t="s">
        <v>91</v>
      </c>
      <c r="F207" s="6">
        <v>40</v>
      </c>
      <c r="G207" s="7">
        <f t="shared" si="61"/>
        <v>20</v>
      </c>
      <c r="H207" s="7">
        <f t="shared" si="62"/>
        <v>0</v>
      </c>
      <c r="I207" s="7">
        <f t="shared" si="63"/>
        <v>20</v>
      </c>
      <c r="J207" s="8">
        <f t="shared" si="64"/>
        <v>20</v>
      </c>
      <c r="K207" s="8">
        <f t="shared" si="65"/>
        <v>0</v>
      </c>
      <c r="L207" s="8">
        <f t="shared" si="66"/>
        <v>20</v>
      </c>
      <c r="M207" s="9">
        <f t="shared" si="67"/>
        <v>20</v>
      </c>
      <c r="N207" s="9">
        <f t="shared" si="68"/>
        <v>0</v>
      </c>
      <c r="O207" s="9">
        <f t="shared" si="69"/>
        <v>20</v>
      </c>
      <c r="P207" s="10">
        <f t="shared" si="70"/>
        <v>20</v>
      </c>
      <c r="Q207" s="10">
        <f t="shared" si="71"/>
        <v>0</v>
      </c>
      <c r="R207" s="10">
        <f t="shared" si="72"/>
        <v>20</v>
      </c>
      <c r="S207" s="11">
        <f t="shared" si="73"/>
        <v>80</v>
      </c>
      <c r="T207" s="12">
        <f>GESTOR!M207</f>
        <v>0</v>
      </c>
      <c r="U207" s="11">
        <f t="shared" si="74"/>
        <v>0</v>
      </c>
      <c r="V207" s="11">
        <f t="shared" si="75"/>
        <v>80</v>
      </c>
      <c r="W207" s="13">
        <v>79.58</v>
      </c>
      <c r="X207" s="13">
        <f t="shared" si="15"/>
        <v>3183.2</v>
      </c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</row>
    <row r="208" spans="1:44" ht="37.5" customHeight="1" x14ac:dyDescent="0.3">
      <c r="A208" s="36">
        <v>205</v>
      </c>
      <c r="B208" s="149"/>
      <c r="C208" s="77" t="s">
        <v>172</v>
      </c>
      <c r="D208" s="78" t="s">
        <v>220</v>
      </c>
      <c r="E208" s="58" t="s">
        <v>91</v>
      </c>
      <c r="F208" s="6">
        <v>60</v>
      </c>
      <c r="G208" s="7">
        <f t="shared" si="61"/>
        <v>30</v>
      </c>
      <c r="H208" s="7">
        <f t="shared" si="62"/>
        <v>0</v>
      </c>
      <c r="I208" s="7">
        <f t="shared" si="63"/>
        <v>30</v>
      </c>
      <c r="J208" s="8">
        <f t="shared" si="64"/>
        <v>30</v>
      </c>
      <c r="K208" s="8">
        <f t="shared" si="65"/>
        <v>0</v>
      </c>
      <c r="L208" s="8">
        <f t="shared" si="66"/>
        <v>30</v>
      </c>
      <c r="M208" s="9">
        <f t="shared" si="67"/>
        <v>30</v>
      </c>
      <c r="N208" s="9">
        <f t="shared" si="68"/>
        <v>0</v>
      </c>
      <c r="O208" s="9">
        <f t="shared" si="69"/>
        <v>30</v>
      </c>
      <c r="P208" s="10">
        <f t="shared" si="70"/>
        <v>30</v>
      </c>
      <c r="Q208" s="10">
        <f t="shared" si="71"/>
        <v>0</v>
      </c>
      <c r="R208" s="10">
        <f t="shared" si="72"/>
        <v>30</v>
      </c>
      <c r="S208" s="11">
        <f t="shared" si="73"/>
        <v>120</v>
      </c>
      <c r="T208" s="12">
        <f>GESTOR!M208</f>
        <v>0</v>
      </c>
      <c r="U208" s="11">
        <f t="shared" si="74"/>
        <v>0</v>
      </c>
      <c r="V208" s="11">
        <f t="shared" si="75"/>
        <v>120</v>
      </c>
      <c r="W208" s="13">
        <v>14.05</v>
      </c>
      <c r="X208" s="13">
        <f t="shared" si="15"/>
        <v>843</v>
      </c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</row>
    <row r="209" spans="1:44" ht="37.5" customHeight="1" x14ac:dyDescent="0.3">
      <c r="A209" s="36">
        <v>206</v>
      </c>
      <c r="B209" s="149"/>
      <c r="C209" s="77" t="s">
        <v>174</v>
      </c>
      <c r="D209" s="78" t="s">
        <v>215</v>
      </c>
      <c r="E209" s="58" t="s">
        <v>90</v>
      </c>
      <c r="F209" s="6">
        <v>72</v>
      </c>
      <c r="G209" s="7">
        <f t="shared" si="61"/>
        <v>36</v>
      </c>
      <c r="H209" s="7">
        <f t="shared" si="62"/>
        <v>0</v>
      </c>
      <c r="I209" s="7">
        <f t="shared" si="63"/>
        <v>36</v>
      </c>
      <c r="J209" s="8">
        <f t="shared" si="64"/>
        <v>36</v>
      </c>
      <c r="K209" s="8">
        <f t="shared" si="65"/>
        <v>0</v>
      </c>
      <c r="L209" s="8">
        <f t="shared" si="66"/>
        <v>36</v>
      </c>
      <c r="M209" s="9">
        <f t="shared" si="67"/>
        <v>36</v>
      </c>
      <c r="N209" s="9">
        <f t="shared" si="68"/>
        <v>0</v>
      </c>
      <c r="O209" s="9">
        <f t="shared" si="69"/>
        <v>36</v>
      </c>
      <c r="P209" s="10">
        <f t="shared" si="70"/>
        <v>36</v>
      </c>
      <c r="Q209" s="10">
        <f t="shared" si="71"/>
        <v>0</v>
      </c>
      <c r="R209" s="10">
        <f t="shared" si="72"/>
        <v>36</v>
      </c>
      <c r="S209" s="11">
        <f t="shared" si="73"/>
        <v>144</v>
      </c>
      <c r="T209" s="12">
        <f>GESTOR!M209</f>
        <v>0</v>
      </c>
      <c r="U209" s="11">
        <f t="shared" si="74"/>
        <v>0</v>
      </c>
      <c r="V209" s="11">
        <f t="shared" si="75"/>
        <v>144</v>
      </c>
      <c r="W209" s="13">
        <v>133.57</v>
      </c>
      <c r="X209" s="13">
        <f t="shared" si="15"/>
        <v>9617.0399999999991</v>
      </c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</row>
    <row r="210" spans="1:44" ht="37.5" customHeight="1" x14ac:dyDescent="0.3">
      <c r="A210" s="36">
        <v>207</v>
      </c>
      <c r="B210" s="150"/>
      <c r="C210" s="77" t="s">
        <v>175</v>
      </c>
      <c r="D210" s="78" t="s">
        <v>215</v>
      </c>
      <c r="E210" s="58" t="s">
        <v>90</v>
      </c>
      <c r="F210" s="6">
        <v>60</v>
      </c>
      <c r="G210" s="7">
        <f t="shared" si="61"/>
        <v>30</v>
      </c>
      <c r="H210" s="7">
        <f t="shared" si="62"/>
        <v>0</v>
      </c>
      <c r="I210" s="7">
        <f t="shared" si="63"/>
        <v>30</v>
      </c>
      <c r="J210" s="8">
        <f t="shared" si="64"/>
        <v>30</v>
      </c>
      <c r="K210" s="8">
        <f t="shared" si="65"/>
        <v>0</v>
      </c>
      <c r="L210" s="8">
        <f t="shared" si="66"/>
        <v>30</v>
      </c>
      <c r="M210" s="9">
        <f t="shared" si="67"/>
        <v>30</v>
      </c>
      <c r="N210" s="9">
        <f t="shared" si="68"/>
        <v>0</v>
      </c>
      <c r="O210" s="9">
        <f t="shared" si="69"/>
        <v>30</v>
      </c>
      <c r="P210" s="10">
        <f t="shared" si="70"/>
        <v>30</v>
      </c>
      <c r="Q210" s="10">
        <f t="shared" si="71"/>
        <v>0</v>
      </c>
      <c r="R210" s="10">
        <f t="shared" si="72"/>
        <v>30</v>
      </c>
      <c r="S210" s="11">
        <f t="shared" si="73"/>
        <v>120</v>
      </c>
      <c r="T210" s="12">
        <f>GESTOR!M210</f>
        <v>0</v>
      </c>
      <c r="U210" s="11">
        <f t="shared" si="74"/>
        <v>0</v>
      </c>
      <c r="V210" s="11">
        <f t="shared" si="75"/>
        <v>120</v>
      </c>
      <c r="W210" s="13">
        <v>147.88999999999999</v>
      </c>
      <c r="X210" s="13">
        <f t="shared" si="15"/>
        <v>8873.4</v>
      </c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</row>
    <row r="211" spans="1:44" ht="37.5" customHeight="1" x14ac:dyDescent="0.3">
      <c r="A211" s="36">
        <v>208</v>
      </c>
      <c r="B211" s="148" t="s">
        <v>103</v>
      </c>
      <c r="C211" s="77" t="s">
        <v>106</v>
      </c>
      <c r="D211" s="78" t="s">
        <v>231</v>
      </c>
      <c r="E211" s="58" t="s">
        <v>90</v>
      </c>
      <c r="F211" s="6">
        <v>10</v>
      </c>
      <c r="G211" s="7">
        <f t="shared" si="61"/>
        <v>5</v>
      </c>
      <c r="H211" s="7">
        <f t="shared" si="62"/>
        <v>0</v>
      </c>
      <c r="I211" s="7">
        <f t="shared" si="63"/>
        <v>5</v>
      </c>
      <c r="J211" s="8">
        <f t="shared" si="64"/>
        <v>5</v>
      </c>
      <c r="K211" s="8">
        <f t="shared" si="65"/>
        <v>0</v>
      </c>
      <c r="L211" s="8">
        <f t="shared" si="66"/>
        <v>5</v>
      </c>
      <c r="M211" s="9">
        <f t="shared" si="67"/>
        <v>5</v>
      </c>
      <c r="N211" s="9">
        <f t="shared" si="68"/>
        <v>0</v>
      </c>
      <c r="O211" s="9">
        <f t="shared" si="69"/>
        <v>5</v>
      </c>
      <c r="P211" s="10">
        <f t="shared" si="70"/>
        <v>5</v>
      </c>
      <c r="Q211" s="10">
        <f t="shared" si="71"/>
        <v>0</v>
      </c>
      <c r="R211" s="10">
        <f t="shared" si="72"/>
        <v>5</v>
      </c>
      <c r="S211" s="11">
        <f t="shared" si="73"/>
        <v>20</v>
      </c>
      <c r="T211" s="12">
        <f>GESTOR!M211</f>
        <v>0</v>
      </c>
      <c r="U211" s="11">
        <f t="shared" si="74"/>
        <v>0</v>
      </c>
      <c r="V211" s="11">
        <f t="shared" si="75"/>
        <v>20</v>
      </c>
      <c r="W211" s="13">
        <v>203.44</v>
      </c>
      <c r="X211" s="13">
        <f t="shared" si="15"/>
        <v>2034.4</v>
      </c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</row>
    <row r="212" spans="1:44" ht="37.5" customHeight="1" x14ac:dyDescent="0.3">
      <c r="A212" s="36">
        <v>209</v>
      </c>
      <c r="B212" s="149"/>
      <c r="C212" s="77" t="s">
        <v>109</v>
      </c>
      <c r="D212" s="78" t="s">
        <v>232</v>
      </c>
      <c r="E212" s="58" t="s">
        <v>90</v>
      </c>
      <c r="F212" s="6">
        <v>200</v>
      </c>
      <c r="G212" s="7">
        <f t="shared" si="61"/>
        <v>100</v>
      </c>
      <c r="H212" s="7">
        <f t="shared" si="62"/>
        <v>0</v>
      </c>
      <c r="I212" s="7">
        <f t="shared" si="63"/>
        <v>100</v>
      </c>
      <c r="J212" s="8">
        <f t="shared" si="64"/>
        <v>100</v>
      </c>
      <c r="K212" s="8">
        <f t="shared" si="65"/>
        <v>0</v>
      </c>
      <c r="L212" s="8">
        <f t="shared" si="66"/>
        <v>100</v>
      </c>
      <c r="M212" s="9">
        <f t="shared" si="67"/>
        <v>100</v>
      </c>
      <c r="N212" s="9">
        <f t="shared" si="68"/>
        <v>0</v>
      </c>
      <c r="O212" s="9">
        <f t="shared" si="69"/>
        <v>100</v>
      </c>
      <c r="P212" s="10">
        <f t="shared" si="70"/>
        <v>100</v>
      </c>
      <c r="Q212" s="10">
        <f t="shared" si="71"/>
        <v>0</v>
      </c>
      <c r="R212" s="10">
        <f t="shared" si="72"/>
        <v>100</v>
      </c>
      <c r="S212" s="11">
        <f t="shared" si="73"/>
        <v>400</v>
      </c>
      <c r="T212" s="12">
        <f>GESTOR!M212</f>
        <v>0</v>
      </c>
      <c r="U212" s="11">
        <f t="shared" si="74"/>
        <v>0</v>
      </c>
      <c r="V212" s="11">
        <f t="shared" si="75"/>
        <v>400</v>
      </c>
      <c r="W212" s="13">
        <v>26.2</v>
      </c>
      <c r="X212" s="13">
        <f t="shared" si="15"/>
        <v>5240</v>
      </c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</row>
    <row r="213" spans="1:44" ht="37.5" customHeight="1" x14ac:dyDescent="0.3">
      <c r="A213" s="36">
        <v>210</v>
      </c>
      <c r="B213" s="149"/>
      <c r="C213" s="77" t="s">
        <v>110</v>
      </c>
      <c r="D213" s="78" t="s">
        <v>233</v>
      </c>
      <c r="E213" s="58" t="s">
        <v>90</v>
      </c>
      <c r="F213" s="6">
        <v>200</v>
      </c>
      <c r="G213" s="7">
        <f t="shared" si="61"/>
        <v>100</v>
      </c>
      <c r="H213" s="7">
        <f t="shared" si="62"/>
        <v>0</v>
      </c>
      <c r="I213" s="7">
        <f t="shared" si="63"/>
        <v>100</v>
      </c>
      <c r="J213" s="8">
        <f t="shared" si="64"/>
        <v>100</v>
      </c>
      <c r="K213" s="8">
        <f t="shared" si="65"/>
        <v>0</v>
      </c>
      <c r="L213" s="8">
        <f t="shared" si="66"/>
        <v>100</v>
      </c>
      <c r="M213" s="9">
        <f t="shared" si="67"/>
        <v>100</v>
      </c>
      <c r="N213" s="9">
        <f t="shared" si="68"/>
        <v>0</v>
      </c>
      <c r="O213" s="9">
        <f t="shared" si="69"/>
        <v>100</v>
      </c>
      <c r="P213" s="10">
        <f t="shared" si="70"/>
        <v>100</v>
      </c>
      <c r="Q213" s="10">
        <f t="shared" si="71"/>
        <v>0</v>
      </c>
      <c r="R213" s="10">
        <f t="shared" si="72"/>
        <v>100</v>
      </c>
      <c r="S213" s="11">
        <f t="shared" si="73"/>
        <v>400</v>
      </c>
      <c r="T213" s="12">
        <f>GESTOR!M213</f>
        <v>0</v>
      </c>
      <c r="U213" s="11">
        <f t="shared" si="74"/>
        <v>0</v>
      </c>
      <c r="V213" s="11">
        <f t="shared" si="75"/>
        <v>400</v>
      </c>
      <c r="W213" s="13">
        <v>41.65</v>
      </c>
      <c r="X213" s="13">
        <f t="shared" si="15"/>
        <v>8330</v>
      </c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</row>
    <row r="214" spans="1:44" ht="37.5" customHeight="1" x14ac:dyDescent="0.3">
      <c r="A214" s="36">
        <v>211</v>
      </c>
      <c r="B214" s="149"/>
      <c r="C214" s="77" t="s">
        <v>112</v>
      </c>
      <c r="D214" s="78" t="s">
        <v>178</v>
      </c>
      <c r="E214" s="58" t="s">
        <v>90</v>
      </c>
      <c r="F214" s="6">
        <v>200</v>
      </c>
      <c r="G214" s="7">
        <f t="shared" si="61"/>
        <v>100</v>
      </c>
      <c r="H214" s="7">
        <f t="shared" si="62"/>
        <v>0</v>
      </c>
      <c r="I214" s="7">
        <f t="shared" si="63"/>
        <v>100</v>
      </c>
      <c r="J214" s="8">
        <f t="shared" si="64"/>
        <v>100</v>
      </c>
      <c r="K214" s="8">
        <f t="shared" si="65"/>
        <v>0</v>
      </c>
      <c r="L214" s="8">
        <f t="shared" si="66"/>
        <v>100</v>
      </c>
      <c r="M214" s="9">
        <f t="shared" si="67"/>
        <v>100</v>
      </c>
      <c r="N214" s="9">
        <f t="shared" si="68"/>
        <v>0</v>
      </c>
      <c r="O214" s="9">
        <f t="shared" si="69"/>
        <v>100</v>
      </c>
      <c r="P214" s="10">
        <f t="shared" si="70"/>
        <v>100</v>
      </c>
      <c r="Q214" s="10">
        <f t="shared" si="71"/>
        <v>0</v>
      </c>
      <c r="R214" s="10">
        <f t="shared" si="72"/>
        <v>100</v>
      </c>
      <c r="S214" s="11">
        <f t="shared" si="73"/>
        <v>400</v>
      </c>
      <c r="T214" s="12">
        <f>GESTOR!M214</f>
        <v>0</v>
      </c>
      <c r="U214" s="11">
        <f t="shared" si="74"/>
        <v>0</v>
      </c>
      <c r="V214" s="11">
        <f t="shared" si="75"/>
        <v>400</v>
      </c>
      <c r="W214" s="13">
        <v>50</v>
      </c>
      <c r="X214" s="13">
        <f t="shared" si="15"/>
        <v>10000</v>
      </c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</row>
    <row r="215" spans="1:44" ht="37.5" customHeight="1" x14ac:dyDescent="0.3">
      <c r="A215" s="36">
        <v>212</v>
      </c>
      <c r="B215" s="149"/>
      <c r="C215" s="77" t="s">
        <v>115</v>
      </c>
      <c r="D215" s="78" t="s">
        <v>234</v>
      </c>
      <c r="E215" s="58" t="s">
        <v>91</v>
      </c>
      <c r="F215" s="6">
        <v>3000</v>
      </c>
      <c r="G215" s="7">
        <f t="shared" si="61"/>
        <v>1500</v>
      </c>
      <c r="H215" s="7">
        <f t="shared" si="62"/>
        <v>0</v>
      </c>
      <c r="I215" s="7">
        <f t="shared" si="63"/>
        <v>1500</v>
      </c>
      <c r="J215" s="8">
        <f t="shared" si="64"/>
        <v>1500</v>
      </c>
      <c r="K215" s="8">
        <f t="shared" si="65"/>
        <v>0</v>
      </c>
      <c r="L215" s="8">
        <f t="shared" si="66"/>
        <v>1500</v>
      </c>
      <c r="M215" s="9">
        <f t="shared" si="67"/>
        <v>1500</v>
      </c>
      <c r="N215" s="9">
        <f t="shared" si="68"/>
        <v>0</v>
      </c>
      <c r="O215" s="9">
        <f t="shared" si="69"/>
        <v>1500</v>
      </c>
      <c r="P215" s="10">
        <f t="shared" si="70"/>
        <v>1500</v>
      </c>
      <c r="Q215" s="10">
        <f t="shared" si="71"/>
        <v>0</v>
      </c>
      <c r="R215" s="10">
        <f t="shared" si="72"/>
        <v>1500</v>
      </c>
      <c r="S215" s="11">
        <f t="shared" si="73"/>
        <v>6000</v>
      </c>
      <c r="T215" s="12">
        <f>GESTOR!M215</f>
        <v>0</v>
      </c>
      <c r="U215" s="11">
        <f t="shared" si="74"/>
        <v>0</v>
      </c>
      <c r="V215" s="11">
        <f t="shared" si="75"/>
        <v>6000</v>
      </c>
      <c r="W215" s="13">
        <v>10</v>
      </c>
      <c r="X215" s="13">
        <f t="shared" si="15"/>
        <v>30000</v>
      </c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</row>
    <row r="216" spans="1:44" ht="37.5" customHeight="1" x14ac:dyDescent="0.3">
      <c r="A216" s="36">
        <v>213</v>
      </c>
      <c r="B216" s="149"/>
      <c r="C216" s="77" t="s">
        <v>117</v>
      </c>
      <c r="D216" s="78" t="s">
        <v>235</v>
      </c>
      <c r="E216" s="58" t="s">
        <v>91</v>
      </c>
      <c r="F216" s="6">
        <v>3000</v>
      </c>
      <c r="G216" s="7">
        <f t="shared" si="61"/>
        <v>1500</v>
      </c>
      <c r="H216" s="7">
        <f t="shared" si="62"/>
        <v>0</v>
      </c>
      <c r="I216" s="7">
        <f t="shared" si="63"/>
        <v>1500</v>
      </c>
      <c r="J216" s="8">
        <f t="shared" si="64"/>
        <v>1500</v>
      </c>
      <c r="K216" s="8">
        <f t="shared" si="65"/>
        <v>0</v>
      </c>
      <c r="L216" s="8">
        <f t="shared" si="66"/>
        <v>1500</v>
      </c>
      <c r="M216" s="9">
        <f t="shared" si="67"/>
        <v>1500</v>
      </c>
      <c r="N216" s="9">
        <f t="shared" si="68"/>
        <v>0</v>
      </c>
      <c r="O216" s="9">
        <f t="shared" si="69"/>
        <v>1500</v>
      </c>
      <c r="P216" s="10">
        <f t="shared" si="70"/>
        <v>1500</v>
      </c>
      <c r="Q216" s="10">
        <f t="shared" si="71"/>
        <v>0</v>
      </c>
      <c r="R216" s="10">
        <f t="shared" si="72"/>
        <v>1500</v>
      </c>
      <c r="S216" s="11">
        <f t="shared" si="73"/>
        <v>6000</v>
      </c>
      <c r="T216" s="12">
        <f>GESTOR!M216</f>
        <v>0</v>
      </c>
      <c r="U216" s="11">
        <f t="shared" si="74"/>
        <v>0</v>
      </c>
      <c r="V216" s="11">
        <f t="shared" si="75"/>
        <v>6000</v>
      </c>
      <c r="W216" s="13">
        <v>15.7</v>
      </c>
      <c r="X216" s="13">
        <f t="shared" si="15"/>
        <v>47100</v>
      </c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</row>
    <row r="217" spans="1:44" ht="37.5" customHeight="1" x14ac:dyDescent="0.3">
      <c r="A217" s="36">
        <v>214</v>
      </c>
      <c r="B217" s="149"/>
      <c r="C217" s="77" t="s">
        <v>122</v>
      </c>
      <c r="D217" s="78" t="s">
        <v>231</v>
      </c>
      <c r="E217" s="58" t="s">
        <v>92</v>
      </c>
      <c r="F217" s="6">
        <v>200</v>
      </c>
      <c r="G217" s="7">
        <f t="shared" si="61"/>
        <v>100</v>
      </c>
      <c r="H217" s="7">
        <f t="shared" si="62"/>
        <v>0</v>
      </c>
      <c r="I217" s="7">
        <f t="shared" si="63"/>
        <v>100</v>
      </c>
      <c r="J217" s="8">
        <f t="shared" si="64"/>
        <v>100</v>
      </c>
      <c r="K217" s="8">
        <f t="shared" si="65"/>
        <v>0</v>
      </c>
      <c r="L217" s="8">
        <f t="shared" si="66"/>
        <v>100</v>
      </c>
      <c r="M217" s="9">
        <f t="shared" si="67"/>
        <v>100</v>
      </c>
      <c r="N217" s="9">
        <f t="shared" si="68"/>
        <v>0</v>
      </c>
      <c r="O217" s="9">
        <f t="shared" si="69"/>
        <v>100</v>
      </c>
      <c r="P217" s="10">
        <f t="shared" si="70"/>
        <v>100</v>
      </c>
      <c r="Q217" s="10">
        <f t="shared" si="71"/>
        <v>0</v>
      </c>
      <c r="R217" s="10">
        <f t="shared" si="72"/>
        <v>100</v>
      </c>
      <c r="S217" s="11">
        <f t="shared" si="73"/>
        <v>400</v>
      </c>
      <c r="T217" s="12">
        <f>GESTOR!M217</f>
        <v>0</v>
      </c>
      <c r="U217" s="11">
        <f t="shared" si="74"/>
        <v>0</v>
      </c>
      <c r="V217" s="11">
        <f t="shared" si="75"/>
        <v>400</v>
      </c>
      <c r="W217" s="13">
        <v>10</v>
      </c>
      <c r="X217" s="13">
        <f t="shared" si="15"/>
        <v>2000</v>
      </c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</row>
    <row r="218" spans="1:44" ht="37.5" customHeight="1" x14ac:dyDescent="0.3">
      <c r="A218" s="36">
        <v>215</v>
      </c>
      <c r="B218" s="149"/>
      <c r="C218" s="77" t="s">
        <v>123</v>
      </c>
      <c r="D218" s="78" t="s">
        <v>236</v>
      </c>
      <c r="E218" s="58" t="s">
        <v>91</v>
      </c>
      <c r="F218" s="6">
        <v>500</v>
      </c>
      <c r="G218" s="7">
        <f t="shared" si="61"/>
        <v>250</v>
      </c>
      <c r="H218" s="7">
        <f t="shared" si="62"/>
        <v>0</v>
      </c>
      <c r="I218" s="7">
        <f t="shared" si="63"/>
        <v>250</v>
      </c>
      <c r="J218" s="8">
        <f t="shared" si="64"/>
        <v>250</v>
      </c>
      <c r="K218" s="8">
        <f t="shared" si="65"/>
        <v>0</v>
      </c>
      <c r="L218" s="8">
        <f t="shared" si="66"/>
        <v>250</v>
      </c>
      <c r="M218" s="9">
        <f t="shared" si="67"/>
        <v>250</v>
      </c>
      <c r="N218" s="9">
        <f t="shared" si="68"/>
        <v>0</v>
      </c>
      <c r="O218" s="9">
        <f t="shared" si="69"/>
        <v>250</v>
      </c>
      <c r="P218" s="10">
        <f t="shared" si="70"/>
        <v>250</v>
      </c>
      <c r="Q218" s="10">
        <f t="shared" si="71"/>
        <v>0</v>
      </c>
      <c r="R218" s="10">
        <f t="shared" si="72"/>
        <v>250</v>
      </c>
      <c r="S218" s="11">
        <f t="shared" si="73"/>
        <v>1000</v>
      </c>
      <c r="T218" s="12">
        <f>GESTOR!M218</f>
        <v>0</v>
      </c>
      <c r="U218" s="11">
        <f t="shared" si="74"/>
        <v>0</v>
      </c>
      <c r="V218" s="11">
        <f t="shared" si="75"/>
        <v>1000</v>
      </c>
      <c r="W218" s="13">
        <v>15</v>
      </c>
      <c r="X218" s="13">
        <f t="shared" si="15"/>
        <v>7500</v>
      </c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</row>
    <row r="219" spans="1:44" ht="37.5" customHeight="1" x14ac:dyDescent="0.3">
      <c r="A219" s="36">
        <v>216</v>
      </c>
      <c r="B219" s="149"/>
      <c r="C219" s="77" t="s">
        <v>125</v>
      </c>
      <c r="D219" s="78" t="s">
        <v>237</v>
      </c>
      <c r="E219" s="58" t="s">
        <v>91</v>
      </c>
      <c r="F219" s="6">
        <v>500</v>
      </c>
      <c r="G219" s="7">
        <f t="shared" si="61"/>
        <v>250</v>
      </c>
      <c r="H219" s="7">
        <f t="shared" si="62"/>
        <v>0</v>
      </c>
      <c r="I219" s="7">
        <f t="shared" si="63"/>
        <v>250</v>
      </c>
      <c r="J219" s="8">
        <f t="shared" si="64"/>
        <v>250</v>
      </c>
      <c r="K219" s="8">
        <f t="shared" si="65"/>
        <v>0</v>
      </c>
      <c r="L219" s="8">
        <f t="shared" si="66"/>
        <v>250</v>
      </c>
      <c r="M219" s="9">
        <f t="shared" si="67"/>
        <v>250</v>
      </c>
      <c r="N219" s="9">
        <f t="shared" si="68"/>
        <v>0</v>
      </c>
      <c r="O219" s="9">
        <f t="shared" si="69"/>
        <v>250</v>
      </c>
      <c r="P219" s="10">
        <f t="shared" si="70"/>
        <v>250</v>
      </c>
      <c r="Q219" s="10">
        <f t="shared" si="71"/>
        <v>0</v>
      </c>
      <c r="R219" s="10">
        <f t="shared" si="72"/>
        <v>250</v>
      </c>
      <c r="S219" s="11">
        <f t="shared" si="73"/>
        <v>1000</v>
      </c>
      <c r="T219" s="12">
        <f>GESTOR!M219</f>
        <v>0</v>
      </c>
      <c r="U219" s="11">
        <f t="shared" si="74"/>
        <v>0</v>
      </c>
      <c r="V219" s="11">
        <f t="shared" si="75"/>
        <v>1000</v>
      </c>
      <c r="W219" s="13">
        <v>21.67</v>
      </c>
      <c r="X219" s="13">
        <f t="shared" si="15"/>
        <v>10835</v>
      </c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</row>
    <row r="220" spans="1:44" ht="37.5" customHeight="1" x14ac:dyDescent="0.3">
      <c r="A220" s="36">
        <v>217</v>
      </c>
      <c r="B220" s="149"/>
      <c r="C220" s="77" t="s">
        <v>127</v>
      </c>
      <c r="D220" s="78" t="s">
        <v>211</v>
      </c>
      <c r="E220" s="58" t="s">
        <v>91</v>
      </c>
      <c r="F220" s="6">
        <v>200</v>
      </c>
      <c r="G220" s="7">
        <f t="shared" si="61"/>
        <v>100</v>
      </c>
      <c r="H220" s="7">
        <f t="shared" si="62"/>
        <v>0</v>
      </c>
      <c r="I220" s="7">
        <f t="shared" si="63"/>
        <v>100</v>
      </c>
      <c r="J220" s="8">
        <f t="shared" si="64"/>
        <v>100</v>
      </c>
      <c r="K220" s="8">
        <f t="shared" si="65"/>
        <v>0</v>
      </c>
      <c r="L220" s="8">
        <f t="shared" si="66"/>
        <v>100</v>
      </c>
      <c r="M220" s="9">
        <f t="shared" si="67"/>
        <v>100</v>
      </c>
      <c r="N220" s="9">
        <f t="shared" si="68"/>
        <v>0</v>
      </c>
      <c r="O220" s="9">
        <f t="shared" si="69"/>
        <v>100</v>
      </c>
      <c r="P220" s="10">
        <f t="shared" si="70"/>
        <v>100</v>
      </c>
      <c r="Q220" s="10">
        <f t="shared" si="71"/>
        <v>0</v>
      </c>
      <c r="R220" s="10">
        <f t="shared" si="72"/>
        <v>100</v>
      </c>
      <c r="S220" s="11">
        <f t="shared" si="73"/>
        <v>400</v>
      </c>
      <c r="T220" s="12">
        <f>GESTOR!M220</f>
        <v>0</v>
      </c>
      <c r="U220" s="11">
        <f t="shared" si="74"/>
        <v>0</v>
      </c>
      <c r="V220" s="11">
        <f t="shared" si="75"/>
        <v>400</v>
      </c>
      <c r="W220" s="13">
        <v>15.22</v>
      </c>
      <c r="X220" s="13">
        <f t="shared" si="15"/>
        <v>3044</v>
      </c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</row>
    <row r="221" spans="1:44" ht="37.5" customHeight="1" x14ac:dyDescent="0.3">
      <c r="A221" s="36">
        <v>218</v>
      </c>
      <c r="B221" s="149"/>
      <c r="C221" s="77" t="s">
        <v>129</v>
      </c>
      <c r="D221" s="78" t="s">
        <v>238</v>
      </c>
      <c r="E221" s="58" t="s">
        <v>91</v>
      </c>
      <c r="F221" s="6">
        <v>50</v>
      </c>
      <c r="G221" s="7">
        <f t="shared" si="61"/>
        <v>25</v>
      </c>
      <c r="H221" s="7">
        <f t="shared" si="62"/>
        <v>0</v>
      </c>
      <c r="I221" s="7">
        <f t="shared" si="63"/>
        <v>25</v>
      </c>
      <c r="J221" s="8">
        <f t="shared" si="64"/>
        <v>25</v>
      </c>
      <c r="K221" s="8">
        <f t="shared" si="65"/>
        <v>0</v>
      </c>
      <c r="L221" s="8">
        <f t="shared" si="66"/>
        <v>25</v>
      </c>
      <c r="M221" s="9">
        <f t="shared" si="67"/>
        <v>25</v>
      </c>
      <c r="N221" s="9">
        <f t="shared" si="68"/>
        <v>0</v>
      </c>
      <c r="O221" s="9">
        <f t="shared" si="69"/>
        <v>25</v>
      </c>
      <c r="P221" s="10">
        <f t="shared" si="70"/>
        <v>25</v>
      </c>
      <c r="Q221" s="10">
        <f t="shared" si="71"/>
        <v>0</v>
      </c>
      <c r="R221" s="10">
        <f t="shared" si="72"/>
        <v>25</v>
      </c>
      <c r="S221" s="11">
        <f t="shared" si="73"/>
        <v>100</v>
      </c>
      <c r="T221" s="12">
        <f>GESTOR!M221</f>
        <v>0</v>
      </c>
      <c r="U221" s="11">
        <f t="shared" si="74"/>
        <v>0</v>
      </c>
      <c r="V221" s="11">
        <f t="shared" si="75"/>
        <v>100</v>
      </c>
      <c r="W221" s="13">
        <v>212.25</v>
      </c>
      <c r="X221" s="13">
        <f t="shared" si="15"/>
        <v>10612.5</v>
      </c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</row>
    <row r="222" spans="1:44" ht="37.5" customHeight="1" x14ac:dyDescent="0.3">
      <c r="A222" s="36">
        <v>219</v>
      </c>
      <c r="B222" s="149"/>
      <c r="C222" s="77" t="s">
        <v>131</v>
      </c>
      <c r="D222" s="78" t="s">
        <v>239</v>
      </c>
      <c r="E222" s="58" t="s">
        <v>91</v>
      </c>
      <c r="F222" s="6">
        <v>50</v>
      </c>
      <c r="G222" s="7">
        <f t="shared" si="61"/>
        <v>25</v>
      </c>
      <c r="H222" s="7">
        <f t="shared" si="62"/>
        <v>0</v>
      </c>
      <c r="I222" s="7">
        <f t="shared" si="63"/>
        <v>25</v>
      </c>
      <c r="J222" s="8">
        <f t="shared" si="64"/>
        <v>25</v>
      </c>
      <c r="K222" s="8">
        <f t="shared" si="65"/>
        <v>0</v>
      </c>
      <c r="L222" s="8">
        <f t="shared" si="66"/>
        <v>25</v>
      </c>
      <c r="M222" s="9">
        <f t="shared" si="67"/>
        <v>25</v>
      </c>
      <c r="N222" s="9">
        <f t="shared" si="68"/>
        <v>0</v>
      </c>
      <c r="O222" s="9">
        <f t="shared" si="69"/>
        <v>25</v>
      </c>
      <c r="P222" s="10">
        <f t="shared" si="70"/>
        <v>25</v>
      </c>
      <c r="Q222" s="10">
        <f t="shared" si="71"/>
        <v>0</v>
      </c>
      <c r="R222" s="10">
        <f t="shared" si="72"/>
        <v>25</v>
      </c>
      <c r="S222" s="11">
        <f t="shared" si="73"/>
        <v>100</v>
      </c>
      <c r="T222" s="12">
        <f>GESTOR!M222</f>
        <v>0</v>
      </c>
      <c r="U222" s="11">
        <f t="shared" si="74"/>
        <v>0</v>
      </c>
      <c r="V222" s="11">
        <f t="shared" si="75"/>
        <v>100</v>
      </c>
      <c r="W222" s="13">
        <v>207.5</v>
      </c>
      <c r="X222" s="13">
        <f t="shared" si="15"/>
        <v>10375</v>
      </c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</row>
    <row r="223" spans="1:44" ht="37.5" customHeight="1" x14ac:dyDescent="0.3">
      <c r="A223" s="36">
        <v>220</v>
      </c>
      <c r="B223" s="149"/>
      <c r="C223" s="77" t="s">
        <v>133</v>
      </c>
      <c r="D223" s="78" t="s">
        <v>240</v>
      </c>
      <c r="E223" s="58" t="s">
        <v>91</v>
      </c>
      <c r="F223" s="6">
        <v>50</v>
      </c>
      <c r="G223" s="7">
        <f t="shared" si="61"/>
        <v>25</v>
      </c>
      <c r="H223" s="7">
        <f t="shared" si="62"/>
        <v>0</v>
      </c>
      <c r="I223" s="7">
        <f t="shared" si="63"/>
        <v>25</v>
      </c>
      <c r="J223" s="8">
        <f t="shared" si="64"/>
        <v>25</v>
      </c>
      <c r="K223" s="8">
        <f t="shared" si="65"/>
        <v>0</v>
      </c>
      <c r="L223" s="8">
        <f t="shared" si="66"/>
        <v>25</v>
      </c>
      <c r="M223" s="9">
        <f t="shared" si="67"/>
        <v>25</v>
      </c>
      <c r="N223" s="9">
        <f t="shared" si="68"/>
        <v>0</v>
      </c>
      <c r="O223" s="9">
        <f t="shared" si="69"/>
        <v>25</v>
      </c>
      <c r="P223" s="10">
        <f t="shared" si="70"/>
        <v>25</v>
      </c>
      <c r="Q223" s="10">
        <f t="shared" si="71"/>
        <v>0</v>
      </c>
      <c r="R223" s="10">
        <f t="shared" si="72"/>
        <v>25</v>
      </c>
      <c r="S223" s="11">
        <f t="shared" si="73"/>
        <v>100</v>
      </c>
      <c r="T223" s="12">
        <f>GESTOR!M223</f>
        <v>0</v>
      </c>
      <c r="U223" s="11">
        <f t="shared" si="74"/>
        <v>0</v>
      </c>
      <c r="V223" s="11">
        <f t="shared" si="75"/>
        <v>100</v>
      </c>
      <c r="W223" s="13">
        <v>68.45</v>
      </c>
      <c r="X223" s="13">
        <f t="shared" si="15"/>
        <v>3422.5</v>
      </c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</row>
    <row r="224" spans="1:44" ht="37.5" customHeight="1" x14ac:dyDescent="0.3">
      <c r="A224" s="36">
        <v>221</v>
      </c>
      <c r="B224" s="149"/>
      <c r="C224" s="77" t="s">
        <v>135</v>
      </c>
      <c r="D224" s="78" t="s">
        <v>241</v>
      </c>
      <c r="E224" s="58" t="s">
        <v>91</v>
      </c>
      <c r="F224" s="6">
        <v>50</v>
      </c>
      <c r="G224" s="7">
        <f t="shared" si="61"/>
        <v>25</v>
      </c>
      <c r="H224" s="7">
        <f t="shared" si="62"/>
        <v>0</v>
      </c>
      <c r="I224" s="7">
        <f t="shared" si="63"/>
        <v>25</v>
      </c>
      <c r="J224" s="8">
        <f t="shared" si="64"/>
        <v>25</v>
      </c>
      <c r="K224" s="8">
        <f t="shared" si="65"/>
        <v>0</v>
      </c>
      <c r="L224" s="8">
        <f t="shared" si="66"/>
        <v>25</v>
      </c>
      <c r="M224" s="9">
        <f t="shared" si="67"/>
        <v>25</v>
      </c>
      <c r="N224" s="9">
        <f t="shared" si="68"/>
        <v>0</v>
      </c>
      <c r="O224" s="9">
        <f t="shared" si="69"/>
        <v>25</v>
      </c>
      <c r="P224" s="10">
        <f t="shared" si="70"/>
        <v>25</v>
      </c>
      <c r="Q224" s="10">
        <f t="shared" si="71"/>
        <v>0</v>
      </c>
      <c r="R224" s="10">
        <f t="shared" si="72"/>
        <v>25</v>
      </c>
      <c r="S224" s="11">
        <f t="shared" si="73"/>
        <v>100</v>
      </c>
      <c r="T224" s="12">
        <f>GESTOR!M224</f>
        <v>0</v>
      </c>
      <c r="U224" s="11">
        <f t="shared" si="74"/>
        <v>0</v>
      </c>
      <c r="V224" s="11">
        <f t="shared" si="75"/>
        <v>100</v>
      </c>
      <c r="W224" s="13">
        <v>26.46</v>
      </c>
      <c r="X224" s="13">
        <f t="shared" si="15"/>
        <v>1323</v>
      </c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</row>
    <row r="225" spans="1:44" ht="37.5" customHeight="1" x14ac:dyDescent="0.3">
      <c r="A225" s="36">
        <v>222</v>
      </c>
      <c r="B225" s="149"/>
      <c r="C225" s="77" t="s">
        <v>137</v>
      </c>
      <c r="D225" s="78" t="s">
        <v>242</v>
      </c>
      <c r="E225" s="58" t="s">
        <v>91</v>
      </c>
      <c r="F225" s="6">
        <v>100</v>
      </c>
      <c r="G225" s="7">
        <f t="shared" si="61"/>
        <v>50</v>
      </c>
      <c r="H225" s="7">
        <f t="shared" si="62"/>
        <v>0</v>
      </c>
      <c r="I225" s="7">
        <f t="shared" si="63"/>
        <v>50</v>
      </c>
      <c r="J225" s="8">
        <f t="shared" si="64"/>
        <v>50</v>
      </c>
      <c r="K225" s="8">
        <f t="shared" si="65"/>
        <v>0</v>
      </c>
      <c r="L225" s="8">
        <f t="shared" si="66"/>
        <v>50</v>
      </c>
      <c r="M225" s="9">
        <f t="shared" si="67"/>
        <v>50</v>
      </c>
      <c r="N225" s="9">
        <f t="shared" si="68"/>
        <v>0</v>
      </c>
      <c r="O225" s="9">
        <f t="shared" si="69"/>
        <v>50</v>
      </c>
      <c r="P225" s="10">
        <f t="shared" si="70"/>
        <v>50</v>
      </c>
      <c r="Q225" s="10">
        <f t="shared" si="71"/>
        <v>0</v>
      </c>
      <c r="R225" s="10">
        <f t="shared" si="72"/>
        <v>50</v>
      </c>
      <c r="S225" s="11">
        <f t="shared" si="73"/>
        <v>200</v>
      </c>
      <c r="T225" s="12">
        <f>GESTOR!M225</f>
        <v>0</v>
      </c>
      <c r="U225" s="11">
        <f t="shared" si="74"/>
        <v>0</v>
      </c>
      <c r="V225" s="11">
        <f t="shared" si="75"/>
        <v>200</v>
      </c>
      <c r="W225" s="13">
        <v>62.22</v>
      </c>
      <c r="X225" s="13">
        <f t="shared" si="15"/>
        <v>6222</v>
      </c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</row>
    <row r="226" spans="1:44" ht="37.5" customHeight="1" x14ac:dyDescent="0.3">
      <c r="A226" s="36">
        <v>223</v>
      </c>
      <c r="B226" s="149"/>
      <c r="C226" s="77" t="s">
        <v>139</v>
      </c>
      <c r="D226" s="78" t="s">
        <v>243</v>
      </c>
      <c r="E226" s="58" t="s">
        <v>91</v>
      </c>
      <c r="F226" s="6">
        <v>100</v>
      </c>
      <c r="G226" s="7">
        <f t="shared" si="61"/>
        <v>50</v>
      </c>
      <c r="H226" s="7">
        <f t="shared" si="62"/>
        <v>0</v>
      </c>
      <c r="I226" s="7">
        <f t="shared" si="63"/>
        <v>50</v>
      </c>
      <c r="J226" s="8">
        <f t="shared" si="64"/>
        <v>50</v>
      </c>
      <c r="K226" s="8">
        <f t="shared" si="65"/>
        <v>0</v>
      </c>
      <c r="L226" s="8">
        <f t="shared" si="66"/>
        <v>50</v>
      </c>
      <c r="M226" s="9">
        <f t="shared" si="67"/>
        <v>50</v>
      </c>
      <c r="N226" s="9">
        <f t="shared" si="68"/>
        <v>0</v>
      </c>
      <c r="O226" s="9">
        <f t="shared" si="69"/>
        <v>50</v>
      </c>
      <c r="P226" s="10">
        <f t="shared" si="70"/>
        <v>50</v>
      </c>
      <c r="Q226" s="10">
        <f t="shared" si="71"/>
        <v>0</v>
      </c>
      <c r="R226" s="10">
        <f t="shared" si="72"/>
        <v>50</v>
      </c>
      <c r="S226" s="11">
        <f t="shared" si="73"/>
        <v>200</v>
      </c>
      <c r="T226" s="12">
        <f>GESTOR!M226</f>
        <v>0</v>
      </c>
      <c r="U226" s="11">
        <f t="shared" si="74"/>
        <v>0</v>
      </c>
      <c r="V226" s="11">
        <f t="shared" si="75"/>
        <v>200</v>
      </c>
      <c r="W226" s="13">
        <v>103.69</v>
      </c>
      <c r="X226" s="13">
        <f t="shared" si="15"/>
        <v>10369</v>
      </c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</row>
    <row r="227" spans="1:44" ht="37.5" customHeight="1" x14ac:dyDescent="0.3">
      <c r="A227" s="36">
        <v>224</v>
      </c>
      <c r="B227" s="149"/>
      <c r="C227" s="77" t="s">
        <v>141</v>
      </c>
      <c r="D227" s="78" t="s">
        <v>244</v>
      </c>
      <c r="E227" s="58" t="s">
        <v>90</v>
      </c>
      <c r="F227" s="6">
        <v>1</v>
      </c>
      <c r="G227" s="7">
        <f t="shared" si="61"/>
        <v>0</v>
      </c>
      <c r="H227" s="7">
        <f t="shared" si="62"/>
        <v>0</v>
      </c>
      <c r="I227" s="7">
        <f t="shared" si="63"/>
        <v>0</v>
      </c>
      <c r="J227" s="8">
        <f t="shared" si="64"/>
        <v>0</v>
      </c>
      <c r="K227" s="8">
        <f t="shared" si="65"/>
        <v>0</v>
      </c>
      <c r="L227" s="8">
        <f t="shared" si="66"/>
        <v>0</v>
      </c>
      <c r="M227" s="9">
        <f t="shared" si="67"/>
        <v>0</v>
      </c>
      <c r="N227" s="9">
        <f t="shared" si="68"/>
        <v>0</v>
      </c>
      <c r="O227" s="9">
        <f t="shared" si="69"/>
        <v>0</v>
      </c>
      <c r="P227" s="10">
        <f t="shared" si="70"/>
        <v>0</v>
      </c>
      <c r="Q227" s="10">
        <f t="shared" si="71"/>
        <v>0</v>
      </c>
      <c r="R227" s="10">
        <f t="shared" si="72"/>
        <v>0</v>
      </c>
      <c r="S227" s="11">
        <f t="shared" si="73"/>
        <v>2</v>
      </c>
      <c r="T227" s="12">
        <f>GESTOR!M227</f>
        <v>0</v>
      </c>
      <c r="U227" s="11">
        <f t="shared" si="74"/>
        <v>0</v>
      </c>
      <c r="V227" s="11">
        <f t="shared" si="75"/>
        <v>2</v>
      </c>
      <c r="W227" s="13">
        <v>1141.23</v>
      </c>
      <c r="X227" s="13">
        <f t="shared" si="15"/>
        <v>1141.23</v>
      </c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</row>
    <row r="228" spans="1:44" ht="37.5" customHeight="1" x14ac:dyDescent="0.3">
      <c r="A228" s="36">
        <v>225</v>
      </c>
      <c r="B228" s="149"/>
      <c r="C228" s="77" t="s">
        <v>143</v>
      </c>
      <c r="D228" s="78" t="s">
        <v>244</v>
      </c>
      <c r="E228" s="58" t="s">
        <v>90</v>
      </c>
      <c r="F228" s="6">
        <v>1</v>
      </c>
      <c r="G228" s="7">
        <f t="shared" si="61"/>
        <v>0</v>
      </c>
      <c r="H228" s="7">
        <f t="shared" si="62"/>
        <v>0</v>
      </c>
      <c r="I228" s="7">
        <f t="shared" si="63"/>
        <v>0</v>
      </c>
      <c r="J228" s="8">
        <f t="shared" si="64"/>
        <v>0</v>
      </c>
      <c r="K228" s="8">
        <f t="shared" si="65"/>
        <v>0</v>
      </c>
      <c r="L228" s="8">
        <f t="shared" si="66"/>
        <v>0</v>
      </c>
      <c r="M228" s="9">
        <f t="shared" si="67"/>
        <v>0</v>
      </c>
      <c r="N228" s="9">
        <f t="shared" si="68"/>
        <v>0</v>
      </c>
      <c r="O228" s="9">
        <f t="shared" si="69"/>
        <v>0</v>
      </c>
      <c r="P228" s="10">
        <f t="shared" si="70"/>
        <v>0</v>
      </c>
      <c r="Q228" s="10">
        <f t="shared" si="71"/>
        <v>0</v>
      </c>
      <c r="R228" s="10">
        <f t="shared" si="72"/>
        <v>0</v>
      </c>
      <c r="S228" s="11">
        <f t="shared" si="73"/>
        <v>2</v>
      </c>
      <c r="T228" s="12">
        <f>GESTOR!M228</f>
        <v>0</v>
      </c>
      <c r="U228" s="11">
        <f t="shared" si="74"/>
        <v>0</v>
      </c>
      <c r="V228" s="11">
        <f t="shared" si="75"/>
        <v>2</v>
      </c>
      <c r="W228" s="13">
        <v>649.80999999999995</v>
      </c>
      <c r="X228" s="13">
        <f t="shared" si="15"/>
        <v>649.80999999999995</v>
      </c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</row>
    <row r="229" spans="1:44" ht="37.5" customHeight="1" x14ac:dyDescent="0.3">
      <c r="A229" s="36">
        <v>226</v>
      </c>
      <c r="B229" s="149"/>
      <c r="C229" s="77" t="s">
        <v>144</v>
      </c>
      <c r="D229" s="78" t="s">
        <v>204</v>
      </c>
      <c r="E229" s="58" t="s">
        <v>90</v>
      </c>
      <c r="F229" s="6">
        <v>4</v>
      </c>
      <c r="G229" s="7">
        <f t="shared" si="61"/>
        <v>2</v>
      </c>
      <c r="H229" s="7">
        <f t="shared" si="62"/>
        <v>0</v>
      </c>
      <c r="I229" s="7">
        <f t="shared" si="63"/>
        <v>2</v>
      </c>
      <c r="J229" s="8">
        <f t="shared" si="64"/>
        <v>2</v>
      </c>
      <c r="K229" s="8">
        <f t="shared" si="65"/>
        <v>0</v>
      </c>
      <c r="L229" s="8">
        <f t="shared" si="66"/>
        <v>2</v>
      </c>
      <c r="M229" s="9">
        <f t="shared" si="67"/>
        <v>2</v>
      </c>
      <c r="N229" s="9">
        <f t="shared" si="68"/>
        <v>0</v>
      </c>
      <c r="O229" s="9">
        <f t="shared" si="69"/>
        <v>2</v>
      </c>
      <c r="P229" s="10">
        <f t="shared" si="70"/>
        <v>2</v>
      </c>
      <c r="Q229" s="10">
        <f t="shared" si="71"/>
        <v>0</v>
      </c>
      <c r="R229" s="10">
        <f t="shared" si="72"/>
        <v>2</v>
      </c>
      <c r="S229" s="11">
        <f t="shared" si="73"/>
        <v>8</v>
      </c>
      <c r="T229" s="12">
        <f>GESTOR!M229</f>
        <v>0</v>
      </c>
      <c r="U229" s="11">
        <f t="shared" si="74"/>
        <v>0</v>
      </c>
      <c r="V229" s="11">
        <f t="shared" si="75"/>
        <v>8</v>
      </c>
      <c r="W229" s="13">
        <v>172.22</v>
      </c>
      <c r="X229" s="13">
        <f t="shared" si="15"/>
        <v>688.88</v>
      </c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</row>
    <row r="230" spans="1:44" ht="37.5" customHeight="1" x14ac:dyDescent="0.3">
      <c r="A230" s="36">
        <v>227</v>
      </c>
      <c r="B230" s="149"/>
      <c r="C230" s="77" t="s">
        <v>146</v>
      </c>
      <c r="D230" s="78" t="s">
        <v>245</v>
      </c>
      <c r="E230" s="58" t="s">
        <v>90</v>
      </c>
      <c r="F230" s="6">
        <v>4</v>
      </c>
      <c r="G230" s="7">
        <f t="shared" si="61"/>
        <v>2</v>
      </c>
      <c r="H230" s="7">
        <f t="shared" si="62"/>
        <v>0</v>
      </c>
      <c r="I230" s="7">
        <f t="shared" si="63"/>
        <v>2</v>
      </c>
      <c r="J230" s="8">
        <f t="shared" si="64"/>
        <v>2</v>
      </c>
      <c r="K230" s="8">
        <f t="shared" si="65"/>
        <v>0</v>
      </c>
      <c r="L230" s="8">
        <f t="shared" si="66"/>
        <v>2</v>
      </c>
      <c r="M230" s="9">
        <f t="shared" si="67"/>
        <v>2</v>
      </c>
      <c r="N230" s="9">
        <f t="shared" si="68"/>
        <v>0</v>
      </c>
      <c r="O230" s="9">
        <f t="shared" si="69"/>
        <v>2</v>
      </c>
      <c r="P230" s="10">
        <f t="shared" si="70"/>
        <v>2</v>
      </c>
      <c r="Q230" s="10">
        <f t="shared" si="71"/>
        <v>0</v>
      </c>
      <c r="R230" s="10">
        <f t="shared" si="72"/>
        <v>2</v>
      </c>
      <c r="S230" s="11">
        <f t="shared" si="73"/>
        <v>8</v>
      </c>
      <c r="T230" s="12">
        <f>GESTOR!M230</f>
        <v>0</v>
      </c>
      <c r="U230" s="11">
        <f t="shared" si="74"/>
        <v>0</v>
      </c>
      <c r="V230" s="11">
        <f t="shared" si="75"/>
        <v>8</v>
      </c>
      <c r="W230" s="13">
        <v>743.02</v>
      </c>
      <c r="X230" s="13">
        <f t="shared" si="15"/>
        <v>2972.08</v>
      </c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</row>
    <row r="231" spans="1:44" ht="37.5" customHeight="1" x14ac:dyDescent="0.3">
      <c r="A231" s="36">
        <v>228</v>
      </c>
      <c r="B231" s="149"/>
      <c r="C231" s="77" t="s">
        <v>148</v>
      </c>
      <c r="D231" s="78" t="s">
        <v>246</v>
      </c>
      <c r="E231" s="58" t="s">
        <v>90</v>
      </c>
      <c r="F231" s="6">
        <v>5</v>
      </c>
      <c r="G231" s="7">
        <f t="shared" si="61"/>
        <v>2</v>
      </c>
      <c r="H231" s="7">
        <f t="shared" si="62"/>
        <v>0</v>
      </c>
      <c r="I231" s="7">
        <f t="shared" si="63"/>
        <v>2</v>
      </c>
      <c r="J231" s="8">
        <f t="shared" si="64"/>
        <v>2</v>
      </c>
      <c r="K231" s="8">
        <f t="shared" si="65"/>
        <v>0</v>
      </c>
      <c r="L231" s="8">
        <f t="shared" si="66"/>
        <v>2</v>
      </c>
      <c r="M231" s="9">
        <f t="shared" si="67"/>
        <v>2</v>
      </c>
      <c r="N231" s="9">
        <f t="shared" si="68"/>
        <v>0</v>
      </c>
      <c r="O231" s="9">
        <f t="shared" si="69"/>
        <v>2</v>
      </c>
      <c r="P231" s="10">
        <f t="shared" si="70"/>
        <v>2</v>
      </c>
      <c r="Q231" s="10">
        <f t="shared" si="71"/>
        <v>0</v>
      </c>
      <c r="R231" s="10">
        <f t="shared" si="72"/>
        <v>2</v>
      </c>
      <c r="S231" s="11">
        <f t="shared" si="73"/>
        <v>10</v>
      </c>
      <c r="T231" s="12">
        <f>GESTOR!M231</f>
        <v>0</v>
      </c>
      <c r="U231" s="11">
        <f t="shared" si="74"/>
        <v>0</v>
      </c>
      <c r="V231" s="11">
        <f t="shared" si="75"/>
        <v>10</v>
      </c>
      <c r="W231" s="13">
        <v>371.01</v>
      </c>
      <c r="X231" s="13">
        <f t="shared" si="15"/>
        <v>1855.05</v>
      </c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</row>
    <row r="232" spans="1:44" ht="37.5" customHeight="1" x14ac:dyDescent="0.3">
      <c r="A232" s="36">
        <v>229</v>
      </c>
      <c r="B232" s="149"/>
      <c r="C232" s="77" t="s">
        <v>149</v>
      </c>
      <c r="D232" s="78" t="s">
        <v>247</v>
      </c>
      <c r="E232" s="58" t="s">
        <v>90</v>
      </c>
      <c r="F232" s="6">
        <v>15</v>
      </c>
      <c r="G232" s="7">
        <f t="shared" si="61"/>
        <v>7</v>
      </c>
      <c r="H232" s="7">
        <f t="shared" si="62"/>
        <v>0</v>
      </c>
      <c r="I232" s="7">
        <f t="shared" si="63"/>
        <v>7</v>
      </c>
      <c r="J232" s="8">
        <f t="shared" si="64"/>
        <v>7</v>
      </c>
      <c r="K232" s="8">
        <f t="shared" si="65"/>
        <v>0</v>
      </c>
      <c r="L232" s="8">
        <f t="shared" si="66"/>
        <v>7</v>
      </c>
      <c r="M232" s="9">
        <f t="shared" si="67"/>
        <v>7</v>
      </c>
      <c r="N232" s="9">
        <f t="shared" si="68"/>
        <v>0</v>
      </c>
      <c r="O232" s="9">
        <f t="shared" si="69"/>
        <v>7</v>
      </c>
      <c r="P232" s="10">
        <f t="shared" si="70"/>
        <v>7</v>
      </c>
      <c r="Q232" s="10">
        <f t="shared" si="71"/>
        <v>0</v>
      </c>
      <c r="R232" s="10">
        <f t="shared" si="72"/>
        <v>7</v>
      </c>
      <c r="S232" s="11">
        <f t="shared" si="73"/>
        <v>30</v>
      </c>
      <c r="T232" s="12">
        <f>GESTOR!M232</f>
        <v>0</v>
      </c>
      <c r="U232" s="11">
        <f t="shared" si="74"/>
        <v>0</v>
      </c>
      <c r="V232" s="11">
        <f t="shared" si="75"/>
        <v>30</v>
      </c>
      <c r="W232" s="13">
        <v>100.71</v>
      </c>
      <c r="X232" s="13">
        <f t="shared" si="15"/>
        <v>1510.6499999999999</v>
      </c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</row>
    <row r="233" spans="1:44" ht="37.5" customHeight="1" x14ac:dyDescent="0.3">
      <c r="A233" s="36">
        <v>230</v>
      </c>
      <c r="B233" s="149"/>
      <c r="C233" s="77" t="s">
        <v>151</v>
      </c>
      <c r="D233" s="78" t="s">
        <v>248</v>
      </c>
      <c r="E233" s="58" t="s">
        <v>90</v>
      </c>
      <c r="F233" s="6">
        <v>15</v>
      </c>
      <c r="G233" s="7">
        <f t="shared" si="61"/>
        <v>7</v>
      </c>
      <c r="H233" s="7">
        <f t="shared" si="62"/>
        <v>0</v>
      </c>
      <c r="I233" s="7">
        <f t="shared" si="63"/>
        <v>7</v>
      </c>
      <c r="J233" s="8">
        <f t="shared" si="64"/>
        <v>7</v>
      </c>
      <c r="K233" s="8">
        <f t="shared" si="65"/>
        <v>0</v>
      </c>
      <c r="L233" s="8">
        <f t="shared" si="66"/>
        <v>7</v>
      </c>
      <c r="M233" s="9">
        <f t="shared" si="67"/>
        <v>7</v>
      </c>
      <c r="N233" s="9">
        <f t="shared" si="68"/>
        <v>0</v>
      </c>
      <c r="O233" s="9">
        <f t="shared" si="69"/>
        <v>7</v>
      </c>
      <c r="P233" s="10">
        <f t="shared" si="70"/>
        <v>7</v>
      </c>
      <c r="Q233" s="10">
        <f t="shared" si="71"/>
        <v>0</v>
      </c>
      <c r="R233" s="10">
        <f t="shared" si="72"/>
        <v>7</v>
      </c>
      <c r="S233" s="11">
        <f t="shared" si="73"/>
        <v>30</v>
      </c>
      <c r="T233" s="12">
        <f>GESTOR!M233</f>
        <v>0</v>
      </c>
      <c r="U233" s="11">
        <f t="shared" si="74"/>
        <v>0</v>
      </c>
      <c r="V233" s="11">
        <f t="shared" si="75"/>
        <v>30</v>
      </c>
      <c r="W233" s="13">
        <v>500</v>
      </c>
      <c r="X233" s="13">
        <f t="shared" si="15"/>
        <v>7500</v>
      </c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</row>
    <row r="234" spans="1:44" ht="37.5" customHeight="1" x14ac:dyDescent="0.3">
      <c r="A234" s="36">
        <v>231</v>
      </c>
      <c r="B234" s="149"/>
      <c r="C234" s="77" t="s">
        <v>153</v>
      </c>
      <c r="D234" s="78" t="s">
        <v>205</v>
      </c>
      <c r="E234" s="58" t="s">
        <v>90</v>
      </c>
      <c r="F234" s="6">
        <v>15</v>
      </c>
      <c r="G234" s="7">
        <f t="shared" si="61"/>
        <v>7</v>
      </c>
      <c r="H234" s="7">
        <f t="shared" si="62"/>
        <v>0</v>
      </c>
      <c r="I234" s="7">
        <f t="shared" si="63"/>
        <v>7</v>
      </c>
      <c r="J234" s="8">
        <f t="shared" si="64"/>
        <v>7</v>
      </c>
      <c r="K234" s="8">
        <f t="shared" si="65"/>
        <v>0</v>
      </c>
      <c r="L234" s="8">
        <f t="shared" si="66"/>
        <v>7</v>
      </c>
      <c r="M234" s="9">
        <f t="shared" si="67"/>
        <v>7</v>
      </c>
      <c r="N234" s="9">
        <f t="shared" si="68"/>
        <v>0</v>
      </c>
      <c r="O234" s="9">
        <f t="shared" si="69"/>
        <v>7</v>
      </c>
      <c r="P234" s="10">
        <f t="shared" si="70"/>
        <v>7</v>
      </c>
      <c r="Q234" s="10">
        <f t="shared" si="71"/>
        <v>0</v>
      </c>
      <c r="R234" s="10">
        <f t="shared" si="72"/>
        <v>7</v>
      </c>
      <c r="S234" s="11">
        <f t="shared" si="73"/>
        <v>30</v>
      </c>
      <c r="T234" s="12">
        <f>GESTOR!M234</f>
        <v>0</v>
      </c>
      <c r="U234" s="11">
        <f t="shared" si="74"/>
        <v>0</v>
      </c>
      <c r="V234" s="11">
        <f t="shared" si="75"/>
        <v>30</v>
      </c>
      <c r="W234" s="13">
        <v>1096.3599999999999</v>
      </c>
      <c r="X234" s="13">
        <f t="shared" si="15"/>
        <v>16445.399999999998</v>
      </c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</row>
    <row r="235" spans="1:44" ht="37.5" customHeight="1" x14ac:dyDescent="0.3">
      <c r="A235" s="36">
        <v>232</v>
      </c>
      <c r="B235" s="149"/>
      <c r="C235" s="77" t="s">
        <v>155</v>
      </c>
      <c r="D235" s="78" t="s">
        <v>231</v>
      </c>
      <c r="E235" s="58" t="s">
        <v>90</v>
      </c>
      <c r="F235" s="6">
        <v>5</v>
      </c>
      <c r="G235" s="7">
        <f t="shared" si="61"/>
        <v>2</v>
      </c>
      <c r="H235" s="7">
        <f t="shared" si="62"/>
        <v>0</v>
      </c>
      <c r="I235" s="7">
        <f t="shared" si="63"/>
        <v>2</v>
      </c>
      <c r="J235" s="8">
        <f t="shared" si="64"/>
        <v>2</v>
      </c>
      <c r="K235" s="8">
        <f t="shared" si="65"/>
        <v>0</v>
      </c>
      <c r="L235" s="8">
        <f t="shared" si="66"/>
        <v>2</v>
      </c>
      <c r="M235" s="9">
        <f t="shared" si="67"/>
        <v>2</v>
      </c>
      <c r="N235" s="9">
        <f t="shared" si="68"/>
        <v>0</v>
      </c>
      <c r="O235" s="9">
        <f t="shared" si="69"/>
        <v>2</v>
      </c>
      <c r="P235" s="10">
        <f t="shared" si="70"/>
        <v>2</v>
      </c>
      <c r="Q235" s="10">
        <f t="shared" si="71"/>
        <v>0</v>
      </c>
      <c r="R235" s="10">
        <f t="shared" si="72"/>
        <v>2</v>
      </c>
      <c r="S235" s="11">
        <f t="shared" si="73"/>
        <v>10</v>
      </c>
      <c r="T235" s="12">
        <f>GESTOR!M235</f>
        <v>0</v>
      </c>
      <c r="U235" s="11">
        <f t="shared" si="74"/>
        <v>0</v>
      </c>
      <c r="V235" s="11">
        <f t="shared" si="75"/>
        <v>10</v>
      </c>
      <c r="W235" s="13">
        <v>495.96</v>
      </c>
      <c r="X235" s="13">
        <f t="shared" si="15"/>
        <v>2479.7999999999997</v>
      </c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</row>
    <row r="236" spans="1:44" ht="37.5" customHeight="1" x14ac:dyDescent="0.3">
      <c r="A236" s="36">
        <v>233</v>
      </c>
      <c r="B236" s="149"/>
      <c r="C236" s="77" t="s">
        <v>156</v>
      </c>
      <c r="D236" s="78" t="s">
        <v>231</v>
      </c>
      <c r="E236" s="58" t="s">
        <v>90</v>
      </c>
      <c r="F236" s="6">
        <v>5</v>
      </c>
      <c r="G236" s="7">
        <f t="shared" si="61"/>
        <v>2</v>
      </c>
      <c r="H236" s="7">
        <f t="shared" si="62"/>
        <v>0</v>
      </c>
      <c r="I236" s="7">
        <f t="shared" si="63"/>
        <v>2</v>
      </c>
      <c r="J236" s="8">
        <f t="shared" si="64"/>
        <v>2</v>
      </c>
      <c r="K236" s="8">
        <f t="shared" si="65"/>
        <v>0</v>
      </c>
      <c r="L236" s="8">
        <f t="shared" si="66"/>
        <v>2</v>
      </c>
      <c r="M236" s="9">
        <f t="shared" si="67"/>
        <v>2</v>
      </c>
      <c r="N236" s="9">
        <f t="shared" si="68"/>
        <v>0</v>
      </c>
      <c r="O236" s="9">
        <f t="shared" si="69"/>
        <v>2</v>
      </c>
      <c r="P236" s="10">
        <f t="shared" si="70"/>
        <v>2</v>
      </c>
      <c r="Q236" s="10">
        <f t="shared" si="71"/>
        <v>0</v>
      </c>
      <c r="R236" s="10">
        <f t="shared" si="72"/>
        <v>2</v>
      </c>
      <c r="S236" s="11">
        <f t="shared" si="73"/>
        <v>10</v>
      </c>
      <c r="T236" s="12">
        <f>GESTOR!M236</f>
        <v>0</v>
      </c>
      <c r="U236" s="11">
        <f t="shared" si="74"/>
        <v>0</v>
      </c>
      <c r="V236" s="11">
        <f t="shared" si="75"/>
        <v>10</v>
      </c>
      <c r="W236" s="13">
        <v>1083.79</v>
      </c>
      <c r="X236" s="13">
        <f t="shared" si="15"/>
        <v>5418.95</v>
      </c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</row>
    <row r="237" spans="1:44" ht="37.5" customHeight="1" x14ac:dyDescent="0.3">
      <c r="A237" s="36">
        <v>234</v>
      </c>
      <c r="B237" s="149"/>
      <c r="C237" s="77" t="s">
        <v>157</v>
      </c>
      <c r="D237" s="78" t="s">
        <v>249</v>
      </c>
      <c r="E237" s="58" t="s">
        <v>90</v>
      </c>
      <c r="F237" s="6">
        <v>25</v>
      </c>
      <c r="G237" s="7">
        <f t="shared" si="61"/>
        <v>12</v>
      </c>
      <c r="H237" s="7">
        <f t="shared" si="62"/>
        <v>0</v>
      </c>
      <c r="I237" s="7">
        <f t="shared" si="63"/>
        <v>12</v>
      </c>
      <c r="J237" s="8">
        <f t="shared" si="64"/>
        <v>12</v>
      </c>
      <c r="K237" s="8">
        <f t="shared" si="65"/>
        <v>0</v>
      </c>
      <c r="L237" s="8">
        <f t="shared" si="66"/>
        <v>12</v>
      </c>
      <c r="M237" s="9">
        <f t="shared" si="67"/>
        <v>12</v>
      </c>
      <c r="N237" s="9">
        <f t="shared" si="68"/>
        <v>0</v>
      </c>
      <c r="O237" s="9">
        <f t="shared" si="69"/>
        <v>12</v>
      </c>
      <c r="P237" s="10">
        <f t="shared" si="70"/>
        <v>12</v>
      </c>
      <c r="Q237" s="10">
        <f t="shared" si="71"/>
        <v>0</v>
      </c>
      <c r="R237" s="10">
        <f t="shared" si="72"/>
        <v>12</v>
      </c>
      <c r="S237" s="11">
        <f t="shared" si="73"/>
        <v>50</v>
      </c>
      <c r="T237" s="12">
        <f>GESTOR!M237</f>
        <v>0</v>
      </c>
      <c r="U237" s="11">
        <f t="shared" si="74"/>
        <v>0</v>
      </c>
      <c r="V237" s="11">
        <f t="shared" si="75"/>
        <v>50</v>
      </c>
      <c r="W237" s="13">
        <v>71.63</v>
      </c>
      <c r="X237" s="13">
        <f t="shared" si="15"/>
        <v>1790.75</v>
      </c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</row>
    <row r="238" spans="1:44" ht="37.5" customHeight="1" x14ac:dyDescent="0.3">
      <c r="A238" s="36">
        <v>235</v>
      </c>
      <c r="B238" s="149"/>
      <c r="C238" s="77" t="s">
        <v>158</v>
      </c>
      <c r="D238" s="78" t="s">
        <v>250</v>
      </c>
      <c r="E238" s="58" t="s">
        <v>90</v>
      </c>
      <c r="F238" s="6">
        <v>100</v>
      </c>
      <c r="G238" s="7">
        <f t="shared" si="61"/>
        <v>50</v>
      </c>
      <c r="H238" s="7">
        <f t="shared" si="62"/>
        <v>0</v>
      </c>
      <c r="I238" s="7">
        <f t="shared" si="63"/>
        <v>50</v>
      </c>
      <c r="J238" s="8">
        <f t="shared" si="64"/>
        <v>50</v>
      </c>
      <c r="K238" s="8">
        <f t="shared" si="65"/>
        <v>0</v>
      </c>
      <c r="L238" s="8">
        <f t="shared" si="66"/>
        <v>50</v>
      </c>
      <c r="M238" s="9">
        <f t="shared" si="67"/>
        <v>50</v>
      </c>
      <c r="N238" s="9">
        <f t="shared" si="68"/>
        <v>0</v>
      </c>
      <c r="O238" s="9">
        <f t="shared" si="69"/>
        <v>50</v>
      </c>
      <c r="P238" s="10">
        <f t="shared" si="70"/>
        <v>50</v>
      </c>
      <c r="Q238" s="10">
        <f t="shared" si="71"/>
        <v>0</v>
      </c>
      <c r="R238" s="10">
        <f t="shared" si="72"/>
        <v>50</v>
      </c>
      <c r="S238" s="11">
        <f t="shared" si="73"/>
        <v>200</v>
      </c>
      <c r="T238" s="12">
        <f>GESTOR!M238</f>
        <v>0</v>
      </c>
      <c r="U238" s="11">
        <f t="shared" si="74"/>
        <v>0</v>
      </c>
      <c r="V238" s="11">
        <f t="shared" si="75"/>
        <v>200</v>
      </c>
      <c r="W238" s="13">
        <v>76.709999999999994</v>
      </c>
      <c r="X238" s="13">
        <f t="shared" si="15"/>
        <v>7670.9999999999991</v>
      </c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</row>
    <row r="239" spans="1:44" ht="37.5" customHeight="1" x14ac:dyDescent="0.3">
      <c r="A239" s="36">
        <v>236</v>
      </c>
      <c r="B239" s="149"/>
      <c r="C239" s="77" t="s">
        <v>159</v>
      </c>
      <c r="D239" s="78" t="s">
        <v>251</v>
      </c>
      <c r="E239" s="58" t="s">
        <v>91</v>
      </c>
      <c r="F239" s="6">
        <v>100</v>
      </c>
      <c r="G239" s="7">
        <f t="shared" si="61"/>
        <v>50</v>
      </c>
      <c r="H239" s="7">
        <f t="shared" si="62"/>
        <v>0</v>
      </c>
      <c r="I239" s="7">
        <f t="shared" si="63"/>
        <v>50</v>
      </c>
      <c r="J239" s="8">
        <f t="shared" si="64"/>
        <v>50</v>
      </c>
      <c r="K239" s="8">
        <f t="shared" si="65"/>
        <v>0</v>
      </c>
      <c r="L239" s="8">
        <f t="shared" si="66"/>
        <v>50</v>
      </c>
      <c r="M239" s="9">
        <f t="shared" si="67"/>
        <v>50</v>
      </c>
      <c r="N239" s="9">
        <f t="shared" si="68"/>
        <v>0</v>
      </c>
      <c r="O239" s="9">
        <f t="shared" si="69"/>
        <v>50</v>
      </c>
      <c r="P239" s="10">
        <f t="shared" si="70"/>
        <v>50</v>
      </c>
      <c r="Q239" s="10">
        <f t="shared" si="71"/>
        <v>0</v>
      </c>
      <c r="R239" s="10">
        <f t="shared" si="72"/>
        <v>50</v>
      </c>
      <c r="S239" s="11">
        <f t="shared" si="73"/>
        <v>200</v>
      </c>
      <c r="T239" s="12">
        <f>GESTOR!M239</f>
        <v>0</v>
      </c>
      <c r="U239" s="11">
        <f t="shared" si="74"/>
        <v>0</v>
      </c>
      <c r="V239" s="11">
        <f t="shared" si="75"/>
        <v>200</v>
      </c>
      <c r="W239" s="13">
        <v>15.22</v>
      </c>
      <c r="X239" s="13">
        <f t="shared" si="15"/>
        <v>1522</v>
      </c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</row>
    <row r="240" spans="1:44" ht="37.5" customHeight="1" x14ac:dyDescent="0.3">
      <c r="A240" s="36">
        <v>237</v>
      </c>
      <c r="B240" s="149"/>
      <c r="C240" s="77" t="s">
        <v>163</v>
      </c>
      <c r="D240" s="78" t="s">
        <v>251</v>
      </c>
      <c r="E240" s="58" t="s">
        <v>91</v>
      </c>
      <c r="F240" s="6">
        <v>100</v>
      </c>
      <c r="G240" s="7">
        <f t="shared" si="61"/>
        <v>50</v>
      </c>
      <c r="H240" s="7">
        <f t="shared" si="62"/>
        <v>0</v>
      </c>
      <c r="I240" s="7">
        <f t="shared" si="63"/>
        <v>50</v>
      </c>
      <c r="J240" s="8">
        <f t="shared" si="64"/>
        <v>50</v>
      </c>
      <c r="K240" s="8">
        <f t="shared" si="65"/>
        <v>0</v>
      </c>
      <c r="L240" s="8">
        <f t="shared" si="66"/>
        <v>50</v>
      </c>
      <c r="M240" s="9">
        <f t="shared" si="67"/>
        <v>50</v>
      </c>
      <c r="N240" s="9">
        <f t="shared" si="68"/>
        <v>0</v>
      </c>
      <c r="O240" s="9">
        <f t="shared" si="69"/>
        <v>50</v>
      </c>
      <c r="P240" s="10">
        <f t="shared" si="70"/>
        <v>50</v>
      </c>
      <c r="Q240" s="10">
        <f t="shared" si="71"/>
        <v>0</v>
      </c>
      <c r="R240" s="10">
        <f t="shared" si="72"/>
        <v>50</v>
      </c>
      <c r="S240" s="11">
        <f t="shared" si="73"/>
        <v>200</v>
      </c>
      <c r="T240" s="12">
        <f>GESTOR!M240</f>
        <v>0</v>
      </c>
      <c r="U240" s="11">
        <f t="shared" si="74"/>
        <v>0</v>
      </c>
      <c r="V240" s="11">
        <f t="shared" si="75"/>
        <v>200</v>
      </c>
      <c r="W240" s="13">
        <v>22.02</v>
      </c>
      <c r="X240" s="13">
        <f t="shared" si="15"/>
        <v>2202</v>
      </c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</row>
    <row r="241" spans="1:44" ht="37.5" customHeight="1" x14ac:dyDescent="0.3">
      <c r="A241" s="36">
        <v>238</v>
      </c>
      <c r="B241" s="149"/>
      <c r="C241" s="77" t="s">
        <v>164</v>
      </c>
      <c r="D241" s="78" t="s">
        <v>252</v>
      </c>
      <c r="E241" s="58" t="s">
        <v>91</v>
      </c>
      <c r="F241" s="6">
        <v>1000</v>
      </c>
      <c r="G241" s="7">
        <f t="shared" si="61"/>
        <v>500</v>
      </c>
      <c r="H241" s="7">
        <f t="shared" si="62"/>
        <v>0</v>
      </c>
      <c r="I241" s="7">
        <f t="shared" si="63"/>
        <v>500</v>
      </c>
      <c r="J241" s="8">
        <f t="shared" si="64"/>
        <v>500</v>
      </c>
      <c r="K241" s="8">
        <f t="shared" si="65"/>
        <v>0</v>
      </c>
      <c r="L241" s="8">
        <f t="shared" si="66"/>
        <v>500</v>
      </c>
      <c r="M241" s="9">
        <f t="shared" si="67"/>
        <v>500</v>
      </c>
      <c r="N241" s="9">
        <f t="shared" si="68"/>
        <v>0</v>
      </c>
      <c r="O241" s="9">
        <f t="shared" si="69"/>
        <v>500</v>
      </c>
      <c r="P241" s="10">
        <f t="shared" si="70"/>
        <v>500</v>
      </c>
      <c r="Q241" s="10">
        <f t="shared" si="71"/>
        <v>0</v>
      </c>
      <c r="R241" s="10">
        <f t="shared" si="72"/>
        <v>500</v>
      </c>
      <c r="S241" s="11">
        <f t="shared" si="73"/>
        <v>2000</v>
      </c>
      <c r="T241" s="12">
        <f>GESTOR!M241</f>
        <v>0</v>
      </c>
      <c r="U241" s="11">
        <f t="shared" si="74"/>
        <v>0</v>
      </c>
      <c r="V241" s="11">
        <f t="shared" si="75"/>
        <v>2000</v>
      </c>
      <c r="W241" s="13">
        <v>27.5</v>
      </c>
      <c r="X241" s="13">
        <f t="shared" si="15"/>
        <v>27500</v>
      </c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</row>
    <row r="242" spans="1:44" ht="37.5" customHeight="1" x14ac:dyDescent="0.3">
      <c r="A242" s="36">
        <v>239</v>
      </c>
      <c r="B242" s="149"/>
      <c r="C242" s="77" t="s">
        <v>167</v>
      </c>
      <c r="D242" s="78" t="s">
        <v>253</v>
      </c>
      <c r="E242" s="58" t="s">
        <v>90</v>
      </c>
      <c r="F242" s="6">
        <v>5</v>
      </c>
      <c r="G242" s="7">
        <f t="shared" si="61"/>
        <v>2</v>
      </c>
      <c r="H242" s="7">
        <f t="shared" si="62"/>
        <v>0</v>
      </c>
      <c r="I242" s="7">
        <f t="shared" si="63"/>
        <v>2</v>
      </c>
      <c r="J242" s="8">
        <f t="shared" si="64"/>
        <v>2</v>
      </c>
      <c r="K242" s="8">
        <f t="shared" si="65"/>
        <v>0</v>
      </c>
      <c r="L242" s="8">
        <f t="shared" si="66"/>
        <v>2</v>
      </c>
      <c r="M242" s="9">
        <f t="shared" si="67"/>
        <v>2</v>
      </c>
      <c r="N242" s="9">
        <f t="shared" si="68"/>
        <v>0</v>
      </c>
      <c r="O242" s="9">
        <f t="shared" si="69"/>
        <v>2</v>
      </c>
      <c r="P242" s="10">
        <f t="shared" si="70"/>
        <v>2</v>
      </c>
      <c r="Q242" s="10">
        <f t="shared" si="71"/>
        <v>0</v>
      </c>
      <c r="R242" s="10">
        <f t="shared" si="72"/>
        <v>2</v>
      </c>
      <c r="S242" s="11">
        <f t="shared" si="73"/>
        <v>10</v>
      </c>
      <c r="T242" s="12">
        <f>GESTOR!M242</f>
        <v>0</v>
      </c>
      <c r="U242" s="11">
        <f t="shared" si="74"/>
        <v>0</v>
      </c>
      <c r="V242" s="11">
        <f t="shared" si="75"/>
        <v>10</v>
      </c>
      <c r="W242" s="13">
        <v>1156.1400000000001</v>
      </c>
      <c r="X242" s="13">
        <f t="shared" si="15"/>
        <v>5780.7000000000007</v>
      </c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</row>
    <row r="243" spans="1:44" ht="37.5" customHeight="1" x14ac:dyDescent="0.3">
      <c r="A243" s="36">
        <v>240</v>
      </c>
      <c r="B243" s="149"/>
      <c r="C243" s="77" t="s">
        <v>168</v>
      </c>
      <c r="D243" s="78" t="s">
        <v>254</v>
      </c>
      <c r="E243" s="58" t="s">
        <v>90</v>
      </c>
      <c r="F243" s="6">
        <v>5</v>
      </c>
      <c r="G243" s="7">
        <f t="shared" si="61"/>
        <v>2</v>
      </c>
      <c r="H243" s="7">
        <f t="shared" si="62"/>
        <v>0</v>
      </c>
      <c r="I243" s="7">
        <f t="shared" si="63"/>
        <v>2</v>
      </c>
      <c r="J243" s="8">
        <f t="shared" si="64"/>
        <v>2</v>
      </c>
      <c r="K243" s="8">
        <f t="shared" si="65"/>
        <v>0</v>
      </c>
      <c r="L243" s="8">
        <f t="shared" si="66"/>
        <v>2</v>
      </c>
      <c r="M243" s="9">
        <f t="shared" si="67"/>
        <v>2</v>
      </c>
      <c r="N243" s="9">
        <f t="shared" si="68"/>
        <v>0</v>
      </c>
      <c r="O243" s="9">
        <f t="shared" si="69"/>
        <v>2</v>
      </c>
      <c r="P243" s="10">
        <f t="shared" si="70"/>
        <v>2</v>
      </c>
      <c r="Q243" s="10">
        <f t="shared" si="71"/>
        <v>0</v>
      </c>
      <c r="R243" s="10">
        <f t="shared" si="72"/>
        <v>2</v>
      </c>
      <c r="S243" s="11">
        <f t="shared" si="73"/>
        <v>10</v>
      </c>
      <c r="T243" s="12">
        <f>GESTOR!M243</f>
        <v>0</v>
      </c>
      <c r="U243" s="11">
        <f t="shared" si="74"/>
        <v>0</v>
      </c>
      <c r="V243" s="11">
        <f t="shared" si="75"/>
        <v>10</v>
      </c>
      <c r="W243" s="13">
        <v>511.28</v>
      </c>
      <c r="X243" s="13">
        <f t="shared" si="15"/>
        <v>2556.3999999999996</v>
      </c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</row>
    <row r="244" spans="1:44" ht="37.5" customHeight="1" x14ac:dyDescent="0.3">
      <c r="A244" s="36">
        <v>241</v>
      </c>
      <c r="B244" s="149"/>
      <c r="C244" s="77" t="s">
        <v>170</v>
      </c>
      <c r="D244" s="78" t="s">
        <v>231</v>
      </c>
      <c r="E244" s="58" t="s">
        <v>91</v>
      </c>
      <c r="F244" s="6">
        <v>20</v>
      </c>
      <c r="G244" s="7">
        <f t="shared" si="61"/>
        <v>10</v>
      </c>
      <c r="H244" s="7">
        <f t="shared" si="62"/>
        <v>0</v>
      </c>
      <c r="I244" s="7">
        <f t="shared" si="63"/>
        <v>10</v>
      </c>
      <c r="J244" s="8">
        <f t="shared" si="64"/>
        <v>10</v>
      </c>
      <c r="K244" s="8">
        <f t="shared" si="65"/>
        <v>0</v>
      </c>
      <c r="L244" s="8">
        <f t="shared" si="66"/>
        <v>10</v>
      </c>
      <c r="M244" s="9">
        <f t="shared" si="67"/>
        <v>10</v>
      </c>
      <c r="N244" s="9">
        <f t="shared" si="68"/>
        <v>0</v>
      </c>
      <c r="O244" s="9">
        <f t="shared" si="69"/>
        <v>10</v>
      </c>
      <c r="P244" s="10">
        <f t="shared" si="70"/>
        <v>10</v>
      </c>
      <c r="Q244" s="10">
        <f t="shared" si="71"/>
        <v>0</v>
      </c>
      <c r="R244" s="10">
        <f t="shared" si="72"/>
        <v>10</v>
      </c>
      <c r="S244" s="11">
        <f t="shared" si="73"/>
        <v>40</v>
      </c>
      <c r="T244" s="12">
        <f>GESTOR!M244</f>
        <v>0</v>
      </c>
      <c r="U244" s="11">
        <f t="shared" si="74"/>
        <v>0</v>
      </c>
      <c r="V244" s="11">
        <f t="shared" si="75"/>
        <v>40</v>
      </c>
      <c r="W244" s="13">
        <v>205.66</v>
      </c>
      <c r="X244" s="13">
        <f t="shared" si="15"/>
        <v>4113.2</v>
      </c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</row>
    <row r="245" spans="1:44" ht="37.5" customHeight="1" x14ac:dyDescent="0.3">
      <c r="A245" s="36">
        <v>242</v>
      </c>
      <c r="B245" s="149"/>
      <c r="C245" s="77" t="s">
        <v>171</v>
      </c>
      <c r="D245" s="78" t="s">
        <v>231</v>
      </c>
      <c r="E245" s="58" t="s">
        <v>91</v>
      </c>
      <c r="F245" s="6">
        <v>1000</v>
      </c>
      <c r="G245" s="7">
        <f t="shared" si="61"/>
        <v>500</v>
      </c>
      <c r="H245" s="7">
        <f t="shared" si="62"/>
        <v>0</v>
      </c>
      <c r="I245" s="7">
        <f t="shared" si="63"/>
        <v>500</v>
      </c>
      <c r="J245" s="8">
        <f t="shared" si="64"/>
        <v>500</v>
      </c>
      <c r="K245" s="8">
        <f t="shared" si="65"/>
        <v>0</v>
      </c>
      <c r="L245" s="8">
        <f t="shared" si="66"/>
        <v>500</v>
      </c>
      <c r="M245" s="9">
        <f t="shared" si="67"/>
        <v>500</v>
      </c>
      <c r="N245" s="9">
        <f t="shared" si="68"/>
        <v>0</v>
      </c>
      <c r="O245" s="9">
        <f t="shared" si="69"/>
        <v>500</v>
      </c>
      <c r="P245" s="10">
        <f t="shared" si="70"/>
        <v>500</v>
      </c>
      <c r="Q245" s="10">
        <f t="shared" si="71"/>
        <v>0</v>
      </c>
      <c r="R245" s="10">
        <f t="shared" si="72"/>
        <v>500</v>
      </c>
      <c r="S245" s="11">
        <f t="shared" si="73"/>
        <v>2000</v>
      </c>
      <c r="T245" s="12">
        <f>GESTOR!M245</f>
        <v>0</v>
      </c>
      <c r="U245" s="11">
        <f t="shared" si="74"/>
        <v>0</v>
      </c>
      <c r="V245" s="11">
        <f t="shared" si="75"/>
        <v>2000</v>
      </c>
      <c r="W245" s="13">
        <v>17.13</v>
      </c>
      <c r="X245" s="13">
        <f t="shared" si="15"/>
        <v>17130</v>
      </c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</row>
    <row r="246" spans="1:44" ht="37.5" customHeight="1" x14ac:dyDescent="0.3">
      <c r="A246" s="36">
        <v>243</v>
      </c>
      <c r="B246" s="149"/>
      <c r="C246" s="77" t="s">
        <v>172</v>
      </c>
      <c r="D246" s="78" t="s">
        <v>211</v>
      </c>
      <c r="E246" s="58" t="s">
        <v>91</v>
      </c>
      <c r="F246" s="6">
        <v>1000</v>
      </c>
      <c r="G246" s="7">
        <f t="shared" si="61"/>
        <v>500</v>
      </c>
      <c r="H246" s="7">
        <f t="shared" si="62"/>
        <v>0</v>
      </c>
      <c r="I246" s="7">
        <f t="shared" si="63"/>
        <v>500</v>
      </c>
      <c r="J246" s="8">
        <f t="shared" si="64"/>
        <v>500</v>
      </c>
      <c r="K246" s="8">
        <f t="shared" si="65"/>
        <v>0</v>
      </c>
      <c r="L246" s="8">
        <f t="shared" si="66"/>
        <v>500</v>
      </c>
      <c r="M246" s="9">
        <f t="shared" si="67"/>
        <v>500</v>
      </c>
      <c r="N246" s="9">
        <f t="shared" si="68"/>
        <v>0</v>
      </c>
      <c r="O246" s="9">
        <f t="shared" si="69"/>
        <v>500</v>
      </c>
      <c r="P246" s="10">
        <f t="shared" si="70"/>
        <v>500</v>
      </c>
      <c r="Q246" s="10">
        <f t="shared" si="71"/>
        <v>0</v>
      </c>
      <c r="R246" s="10">
        <f t="shared" si="72"/>
        <v>500</v>
      </c>
      <c r="S246" s="11">
        <f t="shared" si="73"/>
        <v>2000</v>
      </c>
      <c r="T246" s="12">
        <f>GESTOR!M246</f>
        <v>0</v>
      </c>
      <c r="U246" s="11">
        <f t="shared" si="74"/>
        <v>0</v>
      </c>
      <c r="V246" s="11">
        <f t="shared" si="75"/>
        <v>2000</v>
      </c>
      <c r="W246" s="13">
        <v>20.59</v>
      </c>
      <c r="X246" s="13">
        <f t="shared" si="15"/>
        <v>20590</v>
      </c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</row>
    <row r="247" spans="1:44" ht="37.5" customHeight="1" x14ac:dyDescent="0.3">
      <c r="A247" s="36">
        <v>244</v>
      </c>
      <c r="B247" s="149"/>
      <c r="C247" s="77" t="s">
        <v>174</v>
      </c>
      <c r="D247" s="78" t="s">
        <v>231</v>
      </c>
      <c r="E247" s="58" t="s">
        <v>90</v>
      </c>
      <c r="F247" s="6">
        <v>20</v>
      </c>
      <c r="G247" s="7">
        <f t="shared" si="61"/>
        <v>10</v>
      </c>
      <c r="H247" s="7">
        <f t="shared" si="62"/>
        <v>0</v>
      </c>
      <c r="I247" s="7">
        <f t="shared" si="63"/>
        <v>10</v>
      </c>
      <c r="J247" s="8">
        <f t="shared" si="64"/>
        <v>10</v>
      </c>
      <c r="K247" s="8">
        <f t="shared" si="65"/>
        <v>0</v>
      </c>
      <c r="L247" s="8">
        <f t="shared" si="66"/>
        <v>10</v>
      </c>
      <c r="M247" s="9">
        <f t="shared" si="67"/>
        <v>10</v>
      </c>
      <c r="N247" s="9">
        <f t="shared" si="68"/>
        <v>0</v>
      </c>
      <c r="O247" s="9">
        <f t="shared" si="69"/>
        <v>10</v>
      </c>
      <c r="P247" s="10">
        <f t="shared" si="70"/>
        <v>10</v>
      </c>
      <c r="Q247" s="10">
        <f t="shared" si="71"/>
        <v>0</v>
      </c>
      <c r="R247" s="10">
        <f t="shared" si="72"/>
        <v>10</v>
      </c>
      <c r="S247" s="11">
        <f t="shared" si="73"/>
        <v>40</v>
      </c>
      <c r="T247" s="12">
        <f>GESTOR!M247</f>
        <v>0</v>
      </c>
      <c r="U247" s="11">
        <f t="shared" si="74"/>
        <v>0</v>
      </c>
      <c r="V247" s="11">
        <f t="shared" si="75"/>
        <v>40</v>
      </c>
      <c r="W247" s="13">
        <v>195.69</v>
      </c>
      <c r="X247" s="13">
        <f t="shared" si="15"/>
        <v>3913.8</v>
      </c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</row>
    <row r="248" spans="1:44" ht="37.5" customHeight="1" x14ac:dyDescent="0.3">
      <c r="A248" s="36">
        <v>245</v>
      </c>
      <c r="B248" s="150"/>
      <c r="C248" s="77" t="s">
        <v>175</v>
      </c>
      <c r="D248" s="78" t="s">
        <v>231</v>
      </c>
      <c r="E248" s="58" t="s">
        <v>90</v>
      </c>
      <c r="F248" s="6">
        <v>10</v>
      </c>
      <c r="G248" s="7">
        <f t="shared" si="61"/>
        <v>5</v>
      </c>
      <c r="H248" s="7">
        <f t="shared" si="62"/>
        <v>0</v>
      </c>
      <c r="I248" s="7">
        <f t="shared" si="63"/>
        <v>5</v>
      </c>
      <c r="J248" s="8">
        <f t="shared" si="64"/>
        <v>5</v>
      </c>
      <c r="K248" s="8">
        <f t="shared" si="65"/>
        <v>0</v>
      </c>
      <c r="L248" s="8">
        <f t="shared" si="66"/>
        <v>5</v>
      </c>
      <c r="M248" s="9">
        <f t="shared" si="67"/>
        <v>5</v>
      </c>
      <c r="N248" s="9">
        <f t="shared" si="68"/>
        <v>0</v>
      </c>
      <c r="O248" s="9">
        <f t="shared" si="69"/>
        <v>5</v>
      </c>
      <c r="P248" s="10">
        <f t="shared" si="70"/>
        <v>5</v>
      </c>
      <c r="Q248" s="10">
        <f t="shared" si="71"/>
        <v>0</v>
      </c>
      <c r="R248" s="10">
        <f t="shared" si="72"/>
        <v>5</v>
      </c>
      <c r="S248" s="11">
        <f t="shared" si="73"/>
        <v>20</v>
      </c>
      <c r="T248" s="12">
        <f>GESTOR!M248</f>
        <v>0</v>
      </c>
      <c r="U248" s="11">
        <f t="shared" si="74"/>
        <v>0</v>
      </c>
      <c r="V248" s="11">
        <f t="shared" si="75"/>
        <v>20</v>
      </c>
      <c r="W248" s="13">
        <v>216.09</v>
      </c>
      <c r="X248" s="13">
        <f t="shared" si="15"/>
        <v>2160.9</v>
      </c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</row>
    <row r="249" spans="1:44" ht="37.5" customHeight="1" x14ac:dyDescent="0.3">
      <c r="A249" s="36">
        <v>246</v>
      </c>
      <c r="B249" s="148" t="s">
        <v>96</v>
      </c>
      <c r="C249" s="77" t="s">
        <v>106</v>
      </c>
      <c r="D249" s="78" t="s">
        <v>176</v>
      </c>
      <c r="E249" s="58" t="s">
        <v>90</v>
      </c>
      <c r="F249" s="6">
        <v>6</v>
      </c>
      <c r="G249" s="7">
        <f t="shared" si="61"/>
        <v>3</v>
      </c>
      <c r="H249" s="7">
        <f t="shared" si="62"/>
        <v>0</v>
      </c>
      <c r="I249" s="7">
        <f t="shared" si="63"/>
        <v>3</v>
      </c>
      <c r="J249" s="8">
        <f t="shared" si="64"/>
        <v>3</v>
      </c>
      <c r="K249" s="8">
        <f t="shared" si="65"/>
        <v>0</v>
      </c>
      <c r="L249" s="8">
        <f t="shared" si="66"/>
        <v>3</v>
      </c>
      <c r="M249" s="9">
        <f t="shared" si="67"/>
        <v>3</v>
      </c>
      <c r="N249" s="9">
        <f t="shared" si="68"/>
        <v>0</v>
      </c>
      <c r="O249" s="9">
        <f t="shared" si="69"/>
        <v>3</v>
      </c>
      <c r="P249" s="10">
        <f t="shared" si="70"/>
        <v>3</v>
      </c>
      <c r="Q249" s="10">
        <f t="shared" si="71"/>
        <v>0</v>
      </c>
      <c r="R249" s="10">
        <f t="shared" si="72"/>
        <v>3</v>
      </c>
      <c r="S249" s="11">
        <f t="shared" si="73"/>
        <v>12</v>
      </c>
      <c r="T249" s="12">
        <f>GESTOR!M249</f>
        <v>0</v>
      </c>
      <c r="U249" s="11">
        <f t="shared" si="74"/>
        <v>0</v>
      </c>
      <c r="V249" s="11">
        <f t="shared" si="75"/>
        <v>12</v>
      </c>
      <c r="W249" s="13">
        <v>158</v>
      </c>
      <c r="X249" s="13">
        <f t="shared" si="15"/>
        <v>948</v>
      </c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</row>
    <row r="250" spans="1:44" ht="37.5" customHeight="1" x14ac:dyDescent="0.3">
      <c r="A250" s="36">
        <v>247</v>
      </c>
      <c r="B250" s="149"/>
      <c r="C250" s="77" t="s">
        <v>108</v>
      </c>
      <c r="D250" s="78" t="s">
        <v>176</v>
      </c>
      <c r="E250" s="58" t="s">
        <v>91</v>
      </c>
      <c r="F250" s="6">
        <v>150</v>
      </c>
      <c r="G250" s="7">
        <f t="shared" si="61"/>
        <v>75</v>
      </c>
      <c r="H250" s="7">
        <f t="shared" si="62"/>
        <v>0</v>
      </c>
      <c r="I250" s="7">
        <f t="shared" si="63"/>
        <v>75</v>
      </c>
      <c r="J250" s="8">
        <f t="shared" si="64"/>
        <v>75</v>
      </c>
      <c r="K250" s="8">
        <f t="shared" si="65"/>
        <v>0</v>
      </c>
      <c r="L250" s="8">
        <f t="shared" si="66"/>
        <v>75</v>
      </c>
      <c r="M250" s="9">
        <f t="shared" si="67"/>
        <v>75</v>
      </c>
      <c r="N250" s="9">
        <f t="shared" si="68"/>
        <v>0</v>
      </c>
      <c r="O250" s="9">
        <f t="shared" si="69"/>
        <v>75</v>
      </c>
      <c r="P250" s="10">
        <f t="shared" si="70"/>
        <v>75</v>
      </c>
      <c r="Q250" s="10">
        <f t="shared" si="71"/>
        <v>0</v>
      </c>
      <c r="R250" s="10">
        <f t="shared" si="72"/>
        <v>75</v>
      </c>
      <c r="S250" s="11">
        <f t="shared" si="73"/>
        <v>300</v>
      </c>
      <c r="T250" s="12">
        <f>GESTOR!M250</f>
        <v>0</v>
      </c>
      <c r="U250" s="11">
        <f t="shared" si="74"/>
        <v>0</v>
      </c>
      <c r="V250" s="11">
        <f t="shared" si="75"/>
        <v>300</v>
      </c>
      <c r="W250" s="13">
        <v>12.88</v>
      </c>
      <c r="X250" s="13">
        <f t="shared" si="15"/>
        <v>1932.0000000000002</v>
      </c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</row>
    <row r="251" spans="1:44" ht="37.5" customHeight="1" x14ac:dyDescent="0.3">
      <c r="A251" s="36">
        <v>248</v>
      </c>
      <c r="B251" s="149"/>
      <c r="C251" s="77" t="s">
        <v>109</v>
      </c>
      <c r="D251" s="78" t="s">
        <v>176</v>
      </c>
      <c r="E251" s="58" t="s">
        <v>90</v>
      </c>
      <c r="F251" s="6">
        <v>80</v>
      </c>
      <c r="G251" s="7">
        <f t="shared" ref="G251:G314" si="76">IF(ROUNDDOWN($F251*0.5,0)&gt;$V251,$V251+H251,ROUNDDOWN($F251*0.5,0))</f>
        <v>40</v>
      </c>
      <c r="H251" s="7">
        <f t="shared" ref="H251:H314" si="77">SUMIF($W$2:$AF$2,$G$2,W251:AF251)</f>
        <v>0</v>
      </c>
      <c r="I251" s="7">
        <f t="shared" ref="I251:I314" si="78">G251-H251</f>
        <v>40</v>
      </c>
      <c r="J251" s="8">
        <f t="shared" ref="J251:J314" si="79">IF(ROUNDDOWN($F251*0.5,0)&gt;$V251,$V251+K251,ROUNDDOWN($F251*0.5,0))</f>
        <v>40</v>
      </c>
      <c r="K251" s="8">
        <f t="shared" ref="K251:K314" si="80">SUMIF($W$2:$AF$2,$J$2,W251:AF251)</f>
        <v>0</v>
      </c>
      <c r="L251" s="8">
        <f t="shared" ref="L251:L314" si="81">J251-K251</f>
        <v>40</v>
      </c>
      <c r="M251" s="9">
        <f t="shared" ref="M251:M314" si="82">IF(ROUNDDOWN($F251*0.5,0)&gt;$V251,$V251+N251,ROUNDDOWN($F251*0.5,0))</f>
        <v>40</v>
      </c>
      <c r="N251" s="9">
        <f t="shared" ref="N251:N314" si="83">SUMIF($W$2:$AF$2,$M$2,W251:AF251)</f>
        <v>0</v>
      </c>
      <c r="O251" s="9">
        <f t="shared" ref="O251:O314" si="84">M251-N251</f>
        <v>40</v>
      </c>
      <c r="P251" s="10">
        <f t="shared" ref="P251:P314" si="85">IF(ROUNDDOWN($F251*0.5,0)&gt;$V251,$V251+Q251,ROUNDDOWN($F251*0.5,0))</f>
        <v>40</v>
      </c>
      <c r="Q251" s="10">
        <f t="shared" ref="Q251:Q314" si="86">SUMIF($W$2:$AF$2,$P$2,W251:AF251)</f>
        <v>0</v>
      </c>
      <c r="R251" s="10">
        <f t="shared" ref="R251:R314" si="87">P251-Q251</f>
        <v>40</v>
      </c>
      <c r="S251" s="11">
        <f t="shared" ref="S251:S314" si="88">F251*2</f>
        <v>160</v>
      </c>
      <c r="T251" s="12">
        <f>GESTOR!M251</f>
        <v>0</v>
      </c>
      <c r="U251" s="11">
        <f t="shared" ref="U251:U314" si="89">(SUM(Y251:AR251))</f>
        <v>0</v>
      </c>
      <c r="V251" s="11">
        <f t="shared" ref="V251:V314" si="90">S251-U251-T251</f>
        <v>160</v>
      </c>
      <c r="W251" s="13">
        <v>20.34</v>
      </c>
      <c r="X251" s="13">
        <f t="shared" si="15"/>
        <v>1627.2</v>
      </c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</row>
    <row r="252" spans="1:44" ht="37.5" customHeight="1" x14ac:dyDescent="0.3">
      <c r="A252" s="36">
        <v>249</v>
      </c>
      <c r="B252" s="149"/>
      <c r="C252" s="77" t="s">
        <v>110</v>
      </c>
      <c r="D252" s="78" t="s">
        <v>177</v>
      </c>
      <c r="E252" s="58" t="s">
        <v>90</v>
      </c>
      <c r="F252" s="6">
        <v>120</v>
      </c>
      <c r="G252" s="7">
        <f t="shared" si="76"/>
        <v>60</v>
      </c>
      <c r="H252" s="7">
        <f t="shared" si="77"/>
        <v>0</v>
      </c>
      <c r="I252" s="7">
        <f t="shared" si="78"/>
        <v>60</v>
      </c>
      <c r="J252" s="8">
        <f t="shared" si="79"/>
        <v>60</v>
      </c>
      <c r="K252" s="8">
        <f t="shared" si="80"/>
        <v>0</v>
      </c>
      <c r="L252" s="8">
        <f t="shared" si="81"/>
        <v>60</v>
      </c>
      <c r="M252" s="9">
        <f t="shared" si="82"/>
        <v>60</v>
      </c>
      <c r="N252" s="9">
        <f t="shared" si="83"/>
        <v>0</v>
      </c>
      <c r="O252" s="9">
        <f t="shared" si="84"/>
        <v>60</v>
      </c>
      <c r="P252" s="10">
        <f t="shared" si="85"/>
        <v>60</v>
      </c>
      <c r="Q252" s="10">
        <f t="shared" si="86"/>
        <v>0</v>
      </c>
      <c r="R252" s="10">
        <f t="shared" si="87"/>
        <v>60</v>
      </c>
      <c r="S252" s="11">
        <f t="shared" si="88"/>
        <v>240</v>
      </c>
      <c r="T252" s="12">
        <f>GESTOR!M252</f>
        <v>0</v>
      </c>
      <c r="U252" s="11">
        <f t="shared" si="89"/>
        <v>0</v>
      </c>
      <c r="V252" s="11">
        <f t="shared" si="90"/>
        <v>240</v>
      </c>
      <c r="W252" s="13">
        <v>32.340000000000003</v>
      </c>
      <c r="X252" s="13">
        <f t="shared" si="15"/>
        <v>3880.8</v>
      </c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</row>
    <row r="253" spans="1:44" ht="37.5" customHeight="1" x14ac:dyDescent="0.3">
      <c r="A253" s="36">
        <v>250</v>
      </c>
      <c r="B253" s="149"/>
      <c r="C253" s="77" t="s">
        <v>112</v>
      </c>
      <c r="D253" s="78" t="s">
        <v>178</v>
      </c>
      <c r="E253" s="58" t="s">
        <v>90</v>
      </c>
      <c r="F253" s="6">
        <v>120</v>
      </c>
      <c r="G253" s="7">
        <f t="shared" si="76"/>
        <v>60</v>
      </c>
      <c r="H253" s="7">
        <f t="shared" si="77"/>
        <v>0</v>
      </c>
      <c r="I253" s="7">
        <f t="shared" si="78"/>
        <v>60</v>
      </c>
      <c r="J253" s="8">
        <f t="shared" si="79"/>
        <v>60</v>
      </c>
      <c r="K253" s="8">
        <f t="shared" si="80"/>
        <v>0</v>
      </c>
      <c r="L253" s="8">
        <f t="shared" si="81"/>
        <v>60</v>
      </c>
      <c r="M253" s="9">
        <f t="shared" si="82"/>
        <v>60</v>
      </c>
      <c r="N253" s="9">
        <f t="shared" si="83"/>
        <v>0</v>
      </c>
      <c r="O253" s="9">
        <f t="shared" si="84"/>
        <v>60</v>
      </c>
      <c r="P253" s="10">
        <f t="shared" si="85"/>
        <v>60</v>
      </c>
      <c r="Q253" s="10">
        <f t="shared" si="86"/>
        <v>0</v>
      </c>
      <c r="R253" s="10">
        <f t="shared" si="87"/>
        <v>60</v>
      </c>
      <c r="S253" s="11">
        <f t="shared" si="88"/>
        <v>240</v>
      </c>
      <c r="T253" s="12">
        <f>GESTOR!M253</f>
        <v>0</v>
      </c>
      <c r="U253" s="11">
        <f t="shared" si="89"/>
        <v>0</v>
      </c>
      <c r="V253" s="11">
        <f t="shared" si="90"/>
        <v>240</v>
      </c>
      <c r="W253" s="13">
        <v>50.08</v>
      </c>
      <c r="X253" s="13">
        <f t="shared" si="15"/>
        <v>6009.5999999999995</v>
      </c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</row>
    <row r="254" spans="1:44" ht="37.5" customHeight="1" x14ac:dyDescent="0.3">
      <c r="A254" s="36">
        <v>251</v>
      </c>
      <c r="B254" s="149"/>
      <c r="C254" s="77" t="s">
        <v>114</v>
      </c>
      <c r="D254" s="78" t="s">
        <v>176</v>
      </c>
      <c r="E254" s="58" t="s">
        <v>90</v>
      </c>
      <c r="F254" s="6">
        <v>200</v>
      </c>
      <c r="G254" s="7">
        <f t="shared" si="76"/>
        <v>100</v>
      </c>
      <c r="H254" s="7">
        <f t="shared" si="77"/>
        <v>0</v>
      </c>
      <c r="I254" s="7">
        <f t="shared" si="78"/>
        <v>100</v>
      </c>
      <c r="J254" s="8">
        <f t="shared" si="79"/>
        <v>100</v>
      </c>
      <c r="K254" s="8">
        <f t="shared" si="80"/>
        <v>0</v>
      </c>
      <c r="L254" s="8">
        <f t="shared" si="81"/>
        <v>100</v>
      </c>
      <c r="M254" s="9">
        <f t="shared" si="82"/>
        <v>100</v>
      </c>
      <c r="N254" s="9">
        <f t="shared" si="83"/>
        <v>0</v>
      </c>
      <c r="O254" s="9">
        <f t="shared" si="84"/>
        <v>100</v>
      </c>
      <c r="P254" s="10">
        <f t="shared" si="85"/>
        <v>100</v>
      </c>
      <c r="Q254" s="10">
        <f t="shared" si="86"/>
        <v>0</v>
      </c>
      <c r="R254" s="10">
        <f t="shared" si="87"/>
        <v>100</v>
      </c>
      <c r="S254" s="11">
        <f t="shared" si="88"/>
        <v>400</v>
      </c>
      <c r="T254" s="12">
        <f>GESTOR!M254</f>
        <v>0</v>
      </c>
      <c r="U254" s="11">
        <f t="shared" si="89"/>
        <v>0</v>
      </c>
      <c r="V254" s="11">
        <f t="shared" si="90"/>
        <v>400</v>
      </c>
      <c r="W254" s="13">
        <v>4.17</v>
      </c>
      <c r="X254" s="13">
        <f t="shared" si="15"/>
        <v>834</v>
      </c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</row>
    <row r="255" spans="1:44" ht="37.5" customHeight="1" x14ac:dyDescent="0.3">
      <c r="A255" s="36">
        <v>252</v>
      </c>
      <c r="B255" s="149"/>
      <c r="C255" s="77" t="s">
        <v>115</v>
      </c>
      <c r="D255" s="78" t="s">
        <v>179</v>
      </c>
      <c r="E255" s="58" t="s">
        <v>91</v>
      </c>
      <c r="F255" s="6">
        <v>500</v>
      </c>
      <c r="G255" s="7">
        <f t="shared" si="76"/>
        <v>250</v>
      </c>
      <c r="H255" s="7">
        <f t="shared" si="77"/>
        <v>0</v>
      </c>
      <c r="I255" s="7">
        <f t="shared" si="78"/>
        <v>250</v>
      </c>
      <c r="J255" s="8">
        <f t="shared" si="79"/>
        <v>250</v>
      </c>
      <c r="K255" s="8">
        <f t="shared" si="80"/>
        <v>0</v>
      </c>
      <c r="L255" s="8">
        <f t="shared" si="81"/>
        <v>250</v>
      </c>
      <c r="M255" s="9">
        <f t="shared" si="82"/>
        <v>250</v>
      </c>
      <c r="N255" s="9">
        <f t="shared" si="83"/>
        <v>0</v>
      </c>
      <c r="O255" s="9">
        <f t="shared" si="84"/>
        <v>250</v>
      </c>
      <c r="P255" s="10">
        <f t="shared" si="85"/>
        <v>250</v>
      </c>
      <c r="Q255" s="10">
        <f t="shared" si="86"/>
        <v>0</v>
      </c>
      <c r="R255" s="10">
        <f t="shared" si="87"/>
        <v>250</v>
      </c>
      <c r="S255" s="11">
        <f t="shared" si="88"/>
        <v>1000</v>
      </c>
      <c r="T255" s="12">
        <f>GESTOR!M255</f>
        <v>0</v>
      </c>
      <c r="U255" s="11">
        <f t="shared" si="89"/>
        <v>0</v>
      </c>
      <c r="V255" s="11">
        <f t="shared" si="90"/>
        <v>1000</v>
      </c>
      <c r="W255" s="13">
        <v>8.59</v>
      </c>
      <c r="X255" s="13">
        <f t="shared" si="15"/>
        <v>4295</v>
      </c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</row>
    <row r="256" spans="1:44" ht="37.5" customHeight="1" x14ac:dyDescent="0.3">
      <c r="A256" s="36">
        <v>253</v>
      </c>
      <c r="B256" s="149"/>
      <c r="C256" s="77" t="s">
        <v>117</v>
      </c>
      <c r="D256" s="78" t="s">
        <v>180</v>
      </c>
      <c r="E256" s="58" t="s">
        <v>91</v>
      </c>
      <c r="F256" s="6">
        <v>500</v>
      </c>
      <c r="G256" s="7">
        <f t="shared" si="76"/>
        <v>250</v>
      </c>
      <c r="H256" s="7">
        <f t="shared" si="77"/>
        <v>0</v>
      </c>
      <c r="I256" s="7">
        <f t="shared" si="78"/>
        <v>250</v>
      </c>
      <c r="J256" s="8">
        <f t="shared" si="79"/>
        <v>250</v>
      </c>
      <c r="K256" s="8">
        <f t="shared" si="80"/>
        <v>0</v>
      </c>
      <c r="L256" s="8">
        <f t="shared" si="81"/>
        <v>250</v>
      </c>
      <c r="M256" s="9">
        <f t="shared" si="82"/>
        <v>250</v>
      </c>
      <c r="N256" s="9">
        <f t="shared" si="83"/>
        <v>0</v>
      </c>
      <c r="O256" s="9">
        <f t="shared" si="84"/>
        <v>250</v>
      </c>
      <c r="P256" s="10">
        <f t="shared" si="85"/>
        <v>250</v>
      </c>
      <c r="Q256" s="10">
        <f t="shared" si="86"/>
        <v>0</v>
      </c>
      <c r="R256" s="10">
        <f t="shared" si="87"/>
        <v>250</v>
      </c>
      <c r="S256" s="11">
        <f t="shared" si="88"/>
        <v>1000</v>
      </c>
      <c r="T256" s="12">
        <f>GESTOR!M256</f>
        <v>0</v>
      </c>
      <c r="U256" s="11">
        <f t="shared" si="89"/>
        <v>0</v>
      </c>
      <c r="V256" s="11">
        <f t="shared" si="90"/>
        <v>1000</v>
      </c>
      <c r="W256" s="13">
        <v>12.19</v>
      </c>
      <c r="X256" s="13">
        <f t="shared" si="15"/>
        <v>6095</v>
      </c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</row>
    <row r="257" spans="1:44" ht="37.5" customHeight="1" x14ac:dyDescent="0.3">
      <c r="A257" s="36">
        <v>254</v>
      </c>
      <c r="B257" s="149"/>
      <c r="C257" s="77" t="s">
        <v>119</v>
      </c>
      <c r="D257" s="78" t="s">
        <v>181</v>
      </c>
      <c r="E257" s="58" t="s">
        <v>91</v>
      </c>
      <c r="F257" s="6">
        <v>100</v>
      </c>
      <c r="G257" s="7">
        <f t="shared" si="76"/>
        <v>50</v>
      </c>
      <c r="H257" s="7">
        <f t="shared" si="77"/>
        <v>0</v>
      </c>
      <c r="I257" s="7">
        <f t="shared" si="78"/>
        <v>50</v>
      </c>
      <c r="J257" s="8">
        <f t="shared" si="79"/>
        <v>50</v>
      </c>
      <c r="K257" s="8">
        <f t="shared" si="80"/>
        <v>0</v>
      </c>
      <c r="L257" s="8">
        <f t="shared" si="81"/>
        <v>50</v>
      </c>
      <c r="M257" s="9">
        <f t="shared" si="82"/>
        <v>50</v>
      </c>
      <c r="N257" s="9">
        <f t="shared" si="83"/>
        <v>0</v>
      </c>
      <c r="O257" s="9">
        <f t="shared" si="84"/>
        <v>50</v>
      </c>
      <c r="P257" s="10">
        <f t="shared" si="85"/>
        <v>50</v>
      </c>
      <c r="Q257" s="10">
        <f t="shared" si="86"/>
        <v>0</v>
      </c>
      <c r="R257" s="10">
        <f t="shared" si="87"/>
        <v>50</v>
      </c>
      <c r="S257" s="11">
        <f t="shared" si="88"/>
        <v>200</v>
      </c>
      <c r="T257" s="12">
        <f>GESTOR!M257</f>
        <v>0</v>
      </c>
      <c r="U257" s="11">
        <f t="shared" si="89"/>
        <v>0</v>
      </c>
      <c r="V257" s="11">
        <f t="shared" si="90"/>
        <v>200</v>
      </c>
      <c r="W257" s="13">
        <v>13.17</v>
      </c>
      <c r="X257" s="13">
        <f t="shared" si="15"/>
        <v>1317</v>
      </c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</row>
    <row r="258" spans="1:44" ht="37.5" customHeight="1" x14ac:dyDescent="0.3">
      <c r="A258" s="36">
        <v>255</v>
      </c>
      <c r="B258" s="149"/>
      <c r="C258" s="77" t="s">
        <v>121</v>
      </c>
      <c r="D258" s="78" t="s">
        <v>176</v>
      </c>
      <c r="E258" s="58" t="s">
        <v>90</v>
      </c>
      <c r="F258" s="6">
        <v>50</v>
      </c>
      <c r="G258" s="7">
        <f t="shared" si="76"/>
        <v>25</v>
      </c>
      <c r="H258" s="7">
        <f t="shared" si="77"/>
        <v>0</v>
      </c>
      <c r="I258" s="7">
        <f t="shared" si="78"/>
        <v>25</v>
      </c>
      <c r="J258" s="8">
        <f t="shared" si="79"/>
        <v>25</v>
      </c>
      <c r="K258" s="8">
        <f t="shared" si="80"/>
        <v>0</v>
      </c>
      <c r="L258" s="8">
        <f t="shared" si="81"/>
        <v>25</v>
      </c>
      <c r="M258" s="9">
        <f t="shared" si="82"/>
        <v>25</v>
      </c>
      <c r="N258" s="9">
        <f t="shared" si="83"/>
        <v>0</v>
      </c>
      <c r="O258" s="9">
        <f t="shared" si="84"/>
        <v>25</v>
      </c>
      <c r="P258" s="10">
        <f t="shared" si="85"/>
        <v>25</v>
      </c>
      <c r="Q258" s="10">
        <f t="shared" si="86"/>
        <v>0</v>
      </c>
      <c r="R258" s="10">
        <f t="shared" si="87"/>
        <v>25</v>
      </c>
      <c r="S258" s="11">
        <f t="shared" si="88"/>
        <v>100</v>
      </c>
      <c r="T258" s="12">
        <f>GESTOR!M258</f>
        <v>0</v>
      </c>
      <c r="U258" s="11">
        <f t="shared" si="89"/>
        <v>0</v>
      </c>
      <c r="V258" s="11">
        <f t="shared" si="90"/>
        <v>100</v>
      </c>
      <c r="W258" s="13">
        <v>47.92</v>
      </c>
      <c r="X258" s="13">
        <f t="shared" si="15"/>
        <v>2396</v>
      </c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</row>
    <row r="259" spans="1:44" ht="37.5" customHeight="1" x14ac:dyDescent="0.3">
      <c r="A259" s="36">
        <v>256</v>
      </c>
      <c r="B259" s="149"/>
      <c r="C259" s="77" t="s">
        <v>122</v>
      </c>
      <c r="D259" s="78" t="s">
        <v>176</v>
      </c>
      <c r="E259" s="58" t="s">
        <v>92</v>
      </c>
      <c r="F259" s="6">
        <v>50</v>
      </c>
      <c r="G259" s="7">
        <f t="shared" si="76"/>
        <v>25</v>
      </c>
      <c r="H259" s="7">
        <f t="shared" si="77"/>
        <v>0</v>
      </c>
      <c r="I259" s="7">
        <f t="shared" si="78"/>
        <v>25</v>
      </c>
      <c r="J259" s="8">
        <f t="shared" si="79"/>
        <v>25</v>
      </c>
      <c r="K259" s="8">
        <f t="shared" si="80"/>
        <v>0</v>
      </c>
      <c r="L259" s="8">
        <f t="shared" si="81"/>
        <v>25</v>
      </c>
      <c r="M259" s="9">
        <f t="shared" si="82"/>
        <v>25</v>
      </c>
      <c r="N259" s="9">
        <f t="shared" si="83"/>
        <v>0</v>
      </c>
      <c r="O259" s="9">
        <f t="shared" si="84"/>
        <v>25</v>
      </c>
      <c r="P259" s="10">
        <f t="shared" si="85"/>
        <v>25</v>
      </c>
      <c r="Q259" s="10">
        <f t="shared" si="86"/>
        <v>0</v>
      </c>
      <c r="R259" s="10">
        <f t="shared" si="87"/>
        <v>25</v>
      </c>
      <c r="S259" s="11">
        <f t="shared" si="88"/>
        <v>100</v>
      </c>
      <c r="T259" s="12">
        <f>GESTOR!M259</f>
        <v>0</v>
      </c>
      <c r="U259" s="11">
        <f t="shared" si="89"/>
        <v>0</v>
      </c>
      <c r="V259" s="11">
        <f t="shared" si="90"/>
        <v>100</v>
      </c>
      <c r="W259" s="13">
        <v>18.22</v>
      </c>
      <c r="X259" s="13">
        <f t="shared" ref="X259:X322" si="91">W259*F259</f>
        <v>911</v>
      </c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</row>
    <row r="260" spans="1:44" ht="37.5" customHeight="1" x14ac:dyDescent="0.3">
      <c r="A260" s="36">
        <v>257</v>
      </c>
      <c r="B260" s="149"/>
      <c r="C260" s="77" t="s">
        <v>123</v>
      </c>
      <c r="D260" s="78" t="s">
        <v>182</v>
      </c>
      <c r="E260" s="58" t="s">
        <v>91</v>
      </c>
      <c r="F260" s="6">
        <v>150</v>
      </c>
      <c r="G260" s="7">
        <f t="shared" si="76"/>
        <v>75</v>
      </c>
      <c r="H260" s="7">
        <f t="shared" si="77"/>
        <v>0</v>
      </c>
      <c r="I260" s="7">
        <f t="shared" si="78"/>
        <v>75</v>
      </c>
      <c r="J260" s="8">
        <f t="shared" si="79"/>
        <v>75</v>
      </c>
      <c r="K260" s="8">
        <f t="shared" si="80"/>
        <v>0</v>
      </c>
      <c r="L260" s="8">
        <f t="shared" si="81"/>
        <v>75</v>
      </c>
      <c r="M260" s="9">
        <f t="shared" si="82"/>
        <v>75</v>
      </c>
      <c r="N260" s="9">
        <f t="shared" si="83"/>
        <v>0</v>
      </c>
      <c r="O260" s="9">
        <f t="shared" si="84"/>
        <v>75</v>
      </c>
      <c r="P260" s="10">
        <f t="shared" si="85"/>
        <v>75</v>
      </c>
      <c r="Q260" s="10">
        <f t="shared" si="86"/>
        <v>0</v>
      </c>
      <c r="R260" s="10">
        <f t="shared" si="87"/>
        <v>75</v>
      </c>
      <c r="S260" s="11">
        <f t="shared" si="88"/>
        <v>300</v>
      </c>
      <c r="T260" s="12">
        <f>GESTOR!M260</f>
        <v>0</v>
      </c>
      <c r="U260" s="11">
        <f t="shared" si="89"/>
        <v>0</v>
      </c>
      <c r="V260" s="11">
        <f t="shared" si="90"/>
        <v>300</v>
      </c>
      <c r="W260" s="13">
        <v>23.58</v>
      </c>
      <c r="X260" s="13">
        <f t="shared" si="91"/>
        <v>3536.9999999999995</v>
      </c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</row>
    <row r="261" spans="1:44" ht="37.5" customHeight="1" x14ac:dyDescent="0.3">
      <c r="A261" s="36">
        <v>258</v>
      </c>
      <c r="B261" s="149"/>
      <c r="C261" s="77" t="s">
        <v>125</v>
      </c>
      <c r="D261" s="78" t="s">
        <v>255</v>
      </c>
      <c r="E261" s="58" t="s">
        <v>91</v>
      </c>
      <c r="F261" s="6">
        <v>150</v>
      </c>
      <c r="G261" s="7">
        <f t="shared" si="76"/>
        <v>75</v>
      </c>
      <c r="H261" s="7">
        <f t="shared" si="77"/>
        <v>0</v>
      </c>
      <c r="I261" s="7">
        <f t="shared" si="78"/>
        <v>75</v>
      </c>
      <c r="J261" s="8">
        <f t="shared" si="79"/>
        <v>75</v>
      </c>
      <c r="K261" s="8">
        <f t="shared" si="80"/>
        <v>0</v>
      </c>
      <c r="L261" s="8">
        <f t="shared" si="81"/>
        <v>75</v>
      </c>
      <c r="M261" s="9">
        <f t="shared" si="82"/>
        <v>75</v>
      </c>
      <c r="N261" s="9">
        <f t="shared" si="83"/>
        <v>0</v>
      </c>
      <c r="O261" s="9">
        <f t="shared" si="84"/>
        <v>75</v>
      </c>
      <c r="P261" s="10">
        <f t="shared" si="85"/>
        <v>75</v>
      </c>
      <c r="Q261" s="10">
        <f t="shared" si="86"/>
        <v>0</v>
      </c>
      <c r="R261" s="10">
        <f t="shared" si="87"/>
        <v>75</v>
      </c>
      <c r="S261" s="11">
        <f t="shared" si="88"/>
        <v>300</v>
      </c>
      <c r="T261" s="12">
        <f>GESTOR!M261</f>
        <v>0</v>
      </c>
      <c r="U261" s="11">
        <f t="shared" si="89"/>
        <v>0</v>
      </c>
      <c r="V261" s="11">
        <f t="shared" si="90"/>
        <v>300</v>
      </c>
      <c r="W261" s="13">
        <v>16.829999999999998</v>
      </c>
      <c r="X261" s="13">
        <f t="shared" si="91"/>
        <v>2524.4999999999995</v>
      </c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</row>
    <row r="262" spans="1:44" ht="37.5" customHeight="1" x14ac:dyDescent="0.3">
      <c r="A262" s="36">
        <v>259</v>
      </c>
      <c r="B262" s="149"/>
      <c r="C262" s="77" t="s">
        <v>127</v>
      </c>
      <c r="D262" s="78" t="s">
        <v>208</v>
      </c>
      <c r="E262" s="58" t="s">
        <v>91</v>
      </c>
      <c r="F262" s="6">
        <v>30</v>
      </c>
      <c r="G262" s="7">
        <f t="shared" si="76"/>
        <v>15</v>
      </c>
      <c r="H262" s="7">
        <f t="shared" si="77"/>
        <v>0</v>
      </c>
      <c r="I262" s="7">
        <f t="shared" si="78"/>
        <v>15</v>
      </c>
      <c r="J262" s="8">
        <f t="shared" si="79"/>
        <v>15</v>
      </c>
      <c r="K262" s="8">
        <f t="shared" si="80"/>
        <v>0</v>
      </c>
      <c r="L262" s="8">
        <f t="shared" si="81"/>
        <v>15</v>
      </c>
      <c r="M262" s="9">
        <f t="shared" si="82"/>
        <v>15</v>
      </c>
      <c r="N262" s="9">
        <f t="shared" si="83"/>
        <v>0</v>
      </c>
      <c r="O262" s="9">
        <f t="shared" si="84"/>
        <v>15</v>
      </c>
      <c r="P262" s="10">
        <f t="shared" si="85"/>
        <v>15</v>
      </c>
      <c r="Q262" s="10">
        <f t="shared" si="86"/>
        <v>0</v>
      </c>
      <c r="R262" s="10">
        <f t="shared" si="87"/>
        <v>15</v>
      </c>
      <c r="S262" s="11">
        <f t="shared" si="88"/>
        <v>60</v>
      </c>
      <c r="T262" s="12">
        <f>GESTOR!M262</f>
        <v>0</v>
      </c>
      <c r="U262" s="11">
        <f t="shared" si="89"/>
        <v>0</v>
      </c>
      <c r="V262" s="11">
        <f t="shared" si="90"/>
        <v>60</v>
      </c>
      <c r="W262" s="13">
        <v>11.82</v>
      </c>
      <c r="X262" s="13">
        <f t="shared" si="91"/>
        <v>354.6</v>
      </c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</row>
    <row r="263" spans="1:44" ht="37.5" customHeight="1" x14ac:dyDescent="0.3">
      <c r="A263" s="36">
        <v>260</v>
      </c>
      <c r="B263" s="149"/>
      <c r="C263" s="77" t="s">
        <v>129</v>
      </c>
      <c r="D263" s="78" t="s">
        <v>185</v>
      </c>
      <c r="E263" s="58" t="s">
        <v>91</v>
      </c>
      <c r="F263" s="6">
        <v>150</v>
      </c>
      <c r="G263" s="7">
        <f t="shared" si="76"/>
        <v>75</v>
      </c>
      <c r="H263" s="7">
        <f t="shared" si="77"/>
        <v>0</v>
      </c>
      <c r="I263" s="7">
        <f t="shared" si="78"/>
        <v>75</v>
      </c>
      <c r="J263" s="8">
        <f t="shared" si="79"/>
        <v>75</v>
      </c>
      <c r="K263" s="8">
        <f t="shared" si="80"/>
        <v>0</v>
      </c>
      <c r="L263" s="8">
        <f t="shared" si="81"/>
        <v>75</v>
      </c>
      <c r="M263" s="9">
        <f t="shared" si="82"/>
        <v>75</v>
      </c>
      <c r="N263" s="9">
        <f t="shared" si="83"/>
        <v>0</v>
      </c>
      <c r="O263" s="9">
        <f t="shared" si="84"/>
        <v>75</v>
      </c>
      <c r="P263" s="10">
        <f t="shared" si="85"/>
        <v>75</v>
      </c>
      <c r="Q263" s="10">
        <f t="shared" si="86"/>
        <v>0</v>
      </c>
      <c r="R263" s="10">
        <f t="shared" si="87"/>
        <v>75</v>
      </c>
      <c r="S263" s="11">
        <f t="shared" si="88"/>
        <v>300</v>
      </c>
      <c r="T263" s="12">
        <f>GESTOR!M263</f>
        <v>0</v>
      </c>
      <c r="U263" s="11">
        <f t="shared" si="89"/>
        <v>0</v>
      </c>
      <c r="V263" s="11">
        <f t="shared" si="90"/>
        <v>300</v>
      </c>
      <c r="W263" s="13">
        <v>164.85</v>
      </c>
      <c r="X263" s="13">
        <f t="shared" si="91"/>
        <v>24727.5</v>
      </c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</row>
    <row r="264" spans="1:44" ht="37.5" customHeight="1" x14ac:dyDescent="0.3">
      <c r="A264" s="36">
        <v>261</v>
      </c>
      <c r="B264" s="149"/>
      <c r="C264" s="77" t="s">
        <v>131</v>
      </c>
      <c r="D264" s="78" t="s">
        <v>186</v>
      </c>
      <c r="E264" s="58" t="s">
        <v>91</v>
      </c>
      <c r="F264" s="6">
        <v>150</v>
      </c>
      <c r="G264" s="7">
        <f t="shared" si="76"/>
        <v>75</v>
      </c>
      <c r="H264" s="7">
        <f t="shared" si="77"/>
        <v>0</v>
      </c>
      <c r="I264" s="7">
        <f t="shared" si="78"/>
        <v>75</v>
      </c>
      <c r="J264" s="8">
        <f t="shared" si="79"/>
        <v>75</v>
      </c>
      <c r="K264" s="8">
        <f t="shared" si="80"/>
        <v>0</v>
      </c>
      <c r="L264" s="8">
        <f t="shared" si="81"/>
        <v>75</v>
      </c>
      <c r="M264" s="9">
        <f t="shared" si="82"/>
        <v>75</v>
      </c>
      <c r="N264" s="9">
        <f t="shared" si="83"/>
        <v>0</v>
      </c>
      <c r="O264" s="9">
        <f t="shared" si="84"/>
        <v>75</v>
      </c>
      <c r="P264" s="10">
        <f t="shared" si="85"/>
        <v>75</v>
      </c>
      <c r="Q264" s="10">
        <f t="shared" si="86"/>
        <v>0</v>
      </c>
      <c r="R264" s="10">
        <f t="shared" si="87"/>
        <v>75</v>
      </c>
      <c r="S264" s="11">
        <f t="shared" si="88"/>
        <v>300</v>
      </c>
      <c r="T264" s="12">
        <f>GESTOR!M264</f>
        <v>0</v>
      </c>
      <c r="U264" s="11">
        <f t="shared" si="89"/>
        <v>0</v>
      </c>
      <c r="V264" s="11">
        <f t="shared" si="90"/>
        <v>300</v>
      </c>
      <c r="W264" s="13">
        <v>161.16</v>
      </c>
      <c r="X264" s="13">
        <f t="shared" si="91"/>
        <v>24174</v>
      </c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</row>
    <row r="265" spans="1:44" ht="37.5" customHeight="1" x14ac:dyDescent="0.3">
      <c r="A265" s="36">
        <v>262</v>
      </c>
      <c r="B265" s="149"/>
      <c r="C265" s="77" t="s">
        <v>133</v>
      </c>
      <c r="D265" s="78" t="s">
        <v>187</v>
      </c>
      <c r="E265" s="58" t="s">
        <v>91</v>
      </c>
      <c r="F265" s="6">
        <v>150</v>
      </c>
      <c r="G265" s="7">
        <f t="shared" si="76"/>
        <v>75</v>
      </c>
      <c r="H265" s="7">
        <f t="shared" si="77"/>
        <v>0</v>
      </c>
      <c r="I265" s="7">
        <f t="shared" si="78"/>
        <v>75</v>
      </c>
      <c r="J265" s="8">
        <f t="shared" si="79"/>
        <v>75</v>
      </c>
      <c r="K265" s="8">
        <f t="shared" si="80"/>
        <v>0</v>
      </c>
      <c r="L265" s="8">
        <f t="shared" si="81"/>
        <v>75</v>
      </c>
      <c r="M265" s="9">
        <f t="shared" si="82"/>
        <v>75</v>
      </c>
      <c r="N265" s="9">
        <f t="shared" si="83"/>
        <v>0</v>
      </c>
      <c r="O265" s="9">
        <f t="shared" si="84"/>
        <v>75</v>
      </c>
      <c r="P265" s="10">
        <f t="shared" si="85"/>
        <v>75</v>
      </c>
      <c r="Q265" s="10">
        <f t="shared" si="86"/>
        <v>0</v>
      </c>
      <c r="R265" s="10">
        <f t="shared" si="87"/>
        <v>75</v>
      </c>
      <c r="S265" s="11">
        <f t="shared" si="88"/>
        <v>300</v>
      </c>
      <c r="T265" s="12">
        <f>GESTOR!M265</f>
        <v>0</v>
      </c>
      <c r="U265" s="11">
        <f t="shared" si="89"/>
        <v>0</v>
      </c>
      <c r="V265" s="11">
        <f t="shared" si="90"/>
        <v>300</v>
      </c>
      <c r="W265" s="13">
        <v>53.16</v>
      </c>
      <c r="X265" s="13">
        <f t="shared" si="91"/>
        <v>7973.9999999999991</v>
      </c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</row>
    <row r="266" spans="1:44" ht="37.5" customHeight="1" x14ac:dyDescent="0.3">
      <c r="A266" s="36">
        <v>263</v>
      </c>
      <c r="B266" s="149"/>
      <c r="C266" s="77" t="s">
        <v>135</v>
      </c>
      <c r="D266" s="78" t="s">
        <v>188</v>
      </c>
      <c r="E266" s="58" t="s">
        <v>91</v>
      </c>
      <c r="F266" s="6">
        <v>150</v>
      </c>
      <c r="G266" s="7">
        <f t="shared" si="76"/>
        <v>75</v>
      </c>
      <c r="H266" s="7">
        <f t="shared" si="77"/>
        <v>0</v>
      </c>
      <c r="I266" s="7">
        <f t="shared" si="78"/>
        <v>75</v>
      </c>
      <c r="J266" s="8">
        <f t="shared" si="79"/>
        <v>75</v>
      </c>
      <c r="K266" s="8">
        <f t="shared" si="80"/>
        <v>0</v>
      </c>
      <c r="L266" s="8">
        <f t="shared" si="81"/>
        <v>75</v>
      </c>
      <c r="M266" s="9">
        <f t="shared" si="82"/>
        <v>75</v>
      </c>
      <c r="N266" s="9">
        <f t="shared" si="83"/>
        <v>0</v>
      </c>
      <c r="O266" s="9">
        <f t="shared" si="84"/>
        <v>75</v>
      </c>
      <c r="P266" s="10">
        <f t="shared" si="85"/>
        <v>75</v>
      </c>
      <c r="Q266" s="10">
        <f t="shared" si="86"/>
        <v>0</v>
      </c>
      <c r="R266" s="10">
        <f t="shared" si="87"/>
        <v>75</v>
      </c>
      <c r="S266" s="11">
        <f t="shared" si="88"/>
        <v>300</v>
      </c>
      <c r="T266" s="12">
        <f>GESTOR!M266</f>
        <v>0</v>
      </c>
      <c r="U266" s="11">
        <f t="shared" si="89"/>
        <v>0</v>
      </c>
      <c r="V266" s="11">
        <f t="shared" si="90"/>
        <v>300</v>
      </c>
      <c r="W266" s="13">
        <v>20.55</v>
      </c>
      <c r="X266" s="13">
        <f t="shared" si="91"/>
        <v>3082.5</v>
      </c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</row>
    <row r="267" spans="1:44" ht="37.5" customHeight="1" x14ac:dyDescent="0.3">
      <c r="A267" s="36">
        <v>264</v>
      </c>
      <c r="B267" s="149"/>
      <c r="C267" s="77" t="s">
        <v>137</v>
      </c>
      <c r="D267" s="78" t="s">
        <v>202</v>
      </c>
      <c r="E267" s="58" t="s">
        <v>91</v>
      </c>
      <c r="F267" s="6">
        <v>150</v>
      </c>
      <c r="G267" s="7">
        <f t="shared" si="76"/>
        <v>75</v>
      </c>
      <c r="H267" s="7">
        <f t="shared" si="77"/>
        <v>0</v>
      </c>
      <c r="I267" s="7">
        <f t="shared" si="78"/>
        <v>75</v>
      </c>
      <c r="J267" s="8">
        <f t="shared" si="79"/>
        <v>75</v>
      </c>
      <c r="K267" s="8">
        <f t="shared" si="80"/>
        <v>0</v>
      </c>
      <c r="L267" s="8">
        <f t="shared" si="81"/>
        <v>75</v>
      </c>
      <c r="M267" s="9">
        <f t="shared" si="82"/>
        <v>75</v>
      </c>
      <c r="N267" s="9">
        <f t="shared" si="83"/>
        <v>0</v>
      </c>
      <c r="O267" s="9">
        <f t="shared" si="84"/>
        <v>75</v>
      </c>
      <c r="P267" s="10">
        <f t="shared" si="85"/>
        <v>75</v>
      </c>
      <c r="Q267" s="10">
        <f t="shared" si="86"/>
        <v>0</v>
      </c>
      <c r="R267" s="10">
        <f t="shared" si="87"/>
        <v>75</v>
      </c>
      <c r="S267" s="11">
        <f t="shared" si="88"/>
        <v>300</v>
      </c>
      <c r="T267" s="12">
        <f>GESTOR!M267</f>
        <v>0</v>
      </c>
      <c r="U267" s="11">
        <f t="shared" si="89"/>
        <v>0</v>
      </c>
      <c r="V267" s="11">
        <f t="shared" si="90"/>
        <v>300</v>
      </c>
      <c r="W267" s="13">
        <v>48.32</v>
      </c>
      <c r="X267" s="13">
        <f t="shared" si="91"/>
        <v>7248</v>
      </c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</row>
    <row r="268" spans="1:44" ht="37.5" customHeight="1" x14ac:dyDescent="0.3">
      <c r="A268" s="36">
        <v>265</v>
      </c>
      <c r="B268" s="149"/>
      <c r="C268" s="77" t="s">
        <v>139</v>
      </c>
      <c r="D268" s="78" t="s">
        <v>203</v>
      </c>
      <c r="E268" s="58" t="s">
        <v>91</v>
      </c>
      <c r="F268" s="6">
        <v>150</v>
      </c>
      <c r="G268" s="7">
        <f t="shared" si="76"/>
        <v>75</v>
      </c>
      <c r="H268" s="7">
        <f t="shared" si="77"/>
        <v>0</v>
      </c>
      <c r="I268" s="7">
        <f t="shared" si="78"/>
        <v>75</v>
      </c>
      <c r="J268" s="8">
        <f t="shared" si="79"/>
        <v>75</v>
      </c>
      <c r="K268" s="8">
        <f t="shared" si="80"/>
        <v>0</v>
      </c>
      <c r="L268" s="8">
        <f t="shared" si="81"/>
        <v>75</v>
      </c>
      <c r="M268" s="9">
        <f t="shared" si="82"/>
        <v>75</v>
      </c>
      <c r="N268" s="9">
        <f t="shared" si="83"/>
        <v>0</v>
      </c>
      <c r="O268" s="9">
        <f t="shared" si="84"/>
        <v>75</v>
      </c>
      <c r="P268" s="10">
        <f t="shared" si="85"/>
        <v>75</v>
      </c>
      <c r="Q268" s="10">
        <f t="shared" si="86"/>
        <v>0</v>
      </c>
      <c r="R268" s="10">
        <f t="shared" si="87"/>
        <v>75</v>
      </c>
      <c r="S268" s="11">
        <f t="shared" si="88"/>
        <v>300</v>
      </c>
      <c r="T268" s="12">
        <f>GESTOR!M268</f>
        <v>0</v>
      </c>
      <c r="U268" s="11">
        <f t="shared" si="89"/>
        <v>0</v>
      </c>
      <c r="V268" s="11">
        <f t="shared" si="90"/>
        <v>300</v>
      </c>
      <c r="W268" s="13">
        <v>80.53</v>
      </c>
      <c r="X268" s="13">
        <f t="shared" si="91"/>
        <v>12079.5</v>
      </c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</row>
    <row r="269" spans="1:44" ht="37.5" customHeight="1" x14ac:dyDescent="0.3">
      <c r="A269" s="36">
        <v>266</v>
      </c>
      <c r="B269" s="149"/>
      <c r="C269" s="77" t="s">
        <v>141</v>
      </c>
      <c r="D269" s="78" t="s">
        <v>191</v>
      </c>
      <c r="E269" s="58" t="s">
        <v>90</v>
      </c>
      <c r="F269" s="6">
        <v>4</v>
      </c>
      <c r="G269" s="7">
        <f t="shared" si="76"/>
        <v>2</v>
      </c>
      <c r="H269" s="7">
        <f t="shared" si="77"/>
        <v>0</v>
      </c>
      <c r="I269" s="7">
        <f t="shared" si="78"/>
        <v>2</v>
      </c>
      <c r="J269" s="8">
        <f t="shared" si="79"/>
        <v>2</v>
      </c>
      <c r="K269" s="8">
        <f t="shared" si="80"/>
        <v>0</v>
      </c>
      <c r="L269" s="8">
        <f t="shared" si="81"/>
        <v>2</v>
      </c>
      <c r="M269" s="9">
        <f t="shared" si="82"/>
        <v>2</v>
      </c>
      <c r="N269" s="9">
        <f t="shared" si="83"/>
        <v>0</v>
      </c>
      <c r="O269" s="9">
        <f t="shared" si="84"/>
        <v>2</v>
      </c>
      <c r="P269" s="10">
        <f t="shared" si="85"/>
        <v>2</v>
      </c>
      <c r="Q269" s="10">
        <f t="shared" si="86"/>
        <v>0</v>
      </c>
      <c r="R269" s="10">
        <f t="shared" si="87"/>
        <v>2</v>
      </c>
      <c r="S269" s="11">
        <f t="shared" si="88"/>
        <v>8</v>
      </c>
      <c r="T269" s="12">
        <f>GESTOR!M269</f>
        <v>0</v>
      </c>
      <c r="U269" s="11">
        <f t="shared" si="89"/>
        <v>0</v>
      </c>
      <c r="V269" s="11">
        <f t="shared" si="90"/>
        <v>8</v>
      </c>
      <c r="W269" s="13">
        <v>891.94</v>
      </c>
      <c r="X269" s="13">
        <f t="shared" si="91"/>
        <v>3567.76</v>
      </c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</row>
    <row r="270" spans="1:44" ht="37.5" customHeight="1" x14ac:dyDescent="0.3">
      <c r="A270" s="36">
        <v>267</v>
      </c>
      <c r="B270" s="149"/>
      <c r="C270" s="77" t="s">
        <v>143</v>
      </c>
      <c r="D270" s="78" t="s">
        <v>191</v>
      </c>
      <c r="E270" s="58" t="s">
        <v>90</v>
      </c>
      <c r="F270" s="6">
        <v>4</v>
      </c>
      <c r="G270" s="7">
        <f t="shared" si="76"/>
        <v>2</v>
      </c>
      <c r="H270" s="7">
        <f t="shared" si="77"/>
        <v>0</v>
      </c>
      <c r="I270" s="7">
        <f t="shared" si="78"/>
        <v>2</v>
      </c>
      <c r="J270" s="8">
        <f t="shared" si="79"/>
        <v>2</v>
      </c>
      <c r="K270" s="8">
        <f t="shared" si="80"/>
        <v>0</v>
      </c>
      <c r="L270" s="8">
        <f t="shared" si="81"/>
        <v>2</v>
      </c>
      <c r="M270" s="9">
        <f t="shared" si="82"/>
        <v>2</v>
      </c>
      <c r="N270" s="9">
        <f t="shared" si="83"/>
        <v>0</v>
      </c>
      <c r="O270" s="9">
        <f t="shared" si="84"/>
        <v>2</v>
      </c>
      <c r="P270" s="10">
        <f t="shared" si="85"/>
        <v>2</v>
      </c>
      <c r="Q270" s="10">
        <f t="shared" si="86"/>
        <v>0</v>
      </c>
      <c r="R270" s="10">
        <f t="shared" si="87"/>
        <v>2</v>
      </c>
      <c r="S270" s="11">
        <f t="shared" si="88"/>
        <v>8</v>
      </c>
      <c r="T270" s="12">
        <f>GESTOR!M270</f>
        <v>0</v>
      </c>
      <c r="U270" s="11">
        <f t="shared" si="89"/>
        <v>0</v>
      </c>
      <c r="V270" s="11">
        <f t="shared" si="90"/>
        <v>8</v>
      </c>
      <c r="W270" s="13">
        <v>504.69</v>
      </c>
      <c r="X270" s="13">
        <f t="shared" si="91"/>
        <v>2018.76</v>
      </c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</row>
    <row r="271" spans="1:44" ht="37.5" customHeight="1" x14ac:dyDescent="0.3">
      <c r="A271" s="36">
        <v>268</v>
      </c>
      <c r="B271" s="149"/>
      <c r="C271" s="77" t="s">
        <v>144</v>
      </c>
      <c r="D271" s="78" t="s">
        <v>256</v>
      </c>
      <c r="E271" s="58" t="s">
        <v>90</v>
      </c>
      <c r="F271" s="6">
        <v>20</v>
      </c>
      <c r="G271" s="7">
        <f t="shared" si="76"/>
        <v>10</v>
      </c>
      <c r="H271" s="7">
        <f t="shared" si="77"/>
        <v>0</v>
      </c>
      <c r="I271" s="7">
        <f t="shared" si="78"/>
        <v>10</v>
      </c>
      <c r="J271" s="8">
        <f t="shared" si="79"/>
        <v>10</v>
      </c>
      <c r="K271" s="8">
        <f t="shared" si="80"/>
        <v>0</v>
      </c>
      <c r="L271" s="8">
        <f t="shared" si="81"/>
        <v>10</v>
      </c>
      <c r="M271" s="9">
        <f t="shared" si="82"/>
        <v>10</v>
      </c>
      <c r="N271" s="9">
        <f t="shared" si="83"/>
        <v>0</v>
      </c>
      <c r="O271" s="9">
        <f t="shared" si="84"/>
        <v>10</v>
      </c>
      <c r="P271" s="10">
        <f t="shared" si="85"/>
        <v>10</v>
      </c>
      <c r="Q271" s="10">
        <f t="shared" si="86"/>
        <v>0</v>
      </c>
      <c r="R271" s="10">
        <f t="shared" si="87"/>
        <v>10</v>
      </c>
      <c r="S271" s="11">
        <f t="shared" si="88"/>
        <v>40</v>
      </c>
      <c r="T271" s="12">
        <f>GESTOR!M271</f>
        <v>0</v>
      </c>
      <c r="U271" s="11">
        <f t="shared" si="89"/>
        <v>0</v>
      </c>
      <c r="V271" s="11">
        <f t="shared" si="90"/>
        <v>40</v>
      </c>
      <c r="W271" s="13">
        <v>133.76</v>
      </c>
      <c r="X271" s="13">
        <f t="shared" si="91"/>
        <v>2675.2</v>
      </c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</row>
    <row r="272" spans="1:44" ht="37.5" customHeight="1" x14ac:dyDescent="0.3">
      <c r="A272" s="36">
        <v>269</v>
      </c>
      <c r="B272" s="149"/>
      <c r="C272" s="77" t="s">
        <v>146</v>
      </c>
      <c r="D272" s="78" t="s">
        <v>192</v>
      </c>
      <c r="E272" s="58" t="s">
        <v>90</v>
      </c>
      <c r="F272" s="6">
        <v>4</v>
      </c>
      <c r="G272" s="7">
        <f t="shared" si="76"/>
        <v>2</v>
      </c>
      <c r="H272" s="7">
        <f t="shared" si="77"/>
        <v>0</v>
      </c>
      <c r="I272" s="7">
        <f t="shared" si="78"/>
        <v>2</v>
      </c>
      <c r="J272" s="8">
        <f t="shared" si="79"/>
        <v>2</v>
      </c>
      <c r="K272" s="8">
        <f t="shared" si="80"/>
        <v>0</v>
      </c>
      <c r="L272" s="8">
        <f t="shared" si="81"/>
        <v>2</v>
      </c>
      <c r="M272" s="9">
        <f t="shared" si="82"/>
        <v>2</v>
      </c>
      <c r="N272" s="9">
        <f t="shared" si="83"/>
        <v>0</v>
      </c>
      <c r="O272" s="9">
        <f t="shared" si="84"/>
        <v>2</v>
      </c>
      <c r="P272" s="10">
        <f t="shared" si="85"/>
        <v>2</v>
      </c>
      <c r="Q272" s="10">
        <f t="shared" si="86"/>
        <v>0</v>
      </c>
      <c r="R272" s="10">
        <f t="shared" si="87"/>
        <v>2</v>
      </c>
      <c r="S272" s="11">
        <f t="shared" si="88"/>
        <v>8</v>
      </c>
      <c r="T272" s="12">
        <f>GESTOR!M272</f>
        <v>0</v>
      </c>
      <c r="U272" s="11">
        <f t="shared" si="89"/>
        <v>0</v>
      </c>
      <c r="V272" s="11">
        <f t="shared" si="90"/>
        <v>8</v>
      </c>
      <c r="W272" s="13">
        <v>577.09</v>
      </c>
      <c r="X272" s="13">
        <f t="shared" si="91"/>
        <v>2308.36</v>
      </c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</row>
    <row r="273" spans="1:44" ht="37.5" customHeight="1" x14ac:dyDescent="0.3">
      <c r="A273" s="36">
        <v>270</v>
      </c>
      <c r="B273" s="149"/>
      <c r="C273" s="77" t="s">
        <v>148</v>
      </c>
      <c r="D273" s="78" t="s">
        <v>176</v>
      </c>
      <c r="E273" s="58" t="s">
        <v>90</v>
      </c>
      <c r="F273" s="6">
        <v>8</v>
      </c>
      <c r="G273" s="7">
        <f t="shared" si="76"/>
        <v>4</v>
      </c>
      <c r="H273" s="7">
        <f t="shared" si="77"/>
        <v>0</v>
      </c>
      <c r="I273" s="7">
        <f t="shared" si="78"/>
        <v>4</v>
      </c>
      <c r="J273" s="8">
        <f t="shared" si="79"/>
        <v>4</v>
      </c>
      <c r="K273" s="8">
        <f t="shared" si="80"/>
        <v>0</v>
      </c>
      <c r="L273" s="8">
        <f t="shared" si="81"/>
        <v>4</v>
      </c>
      <c r="M273" s="9">
        <f t="shared" si="82"/>
        <v>4</v>
      </c>
      <c r="N273" s="9">
        <f t="shared" si="83"/>
        <v>0</v>
      </c>
      <c r="O273" s="9">
        <f t="shared" si="84"/>
        <v>4</v>
      </c>
      <c r="P273" s="10">
        <f t="shared" si="85"/>
        <v>4</v>
      </c>
      <c r="Q273" s="10">
        <f t="shared" si="86"/>
        <v>0</v>
      </c>
      <c r="R273" s="10">
        <f t="shared" si="87"/>
        <v>4</v>
      </c>
      <c r="S273" s="11">
        <f t="shared" si="88"/>
        <v>16</v>
      </c>
      <c r="T273" s="12">
        <f>GESTOR!M273</f>
        <v>0</v>
      </c>
      <c r="U273" s="11">
        <f t="shared" si="89"/>
        <v>0</v>
      </c>
      <c r="V273" s="11">
        <f t="shared" si="90"/>
        <v>16</v>
      </c>
      <c r="W273" s="13">
        <v>288.14999999999998</v>
      </c>
      <c r="X273" s="13">
        <f t="shared" si="91"/>
        <v>2305.1999999999998</v>
      </c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</row>
    <row r="274" spans="1:44" ht="37.5" customHeight="1" x14ac:dyDescent="0.3">
      <c r="A274" s="36">
        <v>271</v>
      </c>
      <c r="B274" s="149"/>
      <c r="C274" s="77" t="s">
        <v>149</v>
      </c>
      <c r="D274" s="78" t="s">
        <v>193</v>
      </c>
      <c r="E274" s="58" t="s">
        <v>90</v>
      </c>
      <c r="F274" s="6">
        <v>10</v>
      </c>
      <c r="G274" s="7">
        <f t="shared" si="76"/>
        <v>5</v>
      </c>
      <c r="H274" s="7">
        <f t="shared" si="77"/>
        <v>0</v>
      </c>
      <c r="I274" s="7">
        <f t="shared" si="78"/>
        <v>5</v>
      </c>
      <c r="J274" s="8">
        <f t="shared" si="79"/>
        <v>5</v>
      </c>
      <c r="K274" s="8">
        <f t="shared" si="80"/>
        <v>0</v>
      </c>
      <c r="L274" s="8">
        <f t="shared" si="81"/>
        <v>5</v>
      </c>
      <c r="M274" s="9">
        <f t="shared" si="82"/>
        <v>5</v>
      </c>
      <c r="N274" s="9">
        <f t="shared" si="83"/>
        <v>0</v>
      </c>
      <c r="O274" s="9">
        <f t="shared" si="84"/>
        <v>5</v>
      </c>
      <c r="P274" s="10">
        <f t="shared" si="85"/>
        <v>5</v>
      </c>
      <c r="Q274" s="10">
        <f t="shared" si="86"/>
        <v>0</v>
      </c>
      <c r="R274" s="10">
        <f t="shared" si="87"/>
        <v>5</v>
      </c>
      <c r="S274" s="11">
        <f t="shared" si="88"/>
        <v>20</v>
      </c>
      <c r="T274" s="12">
        <f>GESTOR!M274</f>
        <v>0</v>
      </c>
      <c r="U274" s="11">
        <f t="shared" si="89"/>
        <v>0</v>
      </c>
      <c r="V274" s="11">
        <f t="shared" si="90"/>
        <v>20</v>
      </c>
      <c r="W274" s="13">
        <v>78.209999999999994</v>
      </c>
      <c r="X274" s="13">
        <f t="shared" si="91"/>
        <v>782.09999999999991</v>
      </c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</row>
    <row r="275" spans="1:44" ht="37.5" customHeight="1" x14ac:dyDescent="0.3">
      <c r="A275" s="36">
        <v>272</v>
      </c>
      <c r="B275" s="149"/>
      <c r="C275" s="77" t="s">
        <v>151</v>
      </c>
      <c r="D275" s="78" t="s">
        <v>248</v>
      </c>
      <c r="E275" s="58" t="s">
        <v>90</v>
      </c>
      <c r="F275" s="6">
        <v>10</v>
      </c>
      <c r="G275" s="7">
        <f t="shared" si="76"/>
        <v>5</v>
      </c>
      <c r="H275" s="7">
        <f t="shared" si="77"/>
        <v>0</v>
      </c>
      <c r="I275" s="7">
        <f t="shared" si="78"/>
        <v>5</v>
      </c>
      <c r="J275" s="8">
        <f t="shared" si="79"/>
        <v>5</v>
      </c>
      <c r="K275" s="8">
        <f t="shared" si="80"/>
        <v>0</v>
      </c>
      <c r="L275" s="8">
        <f t="shared" si="81"/>
        <v>5</v>
      </c>
      <c r="M275" s="9">
        <f t="shared" si="82"/>
        <v>5</v>
      </c>
      <c r="N275" s="9">
        <f t="shared" si="83"/>
        <v>0</v>
      </c>
      <c r="O275" s="9">
        <f t="shared" si="84"/>
        <v>5</v>
      </c>
      <c r="P275" s="10">
        <f t="shared" si="85"/>
        <v>5</v>
      </c>
      <c r="Q275" s="10">
        <f t="shared" si="86"/>
        <v>0</v>
      </c>
      <c r="R275" s="10">
        <f t="shared" si="87"/>
        <v>5</v>
      </c>
      <c r="S275" s="11">
        <f t="shared" si="88"/>
        <v>20</v>
      </c>
      <c r="T275" s="12">
        <f>GESTOR!M275</f>
        <v>0</v>
      </c>
      <c r="U275" s="11">
        <f t="shared" si="89"/>
        <v>0</v>
      </c>
      <c r="V275" s="11">
        <f t="shared" si="90"/>
        <v>20</v>
      </c>
      <c r="W275" s="13">
        <v>602.91999999999996</v>
      </c>
      <c r="X275" s="13">
        <f t="shared" si="91"/>
        <v>6029.2</v>
      </c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</row>
    <row r="276" spans="1:44" ht="37.5" customHeight="1" x14ac:dyDescent="0.3">
      <c r="A276" s="36">
        <v>273</v>
      </c>
      <c r="B276" s="149"/>
      <c r="C276" s="77" t="s">
        <v>153</v>
      </c>
      <c r="D276" s="78" t="s">
        <v>205</v>
      </c>
      <c r="E276" s="58" t="s">
        <v>90</v>
      </c>
      <c r="F276" s="6">
        <v>10</v>
      </c>
      <c r="G276" s="7">
        <f t="shared" si="76"/>
        <v>5</v>
      </c>
      <c r="H276" s="7">
        <f t="shared" si="77"/>
        <v>0</v>
      </c>
      <c r="I276" s="7">
        <f t="shared" si="78"/>
        <v>5</v>
      </c>
      <c r="J276" s="8">
        <f t="shared" si="79"/>
        <v>5</v>
      </c>
      <c r="K276" s="8">
        <f t="shared" si="80"/>
        <v>0</v>
      </c>
      <c r="L276" s="8">
        <f t="shared" si="81"/>
        <v>5</v>
      </c>
      <c r="M276" s="9">
        <f t="shared" si="82"/>
        <v>5</v>
      </c>
      <c r="N276" s="9">
        <f t="shared" si="83"/>
        <v>0</v>
      </c>
      <c r="O276" s="9">
        <f t="shared" si="84"/>
        <v>5</v>
      </c>
      <c r="P276" s="10">
        <f t="shared" si="85"/>
        <v>5</v>
      </c>
      <c r="Q276" s="10">
        <f t="shared" si="86"/>
        <v>0</v>
      </c>
      <c r="R276" s="10">
        <f t="shared" si="87"/>
        <v>5</v>
      </c>
      <c r="S276" s="11">
        <f t="shared" si="88"/>
        <v>20</v>
      </c>
      <c r="T276" s="12">
        <f>GESTOR!M276</f>
        <v>0</v>
      </c>
      <c r="U276" s="11">
        <f t="shared" si="89"/>
        <v>0</v>
      </c>
      <c r="V276" s="11">
        <f t="shared" si="90"/>
        <v>20</v>
      </c>
      <c r="W276" s="13">
        <v>851.52</v>
      </c>
      <c r="X276" s="13">
        <f t="shared" si="91"/>
        <v>8515.2000000000007</v>
      </c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</row>
    <row r="277" spans="1:44" ht="37.5" customHeight="1" x14ac:dyDescent="0.3">
      <c r="A277" s="36">
        <v>274</v>
      </c>
      <c r="B277" s="149"/>
      <c r="C277" s="77" t="s">
        <v>155</v>
      </c>
      <c r="D277" s="78" t="s">
        <v>176</v>
      </c>
      <c r="E277" s="58" t="s">
        <v>90</v>
      </c>
      <c r="F277" s="6">
        <v>10</v>
      </c>
      <c r="G277" s="7">
        <f t="shared" si="76"/>
        <v>5</v>
      </c>
      <c r="H277" s="7">
        <f t="shared" si="77"/>
        <v>0</v>
      </c>
      <c r="I277" s="7">
        <f t="shared" si="78"/>
        <v>5</v>
      </c>
      <c r="J277" s="8">
        <f t="shared" si="79"/>
        <v>5</v>
      </c>
      <c r="K277" s="8">
        <f t="shared" si="80"/>
        <v>0</v>
      </c>
      <c r="L277" s="8">
        <f t="shared" si="81"/>
        <v>5</v>
      </c>
      <c r="M277" s="9">
        <f t="shared" si="82"/>
        <v>5</v>
      </c>
      <c r="N277" s="9">
        <f t="shared" si="83"/>
        <v>0</v>
      </c>
      <c r="O277" s="9">
        <f t="shared" si="84"/>
        <v>5</v>
      </c>
      <c r="P277" s="10">
        <f t="shared" si="85"/>
        <v>5</v>
      </c>
      <c r="Q277" s="10">
        <f t="shared" si="86"/>
        <v>0</v>
      </c>
      <c r="R277" s="10">
        <f t="shared" si="87"/>
        <v>5</v>
      </c>
      <c r="S277" s="11">
        <f t="shared" si="88"/>
        <v>20</v>
      </c>
      <c r="T277" s="12">
        <f>GESTOR!M277</f>
        <v>0</v>
      </c>
      <c r="U277" s="11">
        <f t="shared" si="89"/>
        <v>0</v>
      </c>
      <c r="V277" s="11">
        <f t="shared" si="90"/>
        <v>20</v>
      </c>
      <c r="W277" s="13">
        <v>385.2</v>
      </c>
      <c r="X277" s="13">
        <f t="shared" si="91"/>
        <v>3852</v>
      </c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</row>
    <row r="278" spans="1:44" ht="37.5" customHeight="1" x14ac:dyDescent="0.3">
      <c r="A278" s="36">
        <v>275</v>
      </c>
      <c r="B278" s="149"/>
      <c r="C278" s="77" t="s">
        <v>156</v>
      </c>
      <c r="D278" s="78" t="s">
        <v>176</v>
      </c>
      <c r="E278" s="58" t="s">
        <v>90</v>
      </c>
      <c r="F278" s="6">
        <v>10</v>
      </c>
      <c r="G278" s="7">
        <f t="shared" si="76"/>
        <v>5</v>
      </c>
      <c r="H278" s="7">
        <f t="shared" si="77"/>
        <v>0</v>
      </c>
      <c r="I278" s="7">
        <f t="shared" si="78"/>
        <v>5</v>
      </c>
      <c r="J278" s="8">
        <f t="shared" si="79"/>
        <v>5</v>
      </c>
      <c r="K278" s="8">
        <f t="shared" si="80"/>
        <v>0</v>
      </c>
      <c r="L278" s="8">
        <f t="shared" si="81"/>
        <v>5</v>
      </c>
      <c r="M278" s="9">
        <f t="shared" si="82"/>
        <v>5</v>
      </c>
      <c r="N278" s="9">
        <f t="shared" si="83"/>
        <v>0</v>
      </c>
      <c r="O278" s="9">
        <f t="shared" si="84"/>
        <v>5</v>
      </c>
      <c r="P278" s="10">
        <f t="shared" si="85"/>
        <v>5</v>
      </c>
      <c r="Q278" s="10">
        <f t="shared" si="86"/>
        <v>0</v>
      </c>
      <c r="R278" s="10">
        <f t="shared" si="87"/>
        <v>5</v>
      </c>
      <c r="S278" s="11">
        <f t="shared" si="88"/>
        <v>20</v>
      </c>
      <c r="T278" s="12">
        <f>GESTOR!M278</f>
        <v>0</v>
      </c>
      <c r="U278" s="11">
        <f t="shared" si="89"/>
        <v>0</v>
      </c>
      <c r="V278" s="11">
        <f t="shared" si="90"/>
        <v>20</v>
      </c>
      <c r="W278" s="13">
        <v>841.76</v>
      </c>
      <c r="X278" s="13">
        <f t="shared" si="91"/>
        <v>8417.6</v>
      </c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</row>
    <row r="279" spans="1:44" ht="37.5" customHeight="1" x14ac:dyDescent="0.3">
      <c r="A279" s="36">
        <v>276</v>
      </c>
      <c r="B279" s="149"/>
      <c r="C279" s="77" t="s">
        <v>157</v>
      </c>
      <c r="D279" s="78" t="s">
        <v>176</v>
      </c>
      <c r="E279" s="58" t="s">
        <v>90</v>
      </c>
      <c r="F279" s="6">
        <v>5</v>
      </c>
      <c r="G279" s="7">
        <f t="shared" si="76"/>
        <v>2</v>
      </c>
      <c r="H279" s="7">
        <f t="shared" si="77"/>
        <v>0</v>
      </c>
      <c r="I279" s="7">
        <f t="shared" si="78"/>
        <v>2</v>
      </c>
      <c r="J279" s="8">
        <f t="shared" si="79"/>
        <v>2</v>
      </c>
      <c r="K279" s="8">
        <f t="shared" si="80"/>
        <v>0</v>
      </c>
      <c r="L279" s="8">
        <f t="shared" si="81"/>
        <v>2</v>
      </c>
      <c r="M279" s="9">
        <f t="shared" si="82"/>
        <v>2</v>
      </c>
      <c r="N279" s="9">
        <f t="shared" si="83"/>
        <v>0</v>
      </c>
      <c r="O279" s="9">
        <f t="shared" si="84"/>
        <v>2</v>
      </c>
      <c r="P279" s="10">
        <f t="shared" si="85"/>
        <v>2</v>
      </c>
      <c r="Q279" s="10">
        <f t="shared" si="86"/>
        <v>0</v>
      </c>
      <c r="R279" s="10">
        <f t="shared" si="87"/>
        <v>2</v>
      </c>
      <c r="S279" s="11">
        <f t="shared" si="88"/>
        <v>10</v>
      </c>
      <c r="T279" s="12">
        <f>GESTOR!M279</f>
        <v>0</v>
      </c>
      <c r="U279" s="11">
        <f t="shared" si="89"/>
        <v>0</v>
      </c>
      <c r="V279" s="11">
        <f t="shared" si="90"/>
        <v>10</v>
      </c>
      <c r="W279" s="13">
        <v>55.63</v>
      </c>
      <c r="X279" s="13">
        <f t="shared" si="91"/>
        <v>278.15000000000003</v>
      </c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</row>
    <row r="280" spans="1:44" ht="37.5" customHeight="1" x14ac:dyDescent="0.3">
      <c r="A280" s="36">
        <v>277</v>
      </c>
      <c r="B280" s="149"/>
      <c r="C280" s="77" t="s">
        <v>158</v>
      </c>
      <c r="D280" s="78" t="s">
        <v>176</v>
      </c>
      <c r="E280" s="58" t="s">
        <v>90</v>
      </c>
      <c r="F280" s="6">
        <v>30</v>
      </c>
      <c r="G280" s="7">
        <f t="shared" si="76"/>
        <v>15</v>
      </c>
      <c r="H280" s="7">
        <f t="shared" si="77"/>
        <v>0</v>
      </c>
      <c r="I280" s="7">
        <f t="shared" si="78"/>
        <v>15</v>
      </c>
      <c r="J280" s="8">
        <f t="shared" si="79"/>
        <v>15</v>
      </c>
      <c r="K280" s="8">
        <f t="shared" si="80"/>
        <v>0</v>
      </c>
      <c r="L280" s="8">
        <f t="shared" si="81"/>
        <v>15</v>
      </c>
      <c r="M280" s="9">
        <f t="shared" si="82"/>
        <v>15</v>
      </c>
      <c r="N280" s="9">
        <f t="shared" si="83"/>
        <v>0</v>
      </c>
      <c r="O280" s="9">
        <f t="shared" si="84"/>
        <v>15</v>
      </c>
      <c r="P280" s="10">
        <f t="shared" si="85"/>
        <v>15</v>
      </c>
      <c r="Q280" s="10">
        <f t="shared" si="86"/>
        <v>0</v>
      </c>
      <c r="R280" s="10">
        <f t="shared" si="87"/>
        <v>15</v>
      </c>
      <c r="S280" s="11">
        <f t="shared" si="88"/>
        <v>60</v>
      </c>
      <c r="T280" s="12">
        <f>GESTOR!M280</f>
        <v>0</v>
      </c>
      <c r="U280" s="11">
        <f t="shared" si="89"/>
        <v>0</v>
      </c>
      <c r="V280" s="11">
        <f t="shared" si="90"/>
        <v>60</v>
      </c>
      <c r="W280" s="13">
        <v>59.57</v>
      </c>
      <c r="X280" s="13">
        <f t="shared" si="91"/>
        <v>1787.1</v>
      </c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</row>
    <row r="281" spans="1:44" ht="37.5" customHeight="1" x14ac:dyDescent="0.3">
      <c r="A281" s="36">
        <v>278</v>
      </c>
      <c r="B281" s="149"/>
      <c r="C281" s="77" t="s">
        <v>159</v>
      </c>
      <c r="D281" s="78" t="s">
        <v>196</v>
      </c>
      <c r="E281" s="58" t="s">
        <v>91</v>
      </c>
      <c r="F281" s="6">
        <v>150</v>
      </c>
      <c r="G281" s="7">
        <f t="shared" si="76"/>
        <v>75</v>
      </c>
      <c r="H281" s="7">
        <f t="shared" si="77"/>
        <v>0</v>
      </c>
      <c r="I281" s="7">
        <f t="shared" si="78"/>
        <v>75</v>
      </c>
      <c r="J281" s="8">
        <f t="shared" si="79"/>
        <v>75</v>
      </c>
      <c r="K281" s="8">
        <f t="shared" si="80"/>
        <v>0</v>
      </c>
      <c r="L281" s="8">
        <f t="shared" si="81"/>
        <v>75</v>
      </c>
      <c r="M281" s="9">
        <f t="shared" si="82"/>
        <v>75</v>
      </c>
      <c r="N281" s="9">
        <f t="shared" si="83"/>
        <v>0</v>
      </c>
      <c r="O281" s="9">
        <f t="shared" si="84"/>
        <v>75</v>
      </c>
      <c r="P281" s="10">
        <f t="shared" si="85"/>
        <v>75</v>
      </c>
      <c r="Q281" s="10">
        <f t="shared" si="86"/>
        <v>0</v>
      </c>
      <c r="R281" s="10">
        <f t="shared" si="87"/>
        <v>75</v>
      </c>
      <c r="S281" s="11">
        <f t="shared" si="88"/>
        <v>300</v>
      </c>
      <c r="T281" s="12">
        <f>GESTOR!M281</f>
        <v>0</v>
      </c>
      <c r="U281" s="11">
        <f t="shared" si="89"/>
        <v>0</v>
      </c>
      <c r="V281" s="11">
        <f t="shared" si="90"/>
        <v>300</v>
      </c>
      <c r="W281" s="13">
        <v>11.82</v>
      </c>
      <c r="X281" s="13">
        <f t="shared" si="91"/>
        <v>1773</v>
      </c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</row>
    <row r="282" spans="1:44" ht="37.5" customHeight="1" x14ac:dyDescent="0.3">
      <c r="A282" s="36">
        <v>279</v>
      </c>
      <c r="B282" s="149"/>
      <c r="C282" s="77" t="s">
        <v>161</v>
      </c>
      <c r="D282" s="78" t="s">
        <v>197</v>
      </c>
      <c r="E282" s="58" t="s">
        <v>91</v>
      </c>
      <c r="F282" s="6">
        <v>150</v>
      </c>
      <c r="G282" s="7">
        <f t="shared" si="76"/>
        <v>75</v>
      </c>
      <c r="H282" s="7">
        <f t="shared" si="77"/>
        <v>0</v>
      </c>
      <c r="I282" s="7">
        <f t="shared" si="78"/>
        <v>75</v>
      </c>
      <c r="J282" s="8">
        <f t="shared" si="79"/>
        <v>75</v>
      </c>
      <c r="K282" s="8">
        <f t="shared" si="80"/>
        <v>0</v>
      </c>
      <c r="L282" s="8">
        <f t="shared" si="81"/>
        <v>75</v>
      </c>
      <c r="M282" s="9">
        <f t="shared" si="82"/>
        <v>75</v>
      </c>
      <c r="N282" s="9">
        <f t="shared" si="83"/>
        <v>0</v>
      </c>
      <c r="O282" s="9">
        <f t="shared" si="84"/>
        <v>75</v>
      </c>
      <c r="P282" s="10">
        <f t="shared" si="85"/>
        <v>75</v>
      </c>
      <c r="Q282" s="10">
        <f t="shared" si="86"/>
        <v>0</v>
      </c>
      <c r="R282" s="10">
        <f t="shared" si="87"/>
        <v>75</v>
      </c>
      <c r="S282" s="11">
        <f t="shared" si="88"/>
        <v>300</v>
      </c>
      <c r="T282" s="12">
        <f>GESTOR!M282</f>
        <v>0</v>
      </c>
      <c r="U282" s="11">
        <f t="shared" si="89"/>
        <v>0</v>
      </c>
      <c r="V282" s="11">
        <f t="shared" si="90"/>
        <v>300</v>
      </c>
      <c r="W282" s="13">
        <v>15.67</v>
      </c>
      <c r="X282" s="13">
        <f t="shared" si="91"/>
        <v>2350.5</v>
      </c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</row>
    <row r="283" spans="1:44" ht="37.5" customHeight="1" x14ac:dyDescent="0.3">
      <c r="A283" s="36">
        <v>280</v>
      </c>
      <c r="B283" s="149"/>
      <c r="C283" s="77" t="s">
        <v>163</v>
      </c>
      <c r="D283" s="78" t="s">
        <v>198</v>
      </c>
      <c r="E283" s="58" t="s">
        <v>91</v>
      </c>
      <c r="F283" s="6">
        <v>150</v>
      </c>
      <c r="G283" s="7">
        <f t="shared" si="76"/>
        <v>75</v>
      </c>
      <c r="H283" s="7">
        <f t="shared" si="77"/>
        <v>0</v>
      </c>
      <c r="I283" s="7">
        <f t="shared" si="78"/>
        <v>75</v>
      </c>
      <c r="J283" s="8">
        <f t="shared" si="79"/>
        <v>75</v>
      </c>
      <c r="K283" s="8">
        <f t="shared" si="80"/>
        <v>0</v>
      </c>
      <c r="L283" s="8">
        <f t="shared" si="81"/>
        <v>75</v>
      </c>
      <c r="M283" s="9">
        <f t="shared" si="82"/>
        <v>75</v>
      </c>
      <c r="N283" s="9">
        <f t="shared" si="83"/>
        <v>0</v>
      </c>
      <c r="O283" s="9">
        <f t="shared" si="84"/>
        <v>75</v>
      </c>
      <c r="P283" s="10">
        <f t="shared" si="85"/>
        <v>75</v>
      </c>
      <c r="Q283" s="10">
        <f t="shared" si="86"/>
        <v>0</v>
      </c>
      <c r="R283" s="10">
        <f t="shared" si="87"/>
        <v>75</v>
      </c>
      <c r="S283" s="11">
        <f t="shared" si="88"/>
        <v>300</v>
      </c>
      <c r="T283" s="12">
        <f>GESTOR!M283</f>
        <v>0</v>
      </c>
      <c r="U283" s="11">
        <f t="shared" si="89"/>
        <v>0</v>
      </c>
      <c r="V283" s="11">
        <f t="shared" si="90"/>
        <v>300</v>
      </c>
      <c r="W283" s="13">
        <v>17.100000000000001</v>
      </c>
      <c r="X283" s="13">
        <f t="shared" si="91"/>
        <v>2565</v>
      </c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</row>
    <row r="284" spans="1:44" ht="37.5" customHeight="1" x14ac:dyDescent="0.3">
      <c r="A284" s="36">
        <v>281</v>
      </c>
      <c r="B284" s="149"/>
      <c r="C284" s="77" t="s">
        <v>164</v>
      </c>
      <c r="D284" s="78" t="s">
        <v>206</v>
      </c>
      <c r="E284" s="58" t="s">
        <v>91</v>
      </c>
      <c r="F284" s="6">
        <v>150</v>
      </c>
      <c r="G284" s="7">
        <f t="shared" si="76"/>
        <v>75</v>
      </c>
      <c r="H284" s="7">
        <f t="shared" si="77"/>
        <v>0</v>
      </c>
      <c r="I284" s="7">
        <f t="shared" si="78"/>
        <v>75</v>
      </c>
      <c r="J284" s="8">
        <f t="shared" si="79"/>
        <v>75</v>
      </c>
      <c r="K284" s="8">
        <f t="shared" si="80"/>
        <v>0</v>
      </c>
      <c r="L284" s="8">
        <f t="shared" si="81"/>
        <v>75</v>
      </c>
      <c r="M284" s="9">
        <f t="shared" si="82"/>
        <v>75</v>
      </c>
      <c r="N284" s="9">
        <f t="shared" si="83"/>
        <v>0</v>
      </c>
      <c r="O284" s="9">
        <f t="shared" si="84"/>
        <v>75</v>
      </c>
      <c r="P284" s="10">
        <f t="shared" si="85"/>
        <v>75</v>
      </c>
      <c r="Q284" s="10">
        <f t="shared" si="86"/>
        <v>0</v>
      </c>
      <c r="R284" s="10">
        <f t="shared" si="87"/>
        <v>75</v>
      </c>
      <c r="S284" s="11">
        <f t="shared" si="88"/>
        <v>300</v>
      </c>
      <c r="T284" s="12">
        <f>GESTOR!M284</f>
        <v>0</v>
      </c>
      <c r="U284" s="11">
        <f t="shared" si="89"/>
        <v>0</v>
      </c>
      <c r="V284" s="11">
        <f t="shared" si="90"/>
        <v>300</v>
      </c>
      <c r="W284" s="13">
        <v>40.69</v>
      </c>
      <c r="X284" s="13">
        <f t="shared" si="91"/>
        <v>6103.5</v>
      </c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</row>
    <row r="285" spans="1:44" ht="37.5" customHeight="1" x14ac:dyDescent="0.3">
      <c r="A285" s="36">
        <v>282</v>
      </c>
      <c r="B285" s="149"/>
      <c r="C285" s="77" t="s">
        <v>166</v>
      </c>
      <c r="D285" s="78" t="s">
        <v>214</v>
      </c>
      <c r="E285" s="58" t="s">
        <v>91</v>
      </c>
      <c r="F285" s="6">
        <v>150</v>
      </c>
      <c r="G285" s="7">
        <f t="shared" si="76"/>
        <v>75</v>
      </c>
      <c r="H285" s="7">
        <f t="shared" si="77"/>
        <v>0</v>
      </c>
      <c r="I285" s="7">
        <f t="shared" si="78"/>
        <v>75</v>
      </c>
      <c r="J285" s="8">
        <f t="shared" si="79"/>
        <v>75</v>
      </c>
      <c r="K285" s="8">
        <f t="shared" si="80"/>
        <v>0</v>
      </c>
      <c r="L285" s="8">
        <f t="shared" si="81"/>
        <v>75</v>
      </c>
      <c r="M285" s="9">
        <f t="shared" si="82"/>
        <v>75</v>
      </c>
      <c r="N285" s="9">
        <f t="shared" si="83"/>
        <v>0</v>
      </c>
      <c r="O285" s="9">
        <f t="shared" si="84"/>
        <v>75</v>
      </c>
      <c r="P285" s="10">
        <f t="shared" si="85"/>
        <v>75</v>
      </c>
      <c r="Q285" s="10">
        <f t="shared" si="86"/>
        <v>0</v>
      </c>
      <c r="R285" s="10">
        <f t="shared" si="87"/>
        <v>75</v>
      </c>
      <c r="S285" s="11">
        <f t="shared" si="88"/>
        <v>300</v>
      </c>
      <c r="T285" s="12">
        <f>GESTOR!M285</f>
        <v>0</v>
      </c>
      <c r="U285" s="11">
        <f t="shared" si="89"/>
        <v>0</v>
      </c>
      <c r="V285" s="11">
        <f t="shared" si="90"/>
        <v>300</v>
      </c>
      <c r="W285" s="13">
        <v>23.65</v>
      </c>
      <c r="X285" s="13">
        <f t="shared" si="91"/>
        <v>3547.5</v>
      </c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</row>
    <row r="286" spans="1:44" ht="37.5" customHeight="1" x14ac:dyDescent="0.3">
      <c r="A286" s="36">
        <v>283</v>
      </c>
      <c r="B286" s="149"/>
      <c r="C286" s="77" t="s">
        <v>167</v>
      </c>
      <c r="D286" s="78" t="s">
        <v>199</v>
      </c>
      <c r="E286" s="58" t="s">
        <v>90</v>
      </c>
      <c r="F286" s="6">
        <v>4</v>
      </c>
      <c r="G286" s="7">
        <f t="shared" si="76"/>
        <v>2</v>
      </c>
      <c r="H286" s="7">
        <f t="shared" si="77"/>
        <v>0</v>
      </c>
      <c r="I286" s="7">
        <f t="shared" si="78"/>
        <v>2</v>
      </c>
      <c r="J286" s="8">
        <f t="shared" si="79"/>
        <v>2</v>
      </c>
      <c r="K286" s="8">
        <f t="shared" si="80"/>
        <v>0</v>
      </c>
      <c r="L286" s="8">
        <f t="shared" si="81"/>
        <v>2</v>
      </c>
      <c r="M286" s="9">
        <f t="shared" si="82"/>
        <v>2</v>
      </c>
      <c r="N286" s="9">
        <f t="shared" si="83"/>
        <v>0</v>
      </c>
      <c r="O286" s="9">
        <f t="shared" si="84"/>
        <v>2</v>
      </c>
      <c r="P286" s="10">
        <f t="shared" si="85"/>
        <v>2</v>
      </c>
      <c r="Q286" s="10">
        <f t="shared" si="86"/>
        <v>0</v>
      </c>
      <c r="R286" s="10">
        <f t="shared" si="87"/>
        <v>2</v>
      </c>
      <c r="S286" s="11">
        <f t="shared" si="88"/>
        <v>8</v>
      </c>
      <c r="T286" s="12">
        <f>GESTOR!M286</f>
        <v>0</v>
      </c>
      <c r="U286" s="11">
        <f t="shared" si="89"/>
        <v>0</v>
      </c>
      <c r="V286" s="11">
        <f t="shared" si="90"/>
        <v>8</v>
      </c>
      <c r="W286" s="13">
        <v>897.95</v>
      </c>
      <c r="X286" s="13">
        <f t="shared" si="91"/>
        <v>3591.8</v>
      </c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</row>
    <row r="287" spans="1:44" ht="37.5" customHeight="1" x14ac:dyDescent="0.3">
      <c r="A287" s="36">
        <v>284</v>
      </c>
      <c r="B287" s="149"/>
      <c r="C287" s="77" t="s">
        <v>168</v>
      </c>
      <c r="D287" s="78" t="s">
        <v>257</v>
      </c>
      <c r="E287" s="58" t="s">
        <v>90</v>
      </c>
      <c r="F287" s="6">
        <v>4</v>
      </c>
      <c r="G287" s="7">
        <f t="shared" si="76"/>
        <v>2</v>
      </c>
      <c r="H287" s="7">
        <f t="shared" si="77"/>
        <v>0</v>
      </c>
      <c r="I287" s="7">
        <f t="shared" si="78"/>
        <v>2</v>
      </c>
      <c r="J287" s="8">
        <f t="shared" si="79"/>
        <v>2</v>
      </c>
      <c r="K287" s="8">
        <f t="shared" si="80"/>
        <v>0</v>
      </c>
      <c r="L287" s="8">
        <f t="shared" si="81"/>
        <v>2</v>
      </c>
      <c r="M287" s="9">
        <f t="shared" si="82"/>
        <v>2</v>
      </c>
      <c r="N287" s="9">
        <f t="shared" si="83"/>
        <v>0</v>
      </c>
      <c r="O287" s="9">
        <f t="shared" si="84"/>
        <v>2</v>
      </c>
      <c r="P287" s="10">
        <f t="shared" si="85"/>
        <v>2</v>
      </c>
      <c r="Q287" s="10">
        <f t="shared" si="86"/>
        <v>0</v>
      </c>
      <c r="R287" s="10">
        <f t="shared" si="87"/>
        <v>2</v>
      </c>
      <c r="S287" s="11">
        <f t="shared" si="88"/>
        <v>8</v>
      </c>
      <c r="T287" s="12">
        <f>GESTOR!M287</f>
        <v>0</v>
      </c>
      <c r="U287" s="11">
        <f t="shared" si="89"/>
        <v>0</v>
      </c>
      <c r="V287" s="11">
        <f t="shared" si="90"/>
        <v>8</v>
      </c>
      <c r="W287" s="13">
        <v>397.1</v>
      </c>
      <c r="X287" s="13">
        <f t="shared" si="91"/>
        <v>1588.4</v>
      </c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</row>
    <row r="288" spans="1:44" ht="37.5" customHeight="1" x14ac:dyDescent="0.3">
      <c r="A288" s="36">
        <v>285</v>
      </c>
      <c r="B288" s="149"/>
      <c r="C288" s="77" t="s">
        <v>169</v>
      </c>
      <c r="D288" s="78" t="s">
        <v>176</v>
      </c>
      <c r="E288" s="58" t="s">
        <v>90</v>
      </c>
      <c r="F288" s="6">
        <v>4</v>
      </c>
      <c r="G288" s="7">
        <f t="shared" si="76"/>
        <v>2</v>
      </c>
      <c r="H288" s="7">
        <f t="shared" si="77"/>
        <v>0</v>
      </c>
      <c r="I288" s="7">
        <f t="shared" si="78"/>
        <v>2</v>
      </c>
      <c r="J288" s="8">
        <f t="shared" si="79"/>
        <v>2</v>
      </c>
      <c r="K288" s="8">
        <f t="shared" si="80"/>
        <v>0</v>
      </c>
      <c r="L288" s="8">
        <f t="shared" si="81"/>
        <v>2</v>
      </c>
      <c r="M288" s="9">
        <f t="shared" si="82"/>
        <v>2</v>
      </c>
      <c r="N288" s="9">
        <f t="shared" si="83"/>
        <v>0</v>
      </c>
      <c r="O288" s="9">
        <f t="shared" si="84"/>
        <v>2</v>
      </c>
      <c r="P288" s="10">
        <f t="shared" si="85"/>
        <v>2</v>
      </c>
      <c r="Q288" s="10">
        <f t="shared" si="86"/>
        <v>0</v>
      </c>
      <c r="R288" s="10">
        <f t="shared" si="87"/>
        <v>2</v>
      </c>
      <c r="S288" s="11">
        <f t="shared" si="88"/>
        <v>8</v>
      </c>
      <c r="T288" s="12">
        <f>GESTOR!M288</f>
        <v>0</v>
      </c>
      <c r="U288" s="11">
        <f t="shared" si="89"/>
        <v>0</v>
      </c>
      <c r="V288" s="11">
        <f t="shared" si="90"/>
        <v>8</v>
      </c>
      <c r="W288" s="13">
        <v>602.54999999999995</v>
      </c>
      <c r="X288" s="13">
        <f t="shared" si="91"/>
        <v>2410.1999999999998</v>
      </c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</row>
    <row r="289" spans="1:44" ht="37.5" customHeight="1" x14ac:dyDescent="0.3">
      <c r="A289" s="36">
        <v>286</v>
      </c>
      <c r="B289" s="149"/>
      <c r="C289" s="77" t="s">
        <v>170</v>
      </c>
      <c r="D289" s="78" t="s">
        <v>176</v>
      </c>
      <c r="E289" s="58" t="s">
        <v>91</v>
      </c>
      <c r="F289" s="6">
        <v>20</v>
      </c>
      <c r="G289" s="7">
        <f t="shared" si="76"/>
        <v>10</v>
      </c>
      <c r="H289" s="7">
        <f t="shared" si="77"/>
        <v>0</v>
      </c>
      <c r="I289" s="7">
        <f t="shared" si="78"/>
        <v>10</v>
      </c>
      <c r="J289" s="8">
        <f t="shared" si="79"/>
        <v>10</v>
      </c>
      <c r="K289" s="8">
        <f t="shared" si="80"/>
        <v>0</v>
      </c>
      <c r="L289" s="8">
        <f t="shared" si="81"/>
        <v>10</v>
      </c>
      <c r="M289" s="9">
        <f t="shared" si="82"/>
        <v>10</v>
      </c>
      <c r="N289" s="9">
        <f t="shared" si="83"/>
        <v>0</v>
      </c>
      <c r="O289" s="9">
        <f t="shared" si="84"/>
        <v>10</v>
      </c>
      <c r="P289" s="10">
        <f t="shared" si="85"/>
        <v>10</v>
      </c>
      <c r="Q289" s="10">
        <f t="shared" si="86"/>
        <v>0</v>
      </c>
      <c r="R289" s="10">
        <f t="shared" si="87"/>
        <v>10</v>
      </c>
      <c r="S289" s="11">
        <f t="shared" si="88"/>
        <v>40</v>
      </c>
      <c r="T289" s="12">
        <f>GESTOR!M289</f>
        <v>0</v>
      </c>
      <c r="U289" s="11">
        <f t="shared" si="89"/>
        <v>0</v>
      </c>
      <c r="V289" s="11">
        <f t="shared" si="90"/>
        <v>40</v>
      </c>
      <c r="W289" s="13">
        <v>159.72999999999999</v>
      </c>
      <c r="X289" s="13">
        <f t="shared" si="91"/>
        <v>3194.6</v>
      </c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</row>
    <row r="290" spans="1:44" ht="37.5" customHeight="1" x14ac:dyDescent="0.3">
      <c r="A290" s="36">
        <v>287</v>
      </c>
      <c r="B290" s="149"/>
      <c r="C290" s="77" t="s">
        <v>171</v>
      </c>
      <c r="D290" s="78" t="s">
        <v>176</v>
      </c>
      <c r="E290" s="58" t="s">
        <v>91</v>
      </c>
      <c r="F290" s="6">
        <v>20</v>
      </c>
      <c r="G290" s="7">
        <f t="shared" si="76"/>
        <v>10</v>
      </c>
      <c r="H290" s="7">
        <f t="shared" si="77"/>
        <v>0</v>
      </c>
      <c r="I290" s="7">
        <f t="shared" si="78"/>
        <v>10</v>
      </c>
      <c r="J290" s="8">
        <f t="shared" si="79"/>
        <v>10</v>
      </c>
      <c r="K290" s="8">
        <f t="shared" si="80"/>
        <v>0</v>
      </c>
      <c r="L290" s="8">
        <f t="shared" si="81"/>
        <v>10</v>
      </c>
      <c r="M290" s="9">
        <f t="shared" si="82"/>
        <v>10</v>
      </c>
      <c r="N290" s="9">
        <f t="shared" si="83"/>
        <v>0</v>
      </c>
      <c r="O290" s="9">
        <f t="shared" si="84"/>
        <v>10</v>
      </c>
      <c r="P290" s="10">
        <f t="shared" si="85"/>
        <v>10</v>
      </c>
      <c r="Q290" s="10">
        <f t="shared" si="86"/>
        <v>0</v>
      </c>
      <c r="R290" s="10">
        <f t="shared" si="87"/>
        <v>10</v>
      </c>
      <c r="S290" s="11">
        <f t="shared" si="88"/>
        <v>40</v>
      </c>
      <c r="T290" s="12">
        <f>GESTOR!M290</f>
        <v>0</v>
      </c>
      <c r="U290" s="11">
        <f t="shared" si="89"/>
        <v>0</v>
      </c>
      <c r="V290" s="11">
        <f t="shared" si="90"/>
        <v>40</v>
      </c>
      <c r="W290" s="13">
        <v>90.55</v>
      </c>
      <c r="X290" s="13">
        <f t="shared" si="91"/>
        <v>1811</v>
      </c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</row>
    <row r="291" spans="1:44" ht="37.5" customHeight="1" x14ac:dyDescent="0.3">
      <c r="A291" s="36">
        <v>288</v>
      </c>
      <c r="B291" s="149"/>
      <c r="C291" s="77" t="s">
        <v>172</v>
      </c>
      <c r="D291" s="78" t="s">
        <v>211</v>
      </c>
      <c r="E291" s="58" t="s">
        <v>91</v>
      </c>
      <c r="F291" s="6">
        <v>100</v>
      </c>
      <c r="G291" s="7">
        <f t="shared" si="76"/>
        <v>50</v>
      </c>
      <c r="H291" s="7">
        <f t="shared" si="77"/>
        <v>0</v>
      </c>
      <c r="I291" s="7">
        <f t="shared" si="78"/>
        <v>50</v>
      </c>
      <c r="J291" s="8">
        <f t="shared" si="79"/>
        <v>50</v>
      </c>
      <c r="K291" s="8">
        <f t="shared" si="80"/>
        <v>0</v>
      </c>
      <c r="L291" s="8">
        <f t="shared" si="81"/>
        <v>50</v>
      </c>
      <c r="M291" s="9">
        <f t="shared" si="82"/>
        <v>50</v>
      </c>
      <c r="N291" s="9">
        <f t="shared" si="83"/>
        <v>0</v>
      </c>
      <c r="O291" s="9">
        <f t="shared" si="84"/>
        <v>50</v>
      </c>
      <c r="P291" s="10">
        <f t="shared" si="85"/>
        <v>50</v>
      </c>
      <c r="Q291" s="10">
        <f t="shared" si="86"/>
        <v>0</v>
      </c>
      <c r="R291" s="10">
        <f t="shared" si="87"/>
        <v>50</v>
      </c>
      <c r="S291" s="11">
        <f t="shared" si="88"/>
        <v>200</v>
      </c>
      <c r="T291" s="12">
        <f>GESTOR!M291</f>
        <v>0</v>
      </c>
      <c r="U291" s="11">
        <f t="shared" si="89"/>
        <v>0</v>
      </c>
      <c r="V291" s="11">
        <f t="shared" si="90"/>
        <v>200</v>
      </c>
      <c r="W291" s="13">
        <v>15.99</v>
      </c>
      <c r="X291" s="13">
        <f t="shared" si="91"/>
        <v>1599</v>
      </c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</row>
    <row r="292" spans="1:44" ht="37.5" customHeight="1" x14ac:dyDescent="0.3">
      <c r="A292" s="36">
        <v>289</v>
      </c>
      <c r="B292" s="149"/>
      <c r="C292" s="77" t="s">
        <v>174</v>
      </c>
      <c r="D292" s="78" t="s">
        <v>176</v>
      </c>
      <c r="E292" s="58" t="s">
        <v>90</v>
      </c>
      <c r="F292" s="6">
        <v>40</v>
      </c>
      <c r="G292" s="7">
        <f t="shared" si="76"/>
        <v>20</v>
      </c>
      <c r="H292" s="7">
        <f t="shared" si="77"/>
        <v>0</v>
      </c>
      <c r="I292" s="7">
        <f t="shared" si="78"/>
        <v>20</v>
      </c>
      <c r="J292" s="8">
        <f t="shared" si="79"/>
        <v>20</v>
      </c>
      <c r="K292" s="8">
        <f t="shared" si="80"/>
        <v>0</v>
      </c>
      <c r="L292" s="8">
        <f t="shared" si="81"/>
        <v>20</v>
      </c>
      <c r="M292" s="9">
        <f t="shared" si="82"/>
        <v>20</v>
      </c>
      <c r="N292" s="9">
        <f t="shared" si="83"/>
        <v>0</v>
      </c>
      <c r="O292" s="9">
        <f t="shared" si="84"/>
        <v>20</v>
      </c>
      <c r="P292" s="10">
        <f t="shared" si="85"/>
        <v>20</v>
      </c>
      <c r="Q292" s="10">
        <f t="shared" si="86"/>
        <v>0</v>
      </c>
      <c r="R292" s="10">
        <f t="shared" si="87"/>
        <v>20</v>
      </c>
      <c r="S292" s="11">
        <f t="shared" si="88"/>
        <v>80</v>
      </c>
      <c r="T292" s="12">
        <f>GESTOR!M292</f>
        <v>0</v>
      </c>
      <c r="U292" s="11">
        <f t="shared" si="89"/>
        <v>0</v>
      </c>
      <c r="V292" s="11">
        <f t="shared" si="90"/>
        <v>80</v>
      </c>
      <c r="W292" s="13">
        <v>151.97999999999999</v>
      </c>
      <c r="X292" s="13">
        <f t="shared" si="91"/>
        <v>6079.2</v>
      </c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</row>
    <row r="293" spans="1:44" ht="37.5" customHeight="1" x14ac:dyDescent="0.3">
      <c r="A293" s="36">
        <v>290</v>
      </c>
      <c r="B293" s="150"/>
      <c r="C293" s="77" t="s">
        <v>175</v>
      </c>
      <c r="D293" s="78" t="s">
        <v>176</v>
      </c>
      <c r="E293" s="58" t="s">
        <v>90</v>
      </c>
      <c r="F293" s="6">
        <v>50</v>
      </c>
      <c r="G293" s="7">
        <f t="shared" si="76"/>
        <v>25</v>
      </c>
      <c r="H293" s="7">
        <f t="shared" si="77"/>
        <v>0</v>
      </c>
      <c r="I293" s="7">
        <f t="shared" si="78"/>
        <v>25</v>
      </c>
      <c r="J293" s="8">
        <f t="shared" si="79"/>
        <v>25</v>
      </c>
      <c r="K293" s="8">
        <f t="shared" si="80"/>
        <v>0</v>
      </c>
      <c r="L293" s="8">
        <f t="shared" si="81"/>
        <v>25</v>
      </c>
      <c r="M293" s="9">
        <f t="shared" si="82"/>
        <v>25</v>
      </c>
      <c r="N293" s="9">
        <f t="shared" si="83"/>
        <v>0</v>
      </c>
      <c r="O293" s="9">
        <f t="shared" si="84"/>
        <v>25</v>
      </c>
      <c r="P293" s="10">
        <f t="shared" si="85"/>
        <v>25</v>
      </c>
      <c r="Q293" s="10">
        <f t="shared" si="86"/>
        <v>0</v>
      </c>
      <c r="R293" s="10">
        <f t="shared" si="87"/>
        <v>25</v>
      </c>
      <c r="S293" s="11">
        <f t="shared" si="88"/>
        <v>100</v>
      </c>
      <c r="T293" s="12">
        <f>GESTOR!M293</f>
        <v>0</v>
      </c>
      <c r="U293" s="11">
        <f t="shared" si="89"/>
        <v>0</v>
      </c>
      <c r="V293" s="11">
        <f t="shared" si="90"/>
        <v>100</v>
      </c>
      <c r="W293" s="13">
        <v>168.04</v>
      </c>
      <c r="X293" s="13">
        <f t="shared" si="91"/>
        <v>8402</v>
      </c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</row>
    <row r="294" spans="1:44" ht="37.5" customHeight="1" x14ac:dyDescent="0.3">
      <c r="A294" s="36">
        <v>291</v>
      </c>
      <c r="B294" s="148" t="s">
        <v>94</v>
      </c>
      <c r="C294" s="77" t="s">
        <v>106</v>
      </c>
      <c r="D294" s="78" t="s">
        <v>107</v>
      </c>
      <c r="E294" s="58" t="s">
        <v>90</v>
      </c>
      <c r="F294" s="6">
        <v>10</v>
      </c>
      <c r="G294" s="7">
        <f t="shared" si="76"/>
        <v>5</v>
      </c>
      <c r="H294" s="7">
        <f t="shared" si="77"/>
        <v>0</v>
      </c>
      <c r="I294" s="7">
        <f t="shared" si="78"/>
        <v>5</v>
      </c>
      <c r="J294" s="8">
        <f t="shared" si="79"/>
        <v>5</v>
      </c>
      <c r="K294" s="8">
        <f t="shared" si="80"/>
        <v>0</v>
      </c>
      <c r="L294" s="8">
        <f t="shared" si="81"/>
        <v>5</v>
      </c>
      <c r="M294" s="9">
        <f t="shared" si="82"/>
        <v>5</v>
      </c>
      <c r="N294" s="9">
        <f t="shared" si="83"/>
        <v>0</v>
      </c>
      <c r="O294" s="9">
        <f t="shared" si="84"/>
        <v>5</v>
      </c>
      <c r="P294" s="10">
        <f t="shared" si="85"/>
        <v>5</v>
      </c>
      <c r="Q294" s="10">
        <f t="shared" si="86"/>
        <v>0</v>
      </c>
      <c r="R294" s="10">
        <f t="shared" si="87"/>
        <v>5</v>
      </c>
      <c r="S294" s="11">
        <f t="shared" si="88"/>
        <v>20</v>
      </c>
      <c r="T294" s="12">
        <f>GESTOR!M294</f>
        <v>0</v>
      </c>
      <c r="U294" s="11">
        <f t="shared" si="89"/>
        <v>0</v>
      </c>
      <c r="V294" s="11">
        <f t="shared" si="90"/>
        <v>20</v>
      </c>
      <c r="W294" s="13">
        <v>203.44</v>
      </c>
      <c r="X294" s="13">
        <f t="shared" si="91"/>
        <v>2034.4</v>
      </c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</row>
    <row r="295" spans="1:44" ht="37.5" customHeight="1" x14ac:dyDescent="0.3">
      <c r="A295" s="36">
        <v>292</v>
      </c>
      <c r="B295" s="149"/>
      <c r="C295" s="77" t="s">
        <v>110</v>
      </c>
      <c r="D295" s="78" t="s">
        <v>111</v>
      </c>
      <c r="E295" s="58" t="s">
        <v>90</v>
      </c>
      <c r="F295" s="6">
        <v>300</v>
      </c>
      <c r="G295" s="7">
        <f t="shared" si="76"/>
        <v>150</v>
      </c>
      <c r="H295" s="7">
        <f t="shared" si="77"/>
        <v>0</v>
      </c>
      <c r="I295" s="7">
        <f t="shared" si="78"/>
        <v>150</v>
      </c>
      <c r="J295" s="8">
        <f t="shared" si="79"/>
        <v>150</v>
      </c>
      <c r="K295" s="8">
        <f t="shared" si="80"/>
        <v>0</v>
      </c>
      <c r="L295" s="8">
        <f t="shared" si="81"/>
        <v>150</v>
      </c>
      <c r="M295" s="9">
        <f t="shared" si="82"/>
        <v>150</v>
      </c>
      <c r="N295" s="9">
        <f t="shared" si="83"/>
        <v>0</v>
      </c>
      <c r="O295" s="9">
        <f t="shared" si="84"/>
        <v>150</v>
      </c>
      <c r="P295" s="10">
        <f t="shared" si="85"/>
        <v>150</v>
      </c>
      <c r="Q295" s="10">
        <f t="shared" si="86"/>
        <v>0</v>
      </c>
      <c r="R295" s="10">
        <f t="shared" si="87"/>
        <v>150</v>
      </c>
      <c r="S295" s="11">
        <f t="shared" si="88"/>
        <v>600</v>
      </c>
      <c r="T295" s="12">
        <f>GESTOR!M295</f>
        <v>0</v>
      </c>
      <c r="U295" s="11">
        <f t="shared" si="89"/>
        <v>0</v>
      </c>
      <c r="V295" s="11">
        <f t="shared" si="90"/>
        <v>600</v>
      </c>
      <c r="W295" s="13">
        <v>41.65</v>
      </c>
      <c r="X295" s="13">
        <f t="shared" si="91"/>
        <v>12495</v>
      </c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</row>
    <row r="296" spans="1:44" ht="37.5" customHeight="1" x14ac:dyDescent="0.3">
      <c r="A296" s="36">
        <v>293</v>
      </c>
      <c r="B296" s="149"/>
      <c r="C296" s="77" t="s">
        <v>112</v>
      </c>
      <c r="D296" s="78" t="s">
        <v>113</v>
      </c>
      <c r="E296" s="58" t="s">
        <v>90</v>
      </c>
      <c r="F296" s="6">
        <v>300</v>
      </c>
      <c r="G296" s="7">
        <f t="shared" si="76"/>
        <v>150</v>
      </c>
      <c r="H296" s="7">
        <f t="shared" si="77"/>
        <v>0</v>
      </c>
      <c r="I296" s="7">
        <f t="shared" si="78"/>
        <v>150</v>
      </c>
      <c r="J296" s="8">
        <f t="shared" si="79"/>
        <v>150</v>
      </c>
      <c r="K296" s="8">
        <f t="shared" si="80"/>
        <v>0</v>
      </c>
      <c r="L296" s="8">
        <f t="shared" si="81"/>
        <v>150</v>
      </c>
      <c r="M296" s="9">
        <f t="shared" si="82"/>
        <v>150</v>
      </c>
      <c r="N296" s="9">
        <f t="shared" si="83"/>
        <v>0</v>
      </c>
      <c r="O296" s="9">
        <f t="shared" si="84"/>
        <v>150</v>
      </c>
      <c r="P296" s="10">
        <f t="shared" si="85"/>
        <v>150</v>
      </c>
      <c r="Q296" s="10">
        <f t="shared" si="86"/>
        <v>0</v>
      </c>
      <c r="R296" s="10">
        <f t="shared" si="87"/>
        <v>150</v>
      </c>
      <c r="S296" s="11">
        <f t="shared" si="88"/>
        <v>600</v>
      </c>
      <c r="T296" s="12">
        <f>GESTOR!M296</f>
        <v>0</v>
      </c>
      <c r="U296" s="11">
        <f t="shared" si="89"/>
        <v>0</v>
      </c>
      <c r="V296" s="11">
        <f t="shared" si="90"/>
        <v>600</v>
      </c>
      <c r="W296" s="13">
        <v>64.48</v>
      </c>
      <c r="X296" s="13">
        <f t="shared" si="91"/>
        <v>19344</v>
      </c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</row>
    <row r="297" spans="1:44" ht="37.5" customHeight="1" x14ac:dyDescent="0.3">
      <c r="A297" s="36">
        <v>294</v>
      </c>
      <c r="B297" s="149"/>
      <c r="C297" s="77" t="s">
        <v>114</v>
      </c>
      <c r="D297" s="78" t="s">
        <v>107</v>
      </c>
      <c r="E297" s="58" t="s">
        <v>90</v>
      </c>
      <c r="F297" s="6">
        <v>100</v>
      </c>
      <c r="G297" s="7">
        <f t="shared" si="76"/>
        <v>50</v>
      </c>
      <c r="H297" s="7">
        <f t="shared" si="77"/>
        <v>0</v>
      </c>
      <c r="I297" s="7">
        <f t="shared" si="78"/>
        <v>50</v>
      </c>
      <c r="J297" s="8">
        <f t="shared" si="79"/>
        <v>50</v>
      </c>
      <c r="K297" s="8">
        <f t="shared" si="80"/>
        <v>0</v>
      </c>
      <c r="L297" s="8">
        <f t="shared" si="81"/>
        <v>50</v>
      </c>
      <c r="M297" s="9">
        <f t="shared" si="82"/>
        <v>50</v>
      </c>
      <c r="N297" s="9">
        <f t="shared" si="83"/>
        <v>0</v>
      </c>
      <c r="O297" s="9">
        <f t="shared" si="84"/>
        <v>50</v>
      </c>
      <c r="P297" s="10">
        <f t="shared" si="85"/>
        <v>50</v>
      </c>
      <c r="Q297" s="10">
        <f t="shared" si="86"/>
        <v>0</v>
      </c>
      <c r="R297" s="10">
        <f t="shared" si="87"/>
        <v>50</v>
      </c>
      <c r="S297" s="11">
        <f t="shared" si="88"/>
        <v>200</v>
      </c>
      <c r="T297" s="12">
        <f>GESTOR!M297</f>
        <v>0</v>
      </c>
      <c r="U297" s="11">
        <f t="shared" si="89"/>
        <v>0</v>
      </c>
      <c r="V297" s="11">
        <f t="shared" si="90"/>
        <v>200</v>
      </c>
      <c r="W297" s="13">
        <v>5.37</v>
      </c>
      <c r="X297" s="13">
        <f t="shared" si="91"/>
        <v>537</v>
      </c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</row>
    <row r="298" spans="1:44" ht="37.5" customHeight="1" x14ac:dyDescent="0.3">
      <c r="A298" s="36">
        <v>295</v>
      </c>
      <c r="B298" s="149"/>
      <c r="C298" s="77" t="s">
        <v>115</v>
      </c>
      <c r="D298" s="78" t="s">
        <v>116</v>
      </c>
      <c r="E298" s="58" t="s">
        <v>91</v>
      </c>
      <c r="F298" s="6">
        <v>4000</v>
      </c>
      <c r="G298" s="7">
        <f t="shared" si="76"/>
        <v>2000</v>
      </c>
      <c r="H298" s="7">
        <f t="shared" si="77"/>
        <v>0</v>
      </c>
      <c r="I298" s="7">
        <f t="shared" si="78"/>
        <v>2000</v>
      </c>
      <c r="J298" s="8">
        <f t="shared" si="79"/>
        <v>2000</v>
      </c>
      <c r="K298" s="8">
        <f t="shared" si="80"/>
        <v>0</v>
      </c>
      <c r="L298" s="8">
        <f t="shared" si="81"/>
        <v>2000</v>
      </c>
      <c r="M298" s="9">
        <f t="shared" si="82"/>
        <v>2000</v>
      </c>
      <c r="N298" s="9">
        <f t="shared" si="83"/>
        <v>0</v>
      </c>
      <c r="O298" s="9">
        <f t="shared" si="84"/>
        <v>2000</v>
      </c>
      <c r="P298" s="10">
        <f t="shared" si="85"/>
        <v>2000</v>
      </c>
      <c r="Q298" s="10">
        <f t="shared" si="86"/>
        <v>0</v>
      </c>
      <c r="R298" s="10">
        <f t="shared" si="87"/>
        <v>2000</v>
      </c>
      <c r="S298" s="11">
        <f t="shared" si="88"/>
        <v>8000</v>
      </c>
      <c r="T298" s="12">
        <f>GESTOR!M298</f>
        <v>0</v>
      </c>
      <c r="U298" s="11">
        <f t="shared" si="89"/>
        <v>0</v>
      </c>
      <c r="V298" s="11">
        <f t="shared" si="90"/>
        <v>8000</v>
      </c>
      <c r="W298" s="13">
        <v>11.06</v>
      </c>
      <c r="X298" s="13">
        <f t="shared" si="91"/>
        <v>44240</v>
      </c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</row>
    <row r="299" spans="1:44" ht="37.5" customHeight="1" x14ac:dyDescent="0.3">
      <c r="A299" s="36">
        <v>296</v>
      </c>
      <c r="B299" s="149"/>
      <c r="C299" s="77" t="s">
        <v>117</v>
      </c>
      <c r="D299" s="78" t="s">
        <v>118</v>
      </c>
      <c r="E299" s="58" t="s">
        <v>91</v>
      </c>
      <c r="F299" s="6">
        <v>4000</v>
      </c>
      <c r="G299" s="7">
        <f t="shared" si="76"/>
        <v>2000</v>
      </c>
      <c r="H299" s="7">
        <f t="shared" si="77"/>
        <v>0</v>
      </c>
      <c r="I299" s="7">
        <f t="shared" si="78"/>
        <v>2000</v>
      </c>
      <c r="J299" s="8">
        <f t="shared" si="79"/>
        <v>2000</v>
      </c>
      <c r="K299" s="8">
        <f t="shared" si="80"/>
        <v>0</v>
      </c>
      <c r="L299" s="8">
        <f t="shared" si="81"/>
        <v>2000</v>
      </c>
      <c r="M299" s="9">
        <f t="shared" si="82"/>
        <v>2000</v>
      </c>
      <c r="N299" s="9">
        <f t="shared" si="83"/>
        <v>0</v>
      </c>
      <c r="O299" s="9">
        <f t="shared" si="84"/>
        <v>2000</v>
      </c>
      <c r="P299" s="10">
        <f t="shared" si="85"/>
        <v>2000</v>
      </c>
      <c r="Q299" s="10">
        <f t="shared" si="86"/>
        <v>0</v>
      </c>
      <c r="R299" s="10">
        <f t="shared" si="87"/>
        <v>2000</v>
      </c>
      <c r="S299" s="11">
        <f t="shared" si="88"/>
        <v>8000</v>
      </c>
      <c r="T299" s="12">
        <f>GESTOR!M299</f>
        <v>0</v>
      </c>
      <c r="U299" s="11">
        <f t="shared" si="89"/>
        <v>0</v>
      </c>
      <c r="V299" s="11">
        <f t="shared" si="90"/>
        <v>8000</v>
      </c>
      <c r="W299" s="13">
        <v>15.7</v>
      </c>
      <c r="X299" s="13">
        <f t="shared" si="91"/>
        <v>62800</v>
      </c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</row>
    <row r="300" spans="1:44" ht="37.5" customHeight="1" x14ac:dyDescent="0.3">
      <c r="A300" s="36">
        <v>297</v>
      </c>
      <c r="B300" s="149"/>
      <c r="C300" s="77" t="s">
        <v>119</v>
      </c>
      <c r="D300" s="78" t="s">
        <v>258</v>
      </c>
      <c r="E300" s="58" t="s">
        <v>91</v>
      </c>
      <c r="F300" s="6">
        <v>1000</v>
      </c>
      <c r="G300" s="7">
        <f t="shared" si="76"/>
        <v>500</v>
      </c>
      <c r="H300" s="7">
        <f t="shared" si="77"/>
        <v>0</v>
      </c>
      <c r="I300" s="7">
        <f t="shared" si="78"/>
        <v>500</v>
      </c>
      <c r="J300" s="8">
        <f t="shared" si="79"/>
        <v>500</v>
      </c>
      <c r="K300" s="8">
        <f t="shared" si="80"/>
        <v>0</v>
      </c>
      <c r="L300" s="8">
        <f t="shared" si="81"/>
        <v>500</v>
      </c>
      <c r="M300" s="9">
        <f t="shared" si="82"/>
        <v>500</v>
      </c>
      <c r="N300" s="9">
        <f t="shared" si="83"/>
        <v>0</v>
      </c>
      <c r="O300" s="9">
        <f t="shared" si="84"/>
        <v>500</v>
      </c>
      <c r="P300" s="10">
        <f t="shared" si="85"/>
        <v>500</v>
      </c>
      <c r="Q300" s="10">
        <f t="shared" si="86"/>
        <v>0</v>
      </c>
      <c r="R300" s="10">
        <f t="shared" si="87"/>
        <v>500</v>
      </c>
      <c r="S300" s="11">
        <f t="shared" si="88"/>
        <v>2000</v>
      </c>
      <c r="T300" s="12">
        <f>GESTOR!M300</f>
        <v>0</v>
      </c>
      <c r="U300" s="11">
        <f t="shared" si="89"/>
        <v>0</v>
      </c>
      <c r="V300" s="11">
        <f t="shared" si="90"/>
        <v>2000</v>
      </c>
      <c r="W300" s="13">
        <v>16.96</v>
      </c>
      <c r="X300" s="13">
        <f t="shared" si="91"/>
        <v>16960</v>
      </c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</row>
    <row r="301" spans="1:44" ht="37.5" customHeight="1" x14ac:dyDescent="0.3">
      <c r="A301" s="36">
        <v>298</v>
      </c>
      <c r="B301" s="149"/>
      <c r="C301" s="77" t="s">
        <v>123</v>
      </c>
      <c r="D301" s="78" t="s">
        <v>259</v>
      </c>
      <c r="E301" s="58" t="s">
        <v>91</v>
      </c>
      <c r="F301" s="6">
        <v>50</v>
      </c>
      <c r="G301" s="7">
        <f t="shared" si="76"/>
        <v>25</v>
      </c>
      <c r="H301" s="7">
        <f t="shared" si="77"/>
        <v>0</v>
      </c>
      <c r="I301" s="7">
        <f t="shared" si="78"/>
        <v>25</v>
      </c>
      <c r="J301" s="8">
        <f t="shared" si="79"/>
        <v>25</v>
      </c>
      <c r="K301" s="8">
        <f t="shared" si="80"/>
        <v>0</v>
      </c>
      <c r="L301" s="8">
        <f t="shared" si="81"/>
        <v>25</v>
      </c>
      <c r="M301" s="9">
        <f t="shared" si="82"/>
        <v>25</v>
      </c>
      <c r="N301" s="9">
        <f t="shared" si="83"/>
        <v>0</v>
      </c>
      <c r="O301" s="9">
        <f t="shared" si="84"/>
        <v>25</v>
      </c>
      <c r="P301" s="10">
        <f t="shared" si="85"/>
        <v>25</v>
      </c>
      <c r="Q301" s="10">
        <f t="shared" si="86"/>
        <v>0</v>
      </c>
      <c r="R301" s="10">
        <f t="shared" si="87"/>
        <v>25</v>
      </c>
      <c r="S301" s="11">
        <f t="shared" si="88"/>
        <v>100</v>
      </c>
      <c r="T301" s="12">
        <f>GESTOR!M301</f>
        <v>0</v>
      </c>
      <c r="U301" s="11">
        <f t="shared" si="89"/>
        <v>0</v>
      </c>
      <c r="V301" s="11">
        <f t="shared" si="90"/>
        <v>100</v>
      </c>
      <c r="W301" s="13">
        <v>30.36</v>
      </c>
      <c r="X301" s="13">
        <f t="shared" si="91"/>
        <v>1518</v>
      </c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</row>
    <row r="302" spans="1:44" ht="37.5" customHeight="1" x14ac:dyDescent="0.3">
      <c r="A302" s="36">
        <v>299</v>
      </c>
      <c r="B302" s="149"/>
      <c r="C302" s="77" t="s">
        <v>125</v>
      </c>
      <c r="D302" s="78" t="s">
        <v>126</v>
      </c>
      <c r="E302" s="58" t="s">
        <v>91</v>
      </c>
      <c r="F302" s="6">
        <v>500</v>
      </c>
      <c r="G302" s="7">
        <f t="shared" si="76"/>
        <v>250</v>
      </c>
      <c r="H302" s="7">
        <f t="shared" si="77"/>
        <v>0</v>
      </c>
      <c r="I302" s="7">
        <f t="shared" si="78"/>
        <v>250</v>
      </c>
      <c r="J302" s="8">
        <f t="shared" si="79"/>
        <v>250</v>
      </c>
      <c r="K302" s="8">
        <f t="shared" si="80"/>
        <v>0</v>
      </c>
      <c r="L302" s="8">
        <f t="shared" si="81"/>
        <v>250</v>
      </c>
      <c r="M302" s="9">
        <f t="shared" si="82"/>
        <v>250</v>
      </c>
      <c r="N302" s="9">
        <f t="shared" si="83"/>
        <v>0</v>
      </c>
      <c r="O302" s="9">
        <f t="shared" si="84"/>
        <v>250</v>
      </c>
      <c r="P302" s="10">
        <f t="shared" si="85"/>
        <v>250</v>
      </c>
      <c r="Q302" s="10">
        <f t="shared" si="86"/>
        <v>0</v>
      </c>
      <c r="R302" s="10">
        <f t="shared" si="87"/>
        <v>250</v>
      </c>
      <c r="S302" s="11">
        <f t="shared" si="88"/>
        <v>1000</v>
      </c>
      <c r="T302" s="12">
        <f>GESTOR!M302</f>
        <v>0</v>
      </c>
      <c r="U302" s="11">
        <f t="shared" si="89"/>
        <v>0</v>
      </c>
      <c r="V302" s="11">
        <f t="shared" si="90"/>
        <v>1000</v>
      </c>
      <c r="W302" s="13">
        <v>21.67</v>
      </c>
      <c r="X302" s="13">
        <f t="shared" si="91"/>
        <v>10835</v>
      </c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</row>
    <row r="303" spans="1:44" ht="37.5" customHeight="1" x14ac:dyDescent="0.3">
      <c r="A303" s="36">
        <v>300</v>
      </c>
      <c r="B303" s="149"/>
      <c r="C303" s="77" t="s">
        <v>127</v>
      </c>
      <c r="D303" s="78" t="s">
        <v>260</v>
      </c>
      <c r="E303" s="58" t="s">
        <v>91</v>
      </c>
      <c r="F303" s="6">
        <v>500</v>
      </c>
      <c r="G303" s="7">
        <f t="shared" si="76"/>
        <v>250</v>
      </c>
      <c r="H303" s="7">
        <f t="shared" si="77"/>
        <v>0</v>
      </c>
      <c r="I303" s="7">
        <f t="shared" si="78"/>
        <v>250</v>
      </c>
      <c r="J303" s="8">
        <f t="shared" si="79"/>
        <v>250</v>
      </c>
      <c r="K303" s="8">
        <f t="shared" si="80"/>
        <v>0</v>
      </c>
      <c r="L303" s="8">
        <f t="shared" si="81"/>
        <v>250</v>
      </c>
      <c r="M303" s="9">
        <f t="shared" si="82"/>
        <v>250</v>
      </c>
      <c r="N303" s="9">
        <f t="shared" si="83"/>
        <v>0</v>
      </c>
      <c r="O303" s="9">
        <f t="shared" si="84"/>
        <v>250</v>
      </c>
      <c r="P303" s="10">
        <f t="shared" si="85"/>
        <v>250</v>
      </c>
      <c r="Q303" s="10">
        <f t="shared" si="86"/>
        <v>0</v>
      </c>
      <c r="R303" s="10">
        <f t="shared" si="87"/>
        <v>250</v>
      </c>
      <c r="S303" s="11">
        <f t="shared" si="88"/>
        <v>1000</v>
      </c>
      <c r="T303" s="12">
        <f>GESTOR!M303</f>
        <v>0</v>
      </c>
      <c r="U303" s="11">
        <f t="shared" si="89"/>
        <v>0</v>
      </c>
      <c r="V303" s="11">
        <f t="shared" si="90"/>
        <v>1000</v>
      </c>
      <c r="W303" s="13">
        <v>15.22</v>
      </c>
      <c r="X303" s="13">
        <f t="shared" si="91"/>
        <v>7610</v>
      </c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</row>
    <row r="304" spans="1:44" ht="37.5" customHeight="1" x14ac:dyDescent="0.3">
      <c r="A304" s="36">
        <v>301</v>
      </c>
      <c r="B304" s="149"/>
      <c r="C304" s="77" t="s">
        <v>137</v>
      </c>
      <c r="D304" s="78" t="s">
        <v>138</v>
      </c>
      <c r="E304" s="58" t="s">
        <v>91</v>
      </c>
      <c r="F304" s="6">
        <v>100</v>
      </c>
      <c r="G304" s="7">
        <f t="shared" si="76"/>
        <v>50</v>
      </c>
      <c r="H304" s="7">
        <f t="shared" si="77"/>
        <v>0</v>
      </c>
      <c r="I304" s="7">
        <f t="shared" si="78"/>
        <v>50</v>
      </c>
      <c r="J304" s="8">
        <f t="shared" si="79"/>
        <v>50</v>
      </c>
      <c r="K304" s="8">
        <f t="shared" si="80"/>
        <v>0</v>
      </c>
      <c r="L304" s="8">
        <f t="shared" si="81"/>
        <v>50</v>
      </c>
      <c r="M304" s="9">
        <f t="shared" si="82"/>
        <v>50</v>
      </c>
      <c r="N304" s="9">
        <f t="shared" si="83"/>
        <v>0</v>
      </c>
      <c r="O304" s="9">
        <f t="shared" si="84"/>
        <v>50</v>
      </c>
      <c r="P304" s="10">
        <f t="shared" si="85"/>
        <v>50</v>
      </c>
      <c r="Q304" s="10">
        <f t="shared" si="86"/>
        <v>0</v>
      </c>
      <c r="R304" s="10">
        <f t="shared" si="87"/>
        <v>50</v>
      </c>
      <c r="S304" s="11">
        <f t="shared" si="88"/>
        <v>200</v>
      </c>
      <c r="T304" s="12">
        <f>GESTOR!M304</f>
        <v>0</v>
      </c>
      <c r="U304" s="11">
        <f t="shared" si="89"/>
        <v>0</v>
      </c>
      <c r="V304" s="11">
        <f t="shared" si="90"/>
        <v>200</v>
      </c>
      <c r="W304" s="13">
        <v>62.22</v>
      </c>
      <c r="X304" s="13">
        <f t="shared" si="91"/>
        <v>6222</v>
      </c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</row>
    <row r="305" spans="1:44" ht="37.5" customHeight="1" x14ac:dyDescent="0.3">
      <c r="A305" s="36">
        <v>302</v>
      </c>
      <c r="B305" s="149"/>
      <c r="C305" s="77" t="s">
        <v>139</v>
      </c>
      <c r="D305" s="78" t="s">
        <v>140</v>
      </c>
      <c r="E305" s="58" t="s">
        <v>91</v>
      </c>
      <c r="F305" s="6">
        <v>100</v>
      </c>
      <c r="G305" s="7">
        <f t="shared" si="76"/>
        <v>50</v>
      </c>
      <c r="H305" s="7">
        <f t="shared" si="77"/>
        <v>0</v>
      </c>
      <c r="I305" s="7">
        <f t="shared" si="78"/>
        <v>50</v>
      </c>
      <c r="J305" s="8">
        <f t="shared" si="79"/>
        <v>50</v>
      </c>
      <c r="K305" s="8">
        <f t="shared" si="80"/>
        <v>0</v>
      </c>
      <c r="L305" s="8">
        <f t="shared" si="81"/>
        <v>50</v>
      </c>
      <c r="M305" s="9">
        <f t="shared" si="82"/>
        <v>50</v>
      </c>
      <c r="N305" s="9">
        <f t="shared" si="83"/>
        <v>0</v>
      </c>
      <c r="O305" s="9">
        <f t="shared" si="84"/>
        <v>50</v>
      </c>
      <c r="P305" s="10">
        <f t="shared" si="85"/>
        <v>50</v>
      </c>
      <c r="Q305" s="10">
        <f t="shared" si="86"/>
        <v>0</v>
      </c>
      <c r="R305" s="10">
        <f t="shared" si="87"/>
        <v>50</v>
      </c>
      <c r="S305" s="11">
        <f t="shared" si="88"/>
        <v>200</v>
      </c>
      <c r="T305" s="12">
        <f>GESTOR!M305</f>
        <v>0</v>
      </c>
      <c r="U305" s="11">
        <f t="shared" si="89"/>
        <v>0</v>
      </c>
      <c r="V305" s="11">
        <f t="shared" si="90"/>
        <v>200</v>
      </c>
      <c r="W305" s="13">
        <v>103.69</v>
      </c>
      <c r="X305" s="13">
        <f t="shared" si="91"/>
        <v>10369</v>
      </c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</row>
    <row r="306" spans="1:44" ht="37.5" customHeight="1" x14ac:dyDescent="0.3">
      <c r="A306" s="36">
        <v>303</v>
      </c>
      <c r="B306" s="149"/>
      <c r="C306" s="77" t="s">
        <v>141</v>
      </c>
      <c r="D306" s="78" t="s">
        <v>142</v>
      </c>
      <c r="E306" s="58" t="s">
        <v>90</v>
      </c>
      <c r="F306" s="6">
        <v>5</v>
      </c>
      <c r="G306" s="7">
        <f t="shared" si="76"/>
        <v>2</v>
      </c>
      <c r="H306" s="7">
        <f t="shared" si="77"/>
        <v>0</v>
      </c>
      <c r="I306" s="7">
        <f t="shared" si="78"/>
        <v>2</v>
      </c>
      <c r="J306" s="8">
        <f t="shared" si="79"/>
        <v>2</v>
      </c>
      <c r="K306" s="8">
        <f t="shared" si="80"/>
        <v>0</v>
      </c>
      <c r="L306" s="8">
        <f t="shared" si="81"/>
        <v>2</v>
      </c>
      <c r="M306" s="9">
        <f t="shared" si="82"/>
        <v>2</v>
      </c>
      <c r="N306" s="9">
        <f t="shared" si="83"/>
        <v>0</v>
      </c>
      <c r="O306" s="9">
        <f t="shared" si="84"/>
        <v>2</v>
      </c>
      <c r="P306" s="10">
        <f t="shared" si="85"/>
        <v>2</v>
      </c>
      <c r="Q306" s="10">
        <f t="shared" si="86"/>
        <v>0</v>
      </c>
      <c r="R306" s="10">
        <f t="shared" si="87"/>
        <v>2</v>
      </c>
      <c r="S306" s="11">
        <f t="shared" si="88"/>
        <v>10</v>
      </c>
      <c r="T306" s="12">
        <f>GESTOR!M306</f>
        <v>0</v>
      </c>
      <c r="U306" s="11">
        <f t="shared" si="89"/>
        <v>0</v>
      </c>
      <c r="V306" s="11">
        <f t="shared" si="90"/>
        <v>10</v>
      </c>
      <c r="W306" s="13">
        <v>1148.4000000000001</v>
      </c>
      <c r="X306" s="13">
        <f t="shared" si="91"/>
        <v>5742</v>
      </c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</row>
    <row r="307" spans="1:44" ht="37.5" customHeight="1" x14ac:dyDescent="0.3">
      <c r="A307" s="36">
        <v>304</v>
      </c>
      <c r="B307" s="149"/>
      <c r="C307" s="77" t="s">
        <v>143</v>
      </c>
      <c r="D307" s="78" t="s">
        <v>142</v>
      </c>
      <c r="E307" s="58" t="s">
        <v>90</v>
      </c>
      <c r="F307" s="6">
        <v>10</v>
      </c>
      <c r="G307" s="7">
        <f t="shared" si="76"/>
        <v>5</v>
      </c>
      <c r="H307" s="7">
        <f t="shared" si="77"/>
        <v>0</v>
      </c>
      <c r="I307" s="7">
        <f t="shared" si="78"/>
        <v>5</v>
      </c>
      <c r="J307" s="8">
        <f t="shared" si="79"/>
        <v>5</v>
      </c>
      <c r="K307" s="8">
        <f t="shared" si="80"/>
        <v>0</v>
      </c>
      <c r="L307" s="8">
        <f t="shared" si="81"/>
        <v>5</v>
      </c>
      <c r="M307" s="9">
        <f t="shared" si="82"/>
        <v>5</v>
      </c>
      <c r="N307" s="9">
        <f t="shared" si="83"/>
        <v>0</v>
      </c>
      <c r="O307" s="9">
        <f t="shared" si="84"/>
        <v>5</v>
      </c>
      <c r="P307" s="10">
        <f t="shared" si="85"/>
        <v>5</v>
      </c>
      <c r="Q307" s="10">
        <f t="shared" si="86"/>
        <v>0</v>
      </c>
      <c r="R307" s="10">
        <f t="shared" si="87"/>
        <v>5</v>
      </c>
      <c r="S307" s="11">
        <f t="shared" si="88"/>
        <v>20</v>
      </c>
      <c r="T307" s="12">
        <f>GESTOR!M307</f>
        <v>0</v>
      </c>
      <c r="U307" s="11">
        <f t="shared" si="89"/>
        <v>0</v>
      </c>
      <c r="V307" s="11">
        <f t="shared" si="90"/>
        <v>20</v>
      </c>
      <c r="W307" s="13">
        <v>649.80999999999995</v>
      </c>
      <c r="X307" s="13">
        <f t="shared" si="91"/>
        <v>6498.0999999999995</v>
      </c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</row>
    <row r="308" spans="1:44" ht="37.5" customHeight="1" x14ac:dyDescent="0.3">
      <c r="A308" s="36">
        <v>305</v>
      </c>
      <c r="B308" s="149"/>
      <c r="C308" s="77" t="s">
        <v>144</v>
      </c>
      <c r="D308" s="78" t="s">
        <v>145</v>
      </c>
      <c r="E308" s="58" t="s">
        <v>90</v>
      </c>
      <c r="F308" s="6">
        <v>15</v>
      </c>
      <c r="G308" s="7">
        <f t="shared" si="76"/>
        <v>7</v>
      </c>
      <c r="H308" s="7">
        <f t="shared" si="77"/>
        <v>0</v>
      </c>
      <c r="I308" s="7">
        <f t="shared" si="78"/>
        <v>7</v>
      </c>
      <c r="J308" s="8">
        <f t="shared" si="79"/>
        <v>7</v>
      </c>
      <c r="K308" s="8">
        <f t="shared" si="80"/>
        <v>0</v>
      </c>
      <c r="L308" s="8">
        <f t="shared" si="81"/>
        <v>7</v>
      </c>
      <c r="M308" s="9">
        <f t="shared" si="82"/>
        <v>7</v>
      </c>
      <c r="N308" s="9">
        <f t="shared" si="83"/>
        <v>0</v>
      </c>
      <c r="O308" s="9">
        <f t="shared" si="84"/>
        <v>7</v>
      </c>
      <c r="P308" s="10">
        <f t="shared" si="85"/>
        <v>7</v>
      </c>
      <c r="Q308" s="10">
        <f t="shared" si="86"/>
        <v>0</v>
      </c>
      <c r="R308" s="10">
        <f t="shared" si="87"/>
        <v>7</v>
      </c>
      <c r="S308" s="11">
        <f t="shared" si="88"/>
        <v>30</v>
      </c>
      <c r="T308" s="12">
        <f>GESTOR!M308</f>
        <v>0</v>
      </c>
      <c r="U308" s="11">
        <f t="shared" si="89"/>
        <v>0</v>
      </c>
      <c r="V308" s="11">
        <f t="shared" si="90"/>
        <v>30</v>
      </c>
      <c r="W308" s="13">
        <v>160.71</v>
      </c>
      <c r="X308" s="13">
        <f t="shared" si="91"/>
        <v>2410.65</v>
      </c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</row>
    <row r="309" spans="1:44" ht="37.5" customHeight="1" x14ac:dyDescent="0.3">
      <c r="A309" s="36">
        <v>306</v>
      </c>
      <c r="B309" s="149"/>
      <c r="C309" s="77" t="s">
        <v>146</v>
      </c>
      <c r="D309" s="78" t="s">
        <v>147</v>
      </c>
      <c r="E309" s="58" t="s">
        <v>90</v>
      </c>
      <c r="F309" s="6">
        <v>5</v>
      </c>
      <c r="G309" s="7">
        <f t="shared" si="76"/>
        <v>2</v>
      </c>
      <c r="H309" s="7">
        <f t="shared" si="77"/>
        <v>0</v>
      </c>
      <c r="I309" s="7">
        <f t="shared" si="78"/>
        <v>2</v>
      </c>
      <c r="J309" s="8">
        <f t="shared" si="79"/>
        <v>2</v>
      </c>
      <c r="K309" s="8">
        <f t="shared" si="80"/>
        <v>0</v>
      </c>
      <c r="L309" s="8">
        <f t="shared" si="81"/>
        <v>2</v>
      </c>
      <c r="M309" s="9">
        <f t="shared" si="82"/>
        <v>2</v>
      </c>
      <c r="N309" s="9">
        <f t="shared" si="83"/>
        <v>0</v>
      </c>
      <c r="O309" s="9">
        <f t="shared" si="84"/>
        <v>2</v>
      </c>
      <c r="P309" s="10">
        <f t="shared" si="85"/>
        <v>2</v>
      </c>
      <c r="Q309" s="10">
        <f t="shared" si="86"/>
        <v>0</v>
      </c>
      <c r="R309" s="10">
        <f t="shared" si="87"/>
        <v>2</v>
      </c>
      <c r="S309" s="11">
        <f t="shared" si="88"/>
        <v>10</v>
      </c>
      <c r="T309" s="12">
        <f>GESTOR!M309</f>
        <v>0</v>
      </c>
      <c r="U309" s="11">
        <f t="shared" si="89"/>
        <v>0</v>
      </c>
      <c r="V309" s="11">
        <f t="shared" si="90"/>
        <v>10</v>
      </c>
      <c r="W309" s="13">
        <v>743.02</v>
      </c>
      <c r="X309" s="13">
        <f t="shared" si="91"/>
        <v>3715.1</v>
      </c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</row>
    <row r="310" spans="1:44" ht="37.5" customHeight="1" x14ac:dyDescent="0.3">
      <c r="A310" s="36">
        <v>307</v>
      </c>
      <c r="B310" s="149"/>
      <c r="C310" s="77" t="s">
        <v>148</v>
      </c>
      <c r="D310" s="78" t="s">
        <v>107</v>
      </c>
      <c r="E310" s="58" t="s">
        <v>90</v>
      </c>
      <c r="F310" s="6">
        <v>10</v>
      </c>
      <c r="G310" s="7">
        <f t="shared" si="76"/>
        <v>5</v>
      </c>
      <c r="H310" s="7">
        <f t="shared" si="77"/>
        <v>0</v>
      </c>
      <c r="I310" s="7">
        <f t="shared" si="78"/>
        <v>5</v>
      </c>
      <c r="J310" s="8">
        <f t="shared" si="79"/>
        <v>5</v>
      </c>
      <c r="K310" s="8">
        <f t="shared" si="80"/>
        <v>0</v>
      </c>
      <c r="L310" s="8">
        <f t="shared" si="81"/>
        <v>5</v>
      </c>
      <c r="M310" s="9">
        <f t="shared" si="82"/>
        <v>5</v>
      </c>
      <c r="N310" s="9">
        <f t="shared" si="83"/>
        <v>0</v>
      </c>
      <c r="O310" s="9">
        <f t="shared" si="84"/>
        <v>5</v>
      </c>
      <c r="P310" s="10">
        <f t="shared" si="85"/>
        <v>5</v>
      </c>
      <c r="Q310" s="10">
        <f t="shared" si="86"/>
        <v>0</v>
      </c>
      <c r="R310" s="10">
        <f t="shared" si="87"/>
        <v>5</v>
      </c>
      <c r="S310" s="11">
        <f t="shared" si="88"/>
        <v>20</v>
      </c>
      <c r="T310" s="12">
        <f>GESTOR!M310</f>
        <v>0</v>
      </c>
      <c r="U310" s="11">
        <f t="shared" si="89"/>
        <v>0</v>
      </c>
      <c r="V310" s="11">
        <f t="shared" si="90"/>
        <v>20</v>
      </c>
      <c r="W310" s="13">
        <v>371.01</v>
      </c>
      <c r="X310" s="13">
        <f t="shared" si="91"/>
        <v>3710.1</v>
      </c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</row>
    <row r="311" spans="1:44" ht="37.5" customHeight="1" x14ac:dyDescent="0.3">
      <c r="A311" s="36">
        <v>308</v>
      </c>
      <c r="B311" s="149"/>
      <c r="C311" s="77" t="s">
        <v>149</v>
      </c>
      <c r="D311" s="78" t="s">
        <v>261</v>
      </c>
      <c r="E311" s="58" t="s">
        <v>90</v>
      </c>
      <c r="F311" s="6">
        <v>20</v>
      </c>
      <c r="G311" s="7">
        <f t="shared" si="76"/>
        <v>10</v>
      </c>
      <c r="H311" s="7">
        <f t="shared" si="77"/>
        <v>0</v>
      </c>
      <c r="I311" s="7">
        <f t="shared" si="78"/>
        <v>10</v>
      </c>
      <c r="J311" s="8">
        <f t="shared" si="79"/>
        <v>10</v>
      </c>
      <c r="K311" s="8">
        <f t="shared" si="80"/>
        <v>0</v>
      </c>
      <c r="L311" s="8">
        <f t="shared" si="81"/>
        <v>10</v>
      </c>
      <c r="M311" s="9">
        <f t="shared" si="82"/>
        <v>10</v>
      </c>
      <c r="N311" s="9">
        <f t="shared" si="83"/>
        <v>0</v>
      </c>
      <c r="O311" s="9">
        <f t="shared" si="84"/>
        <v>10</v>
      </c>
      <c r="P311" s="10">
        <f t="shared" si="85"/>
        <v>10</v>
      </c>
      <c r="Q311" s="10">
        <f t="shared" si="86"/>
        <v>0</v>
      </c>
      <c r="R311" s="10">
        <f t="shared" si="87"/>
        <v>10</v>
      </c>
      <c r="S311" s="11">
        <f t="shared" si="88"/>
        <v>40</v>
      </c>
      <c r="T311" s="12">
        <f>GESTOR!M311</f>
        <v>0</v>
      </c>
      <c r="U311" s="11">
        <f t="shared" si="89"/>
        <v>0</v>
      </c>
      <c r="V311" s="11">
        <f t="shared" si="90"/>
        <v>40</v>
      </c>
      <c r="W311" s="13">
        <v>89.84</v>
      </c>
      <c r="X311" s="13">
        <f t="shared" si="91"/>
        <v>1796.8000000000002</v>
      </c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</row>
    <row r="312" spans="1:44" ht="37.5" customHeight="1" x14ac:dyDescent="0.3">
      <c r="A312" s="36">
        <v>309</v>
      </c>
      <c r="B312" s="149"/>
      <c r="C312" s="77" t="s">
        <v>151</v>
      </c>
      <c r="D312" s="78" t="s">
        <v>152</v>
      </c>
      <c r="E312" s="58" t="s">
        <v>90</v>
      </c>
      <c r="F312" s="6">
        <v>5</v>
      </c>
      <c r="G312" s="7">
        <f t="shared" si="76"/>
        <v>2</v>
      </c>
      <c r="H312" s="7">
        <f t="shared" si="77"/>
        <v>0</v>
      </c>
      <c r="I312" s="7">
        <f t="shared" si="78"/>
        <v>2</v>
      </c>
      <c r="J312" s="8">
        <f t="shared" si="79"/>
        <v>2</v>
      </c>
      <c r="K312" s="8">
        <f t="shared" si="80"/>
        <v>0</v>
      </c>
      <c r="L312" s="8">
        <f t="shared" si="81"/>
        <v>2</v>
      </c>
      <c r="M312" s="9">
        <f t="shared" si="82"/>
        <v>2</v>
      </c>
      <c r="N312" s="9">
        <f t="shared" si="83"/>
        <v>0</v>
      </c>
      <c r="O312" s="9">
        <f t="shared" si="84"/>
        <v>2</v>
      </c>
      <c r="P312" s="10">
        <f t="shared" si="85"/>
        <v>2</v>
      </c>
      <c r="Q312" s="10">
        <f t="shared" si="86"/>
        <v>0</v>
      </c>
      <c r="R312" s="10">
        <f t="shared" si="87"/>
        <v>2</v>
      </c>
      <c r="S312" s="11">
        <f t="shared" si="88"/>
        <v>10</v>
      </c>
      <c r="T312" s="12">
        <f>GESTOR!M312</f>
        <v>0</v>
      </c>
      <c r="U312" s="11">
        <f t="shared" si="89"/>
        <v>0</v>
      </c>
      <c r="V312" s="11">
        <f t="shared" si="90"/>
        <v>10</v>
      </c>
      <c r="W312" s="13">
        <v>776.28</v>
      </c>
      <c r="X312" s="13">
        <f t="shared" si="91"/>
        <v>3881.3999999999996</v>
      </c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</row>
    <row r="313" spans="1:44" ht="37.5" customHeight="1" x14ac:dyDescent="0.3">
      <c r="A313" s="36">
        <v>310</v>
      </c>
      <c r="B313" s="149"/>
      <c r="C313" s="77" t="s">
        <v>153</v>
      </c>
      <c r="D313" s="78" t="s">
        <v>154</v>
      </c>
      <c r="E313" s="58" t="s">
        <v>90</v>
      </c>
      <c r="F313" s="6">
        <v>30</v>
      </c>
      <c r="G313" s="7">
        <f t="shared" si="76"/>
        <v>15</v>
      </c>
      <c r="H313" s="7">
        <f t="shared" si="77"/>
        <v>0</v>
      </c>
      <c r="I313" s="7">
        <f t="shared" si="78"/>
        <v>15</v>
      </c>
      <c r="J313" s="8">
        <f t="shared" si="79"/>
        <v>15</v>
      </c>
      <c r="K313" s="8">
        <f t="shared" si="80"/>
        <v>0</v>
      </c>
      <c r="L313" s="8">
        <f t="shared" si="81"/>
        <v>15</v>
      </c>
      <c r="M313" s="9">
        <f t="shared" si="82"/>
        <v>15</v>
      </c>
      <c r="N313" s="9">
        <f t="shared" si="83"/>
        <v>0</v>
      </c>
      <c r="O313" s="9">
        <f t="shared" si="84"/>
        <v>15</v>
      </c>
      <c r="P313" s="10">
        <f t="shared" si="85"/>
        <v>15</v>
      </c>
      <c r="Q313" s="10">
        <f t="shared" si="86"/>
        <v>0</v>
      </c>
      <c r="R313" s="10">
        <f t="shared" si="87"/>
        <v>15</v>
      </c>
      <c r="S313" s="11">
        <f t="shared" si="88"/>
        <v>60</v>
      </c>
      <c r="T313" s="12">
        <f>GESTOR!M313</f>
        <v>0</v>
      </c>
      <c r="U313" s="11">
        <f t="shared" si="89"/>
        <v>0</v>
      </c>
      <c r="V313" s="11">
        <f t="shared" si="90"/>
        <v>60</v>
      </c>
      <c r="W313" s="13">
        <v>1096.3599999999999</v>
      </c>
      <c r="X313" s="13">
        <f t="shared" si="91"/>
        <v>32890.799999999996</v>
      </c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</row>
    <row r="314" spans="1:44" ht="37.5" customHeight="1" x14ac:dyDescent="0.3">
      <c r="A314" s="36">
        <v>311</v>
      </c>
      <c r="B314" s="149"/>
      <c r="C314" s="77" t="s">
        <v>157</v>
      </c>
      <c r="D314" s="78" t="s">
        <v>107</v>
      </c>
      <c r="E314" s="58" t="s">
        <v>90</v>
      </c>
      <c r="F314" s="6">
        <v>50</v>
      </c>
      <c r="G314" s="7">
        <f t="shared" si="76"/>
        <v>25</v>
      </c>
      <c r="H314" s="7">
        <f t="shared" si="77"/>
        <v>0</v>
      </c>
      <c r="I314" s="7">
        <f t="shared" si="78"/>
        <v>25</v>
      </c>
      <c r="J314" s="8">
        <f t="shared" si="79"/>
        <v>25</v>
      </c>
      <c r="K314" s="8">
        <f t="shared" si="80"/>
        <v>0</v>
      </c>
      <c r="L314" s="8">
        <f t="shared" si="81"/>
        <v>25</v>
      </c>
      <c r="M314" s="9">
        <f t="shared" si="82"/>
        <v>25</v>
      </c>
      <c r="N314" s="9">
        <f t="shared" si="83"/>
        <v>0</v>
      </c>
      <c r="O314" s="9">
        <f t="shared" si="84"/>
        <v>25</v>
      </c>
      <c r="P314" s="10">
        <f t="shared" si="85"/>
        <v>25</v>
      </c>
      <c r="Q314" s="10">
        <f t="shared" si="86"/>
        <v>0</v>
      </c>
      <c r="R314" s="10">
        <f t="shared" si="87"/>
        <v>25</v>
      </c>
      <c r="S314" s="11">
        <f t="shared" si="88"/>
        <v>100</v>
      </c>
      <c r="T314" s="12">
        <f>GESTOR!M314</f>
        <v>0</v>
      </c>
      <c r="U314" s="11">
        <f t="shared" si="89"/>
        <v>0</v>
      </c>
      <c r="V314" s="11">
        <f t="shared" si="90"/>
        <v>100</v>
      </c>
      <c r="W314" s="13">
        <v>71.63</v>
      </c>
      <c r="X314" s="13">
        <f t="shared" si="91"/>
        <v>3581.5</v>
      </c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</row>
    <row r="315" spans="1:44" ht="37.5" customHeight="1" x14ac:dyDescent="0.3">
      <c r="A315" s="36">
        <v>312</v>
      </c>
      <c r="B315" s="149"/>
      <c r="C315" s="77" t="s">
        <v>158</v>
      </c>
      <c r="D315" s="78" t="s">
        <v>107</v>
      </c>
      <c r="E315" s="58" t="s">
        <v>90</v>
      </c>
      <c r="F315" s="6">
        <v>50</v>
      </c>
      <c r="G315" s="7">
        <f t="shared" ref="G315:G326" si="92">IF(ROUNDDOWN($F315*0.5,0)&gt;$V315,$V315+H315,ROUNDDOWN($F315*0.5,0))</f>
        <v>25</v>
      </c>
      <c r="H315" s="7">
        <f t="shared" ref="H315:H326" si="93">SUMIF($W$2:$AF$2,$G$2,W315:AF315)</f>
        <v>0</v>
      </c>
      <c r="I315" s="7">
        <f t="shared" ref="I315:I326" si="94">G315-H315</f>
        <v>25</v>
      </c>
      <c r="J315" s="8">
        <f t="shared" ref="J315:J326" si="95">IF(ROUNDDOWN($F315*0.5,0)&gt;$V315,$V315+K315,ROUNDDOWN($F315*0.5,0))</f>
        <v>25</v>
      </c>
      <c r="K315" s="8">
        <f t="shared" ref="K315:K326" si="96">SUMIF($W$2:$AF$2,$J$2,W315:AF315)</f>
        <v>0</v>
      </c>
      <c r="L315" s="8">
        <f t="shared" ref="L315:L326" si="97">J315-K315</f>
        <v>25</v>
      </c>
      <c r="M315" s="9">
        <f t="shared" ref="M315:M326" si="98">IF(ROUNDDOWN($F315*0.5,0)&gt;$V315,$V315+N315,ROUNDDOWN($F315*0.5,0))</f>
        <v>25</v>
      </c>
      <c r="N315" s="9">
        <f t="shared" ref="N315:N326" si="99">SUMIF($W$2:$AF$2,$M$2,W315:AF315)</f>
        <v>0</v>
      </c>
      <c r="O315" s="9">
        <f t="shared" ref="O315:O326" si="100">M315-N315</f>
        <v>25</v>
      </c>
      <c r="P315" s="10">
        <f t="shared" ref="P315:P326" si="101">IF(ROUNDDOWN($F315*0.5,0)&gt;$V315,$V315+Q315,ROUNDDOWN($F315*0.5,0))</f>
        <v>25</v>
      </c>
      <c r="Q315" s="10">
        <f t="shared" ref="Q315:Q326" si="102">SUMIF($W$2:$AF$2,$P$2,W315:AF315)</f>
        <v>0</v>
      </c>
      <c r="R315" s="10">
        <f t="shared" ref="R315:R326" si="103">P315-Q315</f>
        <v>25</v>
      </c>
      <c r="S315" s="11">
        <f t="shared" ref="S315:S326" si="104">F315*2</f>
        <v>100</v>
      </c>
      <c r="T315" s="12">
        <f>GESTOR!M315</f>
        <v>0</v>
      </c>
      <c r="U315" s="11">
        <f t="shared" ref="U315:U326" si="105">(SUM(Y315:AR315))</f>
        <v>0</v>
      </c>
      <c r="V315" s="11">
        <f t="shared" ref="V315:V326" si="106">S315-U315-T315</f>
        <v>100</v>
      </c>
      <c r="W315" s="13">
        <v>76.709999999999994</v>
      </c>
      <c r="X315" s="13">
        <f t="shared" si="91"/>
        <v>3835.4999999999995</v>
      </c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</row>
    <row r="316" spans="1:44" ht="37.5" customHeight="1" x14ac:dyDescent="0.3">
      <c r="A316" s="36">
        <v>313</v>
      </c>
      <c r="B316" s="149"/>
      <c r="C316" s="77" t="s">
        <v>159</v>
      </c>
      <c r="D316" s="78" t="s">
        <v>160</v>
      </c>
      <c r="E316" s="58" t="s">
        <v>91</v>
      </c>
      <c r="F316" s="6">
        <v>1000</v>
      </c>
      <c r="G316" s="7">
        <f t="shared" si="92"/>
        <v>500</v>
      </c>
      <c r="H316" s="7">
        <f t="shared" si="93"/>
        <v>0</v>
      </c>
      <c r="I316" s="7">
        <f t="shared" si="94"/>
        <v>500</v>
      </c>
      <c r="J316" s="8">
        <f t="shared" si="95"/>
        <v>500</v>
      </c>
      <c r="K316" s="8">
        <f t="shared" si="96"/>
        <v>0</v>
      </c>
      <c r="L316" s="8">
        <f t="shared" si="97"/>
        <v>500</v>
      </c>
      <c r="M316" s="9">
        <f t="shared" si="98"/>
        <v>500</v>
      </c>
      <c r="N316" s="9">
        <f t="shared" si="99"/>
        <v>0</v>
      </c>
      <c r="O316" s="9">
        <f t="shared" si="100"/>
        <v>500</v>
      </c>
      <c r="P316" s="10">
        <f t="shared" si="101"/>
        <v>500</v>
      </c>
      <c r="Q316" s="10">
        <f t="shared" si="102"/>
        <v>0</v>
      </c>
      <c r="R316" s="10">
        <f t="shared" si="103"/>
        <v>500</v>
      </c>
      <c r="S316" s="11">
        <f t="shared" si="104"/>
        <v>2000</v>
      </c>
      <c r="T316" s="12">
        <f>GESTOR!M316</f>
        <v>0</v>
      </c>
      <c r="U316" s="11">
        <f t="shared" si="105"/>
        <v>0</v>
      </c>
      <c r="V316" s="11">
        <f t="shared" si="106"/>
        <v>2000</v>
      </c>
      <c r="W316" s="13">
        <v>15.22</v>
      </c>
      <c r="X316" s="13">
        <f t="shared" si="91"/>
        <v>15220</v>
      </c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</row>
    <row r="317" spans="1:44" ht="37.5" customHeight="1" x14ac:dyDescent="0.3">
      <c r="A317" s="36">
        <v>314</v>
      </c>
      <c r="B317" s="149"/>
      <c r="C317" s="77" t="s">
        <v>161</v>
      </c>
      <c r="D317" s="78" t="s">
        <v>162</v>
      </c>
      <c r="E317" s="58" t="s">
        <v>91</v>
      </c>
      <c r="F317" s="6">
        <v>500</v>
      </c>
      <c r="G317" s="7">
        <f t="shared" si="92"/>
        <v>250</v>
      </c>
      <c r="H317" s="7">
        <f t="shared" si="93"/>
        <v>0</v>
      </c>
      <c r="I317" s="7">
        <f t="shared" si="94"/>
        <v>250</v>
      </c>
      <c r="J317" s="8">
        <f t="shared" si="95"/>
        <v>250</v>
      </c>
      <c r="K317" s="8">
        <f t="shared" si="96"/>
        <v>0</v>
      </c>
      <c r="L317" s="8">
        <f t="shared" si="97"/>
        <v>250</v>
      </c>
      <c r="M317" s="9">
        <f t="shared" si="98"/>
        <v>250</v>
      </c>
      <c r="N317" s="9">
        <f t="shared" si="99"/>
        <v>0</v>
      </c>
      <c r="O317" s="9">
        <f t="shared" si="100"/>
        <v>250</v>
      </c>
      <c r="P317" s="10">
        <f t="shared" si="101"/>
        <v>250</v>
      </c>
      <c r="Q317" s="10">
        <f t="shared" si="102"/>
        <v>0</v>
      </c>
      <c r="R317" s="10">
        <f t="shared" si="103"/>
        <v>250</v>
      </c>
      <c r="S317" s="11">
        <f t="shared" si="104"/>
        <v>1000</v>
      </c>
      <c r="T317" s="12">
        <f>GESTOR!M317</f>
        <v>0</v>
      </c>
      <c r="U317" s="11">
        <f t="shared" si="105"/>
        <v>0</v>
      </c>
      <c r="V317" s="11">
        <f t="shared" si="106"/>
        <v>1000</v>
      </c>
      <c r="W317" s="13">
        <v>20.18</v>
      </c>
      <c r="X317" s="13">
        <f t="shared" si="91"/>
        <v>10090</v>
      </c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</row>
    <row r="318" spans="1:44" ht="37.5" customHeight="1" x14ac:dyDescent="0.3">
      <c r="A318" s="36">
        <v>315</v>
      </c>
      <c r="B318" s="149"/>
      <c r="C318" s="77" t="s">
        <v>163</v>
      </c>
      <c r="D318" s="78" t="s">
        <v>262</v>
      </c>
      <c r="E318" s="58" t="s">
        <v>91</v>
      </c>
      <c r="F318" s="6">
        <v>500</v>
      </c>
      <c r="G318" s="7">
        <f t="shared" si="92"/>
        <v>250</v>
      </c>
      <c r="H318" s="7">
        <f t="shared" si="93"/>
        <v>0</v>
      </c>
      <c r="I318" s="7">
        <f t="shared" si="94"/>
        <v>250</v>
      </c>
      <c r="J318" s="8">
        <f t="shared" si="95"/>
        <v>250</v>
      </c>
      <c r="K318" s="8">
        <f t="shared" si="96"/>
        <v>0</v>
      </c>
      <c r="L318" s="8">
        <f t="shared" si="97"/>
        <v>250</v>
      </c>
      <c r="M318" s="9">
        <f t="shared" si="98"/>
        <v>250</v>
      </c>
      <c r="N318" s="9">
        <f t="shared" si="99"/>
        <v>0</v>
      </c>
      <c r="O318" s="9">
        <f t="shared" si="100"/>
        <v>250</v>
      </c>
      <c r="P318" s="10">
        <f t="shared" si="101"/>
        <v>250</v>
      </c>
      <c r="Q318" s="10">
        <f t="shared" si="102"/>
        <v>0</v>
      </c>
      <c r="R318" s="10">
        <f t="shared" si="103"/>
        <v>250</v>
      </c>
      <c r="S318" s="11">
        <f t="shared" si="104"/>
        <v>1000</v>
      </c>
      <c r="T318" s="12">
        <f>GESTOR!M318</f>
        <v>0</v>
      </c>
      <c r="U318" s="11">
        <f t="shared" si="105"/>
        <v>0</v>
      </c>
      <c r="V318" s="11">
        <f t="shared" si="106"/>
        <v>1000</v>
      </c>
      <c r="W318" s="13">
        <v>22.02</v>
      </c>
      <c r="X318" s="13">
        <f t="shared" si="91"/>
        <v>11010</v>
      </c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</row>
    <row r="319" spans="1:44" ht="37.5" customHeight="1" x14ac:dyDescent="0.3">
      <c r="A319" s="36">
        <v>316</v>
      </c>
      <c r="B319" s="149"/>
      <c r="C319" s="77" t="s">
        <v>164</v>
      </c>
      <c r="D319" s="78" t="s">
        <v>165</v>
      </c>
      <c r="E319" s="58" t="s">
        <v>91</v>
      </c>
      <c r="F319" s="6">
        <v>500</v>
      </c>
      <c r="G319" s="7">
        <f t="shared" si="92"/>
        <v>250</v>
      </c>
      <c r="H319" s="7">
        <f t="shared" si="93"/>
        <v>0</v>
      </c>
      <c r="I319" s="7">
        <f t="shared" si="94"/>
        <v>250</v>
      </c>
      <c r="J319" s="8">
        <f t="shared" si="95"/>
        <v>250</v>
      </c>
      <c r="K319" s="8">
        <f t="shared" si="96"/>
        <v>0</v>
      </c>
      <c r="L319" s="8">
        <f t="shared" si="97"/>
        <v>250</v>
      </c>
      <c r="M319" s="9">
        <f t="shared" si="98"/>
        <v>250</v>
      </c>
      <c r="N319" s="9">
        <f t="shared" si="99"/>
        <v>0</v>
      </c>
      <c r="O319" s="9">
        <f t="shared" si="100"/>
        <v>250</v>
      </c>
      <c r="P319" s="10">
        <f t="shared" si="101"/>
        <v>250</v>
      </c>
      <c r="Q319" s="10">
        <f t="shared" si="102"/>
        <v>0</v>
      </c>
      <c r="R319" s="10">
        <f t="shared" si="103"/>
        <v>250</v>
      </c>
      <c r="S319" s="11">
        <f t="shared" si="104"/>
        <v>1000</v>
      </c>
      <c r="T319" s="12">
        <f>GESTOR!M319</f>
        <v>0</v>
      </c>
      <c r="U319" s="11">
        <f t="shared" si="105"/>
        <v>0</v>
      </c>
      <c r="V319" s="11">
        <f t="shared" si="106"/>
        <v>1000</v>
      </c>
      <c r="W319" s="13">
        <v>52.39</v>
      </c>
      <c r="X319" s="13">
        <f t="shared" si="91"/>
        <v>26195</v>
      </c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</row>
    <row r="320" spans="1:44" ht="37.5" customHeight="1" x14ac:dyDescent="0.3">
      <c r="A320" s="36">
        <v>317</v>
      </c>
      <c r="B320" s="149"/>
      <c r="C320" s="77" t="s">
        <v>166</v>
      </c>
      <c r="D320" s="78" t="s">
        <v>160</v>
      </c>
      <c r="E320" s="58" t="s">
        <v>91</v>
      </c>
      <c r="F320" s="6">
        <v>1000</v>
      </c>
      <c r="G320" s="7">
        <f t="shared" si="92"/>
        <v>500</v>
      </c>
      <c r="H320" s="7">
        <f t="shared" si="93"/>
        <v>0</v>
      </c>
      <c r="I320" s="7">
        <f t="shared" si="94"/>
        <v>500</v>
      </c>
      <c r="J320" s="8">
        <f t="shared" si="95"/>
        <v>500</v>
      </c>
      <c r="K320" s="8">
        <f t="shared" si="96"/>
        <v>0</v>
      </c>
      <c r="L320" s="8">
        <f t="shared" si="97"/>
        <v>500</v>
      </c>
      <c r="M320" s="9">
        <f t="shared" si="98"/>
        <v>500</v>
      </c>
      <c r="N320" s="9">
        <f t="shared" si="99"/>
        <v>0</v>
      </c>
      <c r="O320" s="9">
        <f t="shared" si="100"/>
        <v>500</v>
      </c>
      <c r="P320" s="10">
        <f t="shared" si="101"/>
        <v>500</v>
      </c>
      <c r="Q320" s="10">
        <f t="shared" si="102"/>
        <v>0</v>
      </c>
      <c r="R320" s="10">
        <f t="shared" si="103"/>
        <v>500</v>
      </c>
      <c r="S320" s="11">
        <f t="shared" si="104"/>
        <v>2000</v>
      </c>
      <c r="T320" s="12">
        <f>GESTOR!M320</f>
        <v>0</v>
      </c>
      <c r="U320" s="11">
        <f t="shared" si="105"/>
        <v>0</v>
      </c>
      <c r="V320" s="11">
        <f t="shared" si="106"/>
        <v>2000</v>
      </c>
      <c r="W320" s="13">
        <v>30.45</v>
      </c>
      <c r="X320" s="13">
        <f t="shared" si="91"/>
        <v>30450</v>
      </c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</row>
    <row r="321" spans="1:44" ht="37.5" customHeight="1" x14ac:dyDescent="0.3">
      <c r="A321" s="36">
        <v>318</v>
      </c>
      <c r="B321" s="149"/>
      <c r="C321" s="77" t="s">
        <v>167</v>
      </c>
      <c r="D321" s="78" t="s">
        <v>107</v>
      </c>
      <c r="E321" s="58" t="s">
        <v>90</v>
      </c>
      <c r="F321" s="6">
        <v>5</v>
      </c>
      <c r="G321" s="7">
        <f t="shared" si="92"/>
        <v>2</v>
      </c>
      <c r="H321" s="7">
        <f t="shared" si="93"/>
        <v>0</v>
      </c>
      <c r="I321" s="7">
        <f t="shared" si="94"/>
        <v>2</v>
      </c>
      <c r="J321" s="8">
        <f t="shared" si="95"/>
        <v>2</v>
      </c>
      <c r="K321" s="8">
        <f t="shared" si="96"/>
        <v>0</v>
      </c>
      <c r="L321" s="8">
        <f t="shared" si="97"/>
        <v>2</v>
      </c>
      <c r="M321" s="9">
        <f t="shared" si="98"/>
        <v>2</v>
      </c>
      <c r="N321" s="9">
        <f t="shared" si="99"/>
        <v>0</v>
      </c>
      <c r="O321" s="9">
        <f t="shared" si="100"/>
        <v>2</v>
      </c>
      <c r="P321" s="10">
        <f t="shared" si="101"/>
        <v>2</v>
      </c>
      <c r="Q321" s="10">
        <f t="shared" si="102"/>
        <v>0</v>
      </c>
      <c r="R321" s="10">
        <f t="shared" si="103"/>
        <v>2</v>
      </c>
      <c r="S321" s="11">
        <f t="shared" si="104"/>
        <v>10</v>
      </c>
      <c r="T321" s="12">
        <f>GESTOR!M321</f>
        <v>0</v>
      </c>
      <c r="U321" s="11">
        <f t="shared" si="105"/>
        <v>0</v>
      </c>
      <c r="V321" s="11">
        <f t="shared" si="106"/>
        <v>10</v>
      </c>
      <c r="W321" s="13">
        <v>616.54999999999995</v>
      </c>
      <c r="X321" s="13">
        <f t="shared" si="91"/>
        <v>3082.75</v>
      </c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</row>
    <row r="322" spans="1:44" ht="37.5" customHeight="1" x14ac:dyDescent="0.3">
      <c r="A322" s="36">
        <v>319</v>
      </c>
      <c r="B322" s="149"/>
      <c r="C322" s="77" t="s">
        <v>168</v>
      </c>
      <c r="D322" s="78" t="s">
        <v>107</v>
      </c>
      <c r="E322" s="58" t="s">
        <v>90</v>
      </c>
      <c r="F322" s="6">
        <v>5</v>
      </c>
      <c r="G322" s="7">
        <f t="shared" si="92"/>
        <v>2</v>
      </c>
      <c r="H322" s="7">
        <f t="shared" si="93"/>
        <v>0</v>
      </c>
      <c r="I322" s="7">
        <f t="shared" si="94"/>
        <v>2</v>
      </c>
      <c r="J322" s="8">
        <f t="shared" si="95"/>
        <v>2</v>
      </c>
      <c r="K322" s="8">
        <f t="shared" si="96"/>
        <v>0</v>
      </c>
      <c r="L322" s="8">
        <f t="shared" si="97"/>
        <v>2</v>
      </c>
      <c r="M322" s="9">
        <f t="shared" si="98"/>
        <v>2</v>
      </c>
      <c r="N322" s="9">
        <f t="shared" si="99"/>
        <v>0</v>
      </c>
      <c r="O322" s="9">
        <f t="shared" si="100"/>
        <v>2</v>
      </c>
      <c r="P322" s="10">
        <f t="shared" si="101"/>
        <v>2</v>
      </c>
      <c r="Q322" s="10">
        <f t="shared" si="102"/>
        <v>0</v>
      </c>
      <c r="R322" s="10">
        <f t="shared" si="103"/>
        <v>2</v>
      </c>
      <c r="S322" s="11">
        <f t="shared" si="104"/>
        <v>10</v>
      </c>
      <c r="T322" s="12">
        <f>GESTOR!M322</f>
        <v>0</v>
      </c>
      <c r="U322" s="11">
        <f t="shared" si="105"/>
        <v>0</v>
      </c>
      <c r="V322" s="11">
        <f t="shared" si="106"/>
        <v>10</v>
      </c>
      <c r="W322" s="13">
        <v>511.28</v>
      </c>
      <c r="X322" s="13">
        <f t="shared" si="91"/>
        <v>2556.3999999999996</v>
      </c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</row>
    <row r="323" spans="1:44" ht="37.5" customHeight="1" x14ac:dyDescent="0.3">
      <c r="A323" s="36">
        <v>320</v>
      </c>
      <c r="B323" s="149"/>
      <c r="C323" s="77" t="s">
        <v>169</v>
      </c>
      <c r="D323" s="78" t="s">
        <v>107</v>
      </c>
      <c r="E323" s="58" t="s">
        <v>90</v>
      </c>
      <c r="F323" s="6">
        <v>10</v>
      </c>
      <c r="G323" s="7">
        <f t="shared" si="92"/>
        <v>5</v>
      </c>
      <c r="H323" s="7">
        <f t="shared" si="93"/>
        <v>0</v>
      </c>
      <c r="I323" s="7">
        <f t="shared" si="94"/>
        <v>5</v>
      </c>
      <c r="J323" s="8">
        <f t="shared" si="95"/>
        <v>5</v>
      </c>
      <c r="K323" s="8">
        <f t="shared" si="96"/>
        <v>0</v>
      </c>
      <c r="L323" s="8">
        <f t="shared" si="97"/>
        <v>5</v>
      </c>
      <c r="M323" s="9">
        <f t="shared" si="98"/>
        <v>5</v>
      </c>
      <c r="N323" s="9">
        <f t="shared" si="99"/>
        <v>0</v>
      </c>
      <c r="O323" s="9">
        <f t="shared" si="100"/>
        <v>5</v>
      </c>
      <c r="P323" s="10">
        <f t="shared" si="101"/>
        <v>5</v>
      </c>
      <c r="Q323" s="10">
        <f t="shared" si="102"/>
        <v>0</v>
      </c>
      <c r="R323" s="10">
        <f t="shared" si="103"/>
        <v>5</v>
      </c>
      <c r="S323" s="11">
        <f t="shared" si="104"/>
        <v>20</v>
      </c>
      <c r="T323" s="12">
        <f>GESTOR!M323</f>
        <v>0</v>
      </c>
      <c r="U323" s="11">
        <f t="shared" si="105"/>
        <v>0</v>
      </c>
      <c r="V323" s="11">
        <f t="shared" si="106"/>
        <v>20</v>
      </c>
      <c r="W323" s="13">
        <v>775.8</v>
      </c>
      <c r="X323" s="13">
        <f t="shared" ref="X323:X327" si="107">W323*F323</f>
        <v>7758</v>
      </c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</row>
    <row r="324" spans="1:44" ht="37.5" customHeight="1" x14ac:dyDescent="0.3">
      <c r="A324" s="36">
        <v>321</v>
      </c>
      <c r="B324" s="149"/>
      <c r="C324" s="77" t="s">
        <v>171</v>
      </c>
      <c r="D324" s="78" t="s">
        <v>107</v>
      </c>
      <c r="E324" s="58" t="s">
        <v>91</v>
      </c>
      <c r="F324" s="6">
        <v>200</v>
      </c>
      <c r="G324" s="7">
        <f t="shared" si="92"/>
        <v>100</v>
      </c>
      <c r="H324" s="7">
        <f t="shared" si="93"/>
        <v>0</v>
      </c>
      <c r="I324" s="7">
        <f t="shared" si="94"/>
        <v>100</v>
      </c>
      <c r="J324" s="8">
        <f t="shared" si="95"/>
        <v>100</v>
      </c>
      <c r="K324" s="8">
        <f t="shared" si="96"/>
        <v>0</v>
      </c>
      <c r="L324" s="8">
        <f t="shared" si="97"/>
        <v>100</v>
      </c>
      <c r="M324" s="9">
        <f t="shared" si="98"/>
        <v>100</v>
      </c>
      <c r="N324" s="9">
        <f t="shared" si="99"/>
        <v>0</v>
      </c>
      <c r="O324" s="9">
        <f t="shared" si="100"/>
        <v>100</v>
      </c>
      <c r="P324" s="10">
        <f t="shared" si="101"/>
        <v>100</v>
      </c>
      <c r="Q324" s="10">
        <f t="shared" si="102"/>
        <v>0</v>
      </c>
      <c r="R324" s="10">
        <f t="shared" si="103"/>
        <v>100</v>
      </c>
      <c r="S324" s="11">
        <f t="shared" si="104"/>
        <v>400</v>
      </c>
      <c r="T324" s="12">
        <f>GESTOR!M324</f>
        <v>0</v>
      </c>
      <c r="U324" s="11">
        <f t="shared" si="105"/>
        <v>0</v>
      </c>
      <c r="V324" s="11">
        <f t="shared" si="106"/>
        <v>400</v>
      </c>
      <c r="W324" s="13">
        <v>116.59</v>
      </c>
      <c r="X324" s="13">
        <f t="shared" si="107"/>
        <v>23318</v>
      </c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</row>
    <row r="325" spans="1:44" ht="37.5" customHeight="1" x14ac:dyDescent="0.3">
      <c r="A325" s="36">
        <v>322</v>
      </c>
      <c r="B325" s="149"/>
      <c r="C325" s="77" t="s">
        <v>172</v>
      </c>
      <c r="D325" s="78" t="s">
        <v>173</v>
      </c>
      <c r="E325" s="58" t="s">
        <v>91</v>
      </c>
      <c r="F325" s="6">
        <v>200</v>
      </c>
      <c r="G325" s="7">
        <f t="shared" si="92"/>
        <v>100</v>
      </c>
      <c r="H325" s="7">
        <f t="shared" si="93"/>
        <v>0</v>
      </c>
      <c r="I325" s="7">
        <f t="shared" si="94"/>
        <v>100</v>
      </c>
      <c r="J325" s="8">
        <f t="shared" si="95"/>
        <v>100</v>
      </c>
      <c r="K325" s="8">
        <f t="shared" si="96"/>
        <v>0</v>
      </c>
      <c r="L325" s="8">
        <f t="shared" si="97"/>
        <v>100</v>
      </c>
      <c r="M325" s="9">
        <f t="shared" si="98"/>
        <v>100</v>
      </c>
      <c r="N325" s="9">
        <f t="shared" si="99"/>
        <v>0</v>
      </c>
      <c r="O325" s="9">
        <f t="shared" si="100"/>
        <v>100</v>
      </c>
      <c r="P325" s="10">
        <f t="shared" si="101"/>
        <v>100</v>
      </c>
      <c r="Q325" s="10">
        <f t="shared" si="102"/>
        <v>0</v>
      </c>
      <c r="R325" s="10">
        <f t="shared" si="103"/>
        <v>100</v>
      </c>
      <c r="S325" s="11">
        <f t="shared" si="104"/>
        <v>400</v>
      </c>
      <c r="T325" s="12">
        <f>GESTOR!M325</f>
        <v>0</v>
      </c>
      <c r="U325" s="11">
        <f t="shared" si="105"/>
        <v>0</v>
      </c>
      <c r="V325" s="11">
        <f t="shared" si="106"/>
        <v>400</v>
      </c>
      <c r="W325" s="13">
        <v>20.59</v>
      </c>
      <c r="X325" s="13">
        <f t="shared" si="107"/>
        <v>4118</v>
      </c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</row>
    <row r="326" spans="1:44" ht="37.5" customHeight="1" x14ac:dyDescent="0.3">
      <c r="A326" s="36">
        <v>323</v>
      </c>
      <c r="B326" s="149"/>
      <c r="C326" s="77" t="s">
        <v>174</v>
      </c>
      <c r="D326" s="78" t="s">
        <v>107</v>
      </c>
      <c r="E326" s="58" t="s">
        <v>90</v>
      </c>
      <c r="F326" s="6">
        <v>200</v>
      </c>
      <c r="G326" s="7">
        <f t="shared" si="92"/>
        <v>100</v>
      </c>
      <c r="H326" s="7">
        <f t="shared" si="93"/>
        <v>0</v>
      </c>
      <c r="I326" s="7">
        <f t="shared" si="94"/>
        <v>100</v>
      </c>
      <c r="J326" s="8">
        <f t="shared" si="95"/>
        <v>100</v>
      </c>
      <c r="K326" s="8">
        <f t="shared" si="96"/>
        <v>0</v>
      </c>
      <c r="L326" s="8">
        <f t="shared" si="97"/>
        <v>100</v>
      </c>
      <c r="M326" s="9">
        <f t="shared" si="98"/>
        <v>100</v>
      </c>
      <c r="N326" s="9">
        <f t="shared" si="99"/>
        <v>0</v>
      </c>
      <c r="O326" s="9">
        <f t="shared" si="100"/>
        <v>100</v>
      </c>
      <c r="P326" s="10">
        <f t="shared" si="101"/>
        <v>100</v>
      </c>
      <c r="Q326" s="10">
        <f t="shared" si="102"/>
        <v>0</v>
      </c>
      <c r="R326" s="10">
        <f t="shared" si="103"/>
        <v>100</v>
      </c>
      <c r="S326" s="11">
        <f t="shared" si="104"/>
        <v>400</v>
      </c>
      <c r="T326" s="12">
        <f>GESTOR!M326</f>
        <v>0</v>
      </c>
      <c r="U326" s="11">
        <f t="shared" si="105"/>
        <v>0</v>
      </c>
      <c r="V326" s="11">
        <f t="shared" si="106"/>
        <v>400</v>
      </c>
      <c r="W326" s="13">
        <v>153.81</v>
      </c>
      <c r="X326" s="13">
        <f t="shared" si="107"/>
        <v>30762</v>
      </c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</row>
    <row r="327" spans="1:44" ht="37.5" customHeight="1" x14ac:dyDescent="0.3">
      <c r="A327" s="3">
        <v>324</v>
      </c>
      <c r="B327" s="150"/>
      <c r="C327" s="77" t="s">
        <v>175</v>
      </c>
      <c r="D327" s="78" t="s">
        <v>107</v>
      </c>
      <c r="E327" s="58" t="s">
        <v>90</v>
      </c>
      <c r="F327" s="6">
        <v>150</v>
      </c>
      <c r="G327" s="7">
        <f>IF(ROUNDDOWN($F327*0.5,0)&gt;$V327,$V327+H327,ROUNDDOWN($F327*0.5,0))</f>
        <v>75</v>
      </c>
      <c r="H327" s="7">
        <f t="shared" si="26"/>
        <v>0</v>
      </c>
      <c r="I327" s="7">
        <f t="shared" si="9"/>
        <v>75</v>
      </c>
      <c r="J327" s="8">
        <f>IF(ROUNDDOWN($F327*0.5,0)&gt;$V327,$V327+K327,ROUNDDOWN($F327*0.5,0))</f>
        <v>75</v>
      </c>
      <c r="K327" s="8">
        <f t="shared" si="27"/>
        <v>0</v>
      </c>
      <c r="L327" s="8">
        <f t="shared" si="10"/>
        <v>75</v>
      </c>
      <c r="M327" s="9">
        <f>IF(ROUNDDOWN($F327*0.5,0)&gt;$V327,$V327+N327,ROUNDDOWN($F327*0.5,0))</f>
        <v>75</v>
      </c>
      <c r="N327" s="9">
        <f t="shared" si="28"/>
        <v>0</v>
      </c>
      <c r="O327" s="9">
        <f t="shared" si="11"/>
        <v>75</v>
      </c>
      <c r="P327" s="10">
        <f>IF(ROUNDDOWN($F327*0.5,0)&gt;$V327,$V327+Q327,ROUNDDOWN($F327*0.5,0))</f>
        <v>75</v>
      </c>
      <c r="Q327" s="10">
        <f t="shared" si="29"/>
        <v>0</v>
      </c>
      <c r="R327" s="10">
        <f t="shared" si="12"/>
        <v>75</v>
      </c>
      <c r="S327" s="11">
        <f t="shared" si="13"/>
        <v>300</v>
      </c>
      <c r="T327" s="12">
        <f>GESTOR!M327</f>
        <v>0</v>
      </c>
      <c r="U327" s="11">
        <f t="shared" si="30"/>
        <v>0</v>
      </c>
      <c r="V327" s="11">
        <f t="shared" si="14"/>
        <v>300</v>
      </c>
      <c r="W327" s="13">
        <v>216.09</v>
      </c>
      <c r="X327" s="13">
        <f t="shared" si="107"/>
        <v>32413.5</v>
      </c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</row>
    <row r="328" spans="1:44" ht="37.5" customHeight="1" x14ac:dyDescent="0.3">
      <c r="W328" s="19">
        <f>SUM(W4:W327)</f>
        <v>62708.319999999985</v>
      </c>
      <c r="X328" s="19">
        <f>SUM(X4:X327)</f>
        <v>4897387.6499999994</v>
      </c>
      <c r="Y328" s="20">
        <f t="shared" ref="Y328:AR328" si="108">SUMPRODUCT($W$4:$W$327,Y4:Y327)</f>
        <v>0</v>
      </c>
      <c r="Z328" s="20">
        <f t="shared" si="108"/>
        <v>0</v>
      </c>
      <c r="AA328" s="20">
        <f t="shared" si="108"/>
        <v>0</v>
      </c>
      <c r="AB328" s="20">
        <f t="shared" si="108"/>
        <v>0</v>
      </c>
      <c r="AC328" s="20">
        <f t="shared" si="108"/>
        <v>0</v>
      </c>
      <c r="AD328" s="20">
        <f t="shared" si="108"/>
        <v>0</v>
      </c>
      <c r="AE328" s="20">
        <f t="shared" si="108"/>
        <v>0</v>
      </c>
      <c r="AF328" s="20">
        <f t="shared" si="108"/>
        <v>0</v>
      </c>
      <c r="AG328" s="20">
        <f t="shared" si="108"/>
        <v>0</v>
      </c>
      <c r="AH328" s="20">
        <f t="shared" si="108"/>
        <v>0</v>
      </c>
      <c r="AI328" s="20">
        <f t="shared" si="108"/>
        <v>0</v>
      </c>
      <c r="AJ328" s="20">
        <f t="shared" si="108"/>
        <v>0</v>
      </c>
      <c r="AK328" s="20">
        <f t="shared" si="108"/>
        <v>0</v>
      </c>
      <c r="AL328" s="20">
        <f t="shared" si="108"/>
        <v>0</v>
      </c>
      <c r="AM328" s="20">
        <f t="shared" si="108"/>
        <v>0</v>
      </c>
      <c r="AN328" s="20">
        <f t="shared" si="108"/>
        <v>0</v>
      </c>
      <c r="AO328" s="20">
        <f t="shared" si="108"/>
        <v>0</v>
      </c>
      <c r="AP328" s="20">
        <f t="shared" si="108"/>
        <v>0</v>
      </c>
      <c r="AQ328" s="20">
        <f t="shared" si="108"/>
        <v>0</v>
      </c>
      <c r="AR328" s="20">
        <f t="shared" si="108"/>
        <v>0</v>
      </c>
    </row>
    <row r="330" spans="1:44" ht="15.6" x14ac:dyDescent="0.3">
      <c r="B330" s="174" t="str">
        <f>A1</f>
        <v>PE 0805/2026 SRP - (SGPE DE ORIGEM: 9501/2026)</v>
      </c>
      <c r="C330" s="175"/>
      <c r="D330" s="175"/>
      <c r="E330" s="175"/>
      <c r="F330" s="176"/>
    </row>
    <row r="331" spans="1:44" ht="24" customHeight="1" x14ac:dyDescent="0.3">
      <c r="B331" s="174" t="str">
        <f>C1</f>
        <v>OBJETO: Execução de serviços de manutenção e instalação de cabeamento estruturado para dados e voz, com fornecimento de material de rede (cabeamento UTP e FO), para toda a UDESC</v>
      </c>
      <c r="C331" s="175"/>
      <c r="D331" s="175"/>
      <c r="E331" s="175"/>
      <c r="F331" s="176"/>
    </row>
    <row r="332" spans="1:44" ht="22.5" customHeight="1" x14ac:dyDescent="0.3">
      <c r="B332" s="177" t="str">
        <f>J1</f>
        <v>VIGÊNCIA DA ATA: 24/07/2026 até 24/06/2027</v>
      </c>
      <c r="C332" s="178"/>
      <c r="D332" s="178"/>
      <c r="E332" s="178"/>
      <c r="F332" s="179"/>
    </row>
    <row r="333" spans="1:44" ht="27" customHeight="1" x14ac:dyDescent="0.3">
      <c r="B333" s="180" t="s">
        <v>72</v>
      </c>
      <c r="C333" s="181"/>
      <c r="D333" s="33"/>
      <c r="E333" s="182">
        <f>X328</f>
        <v>4897387.6499999994</v>
      </c>
      <c r="F333" s="183"/>
    </row>
    <row r="334" spans="1:44" ht="21" customHeight="1" x14ac:dyDescent="0.3">
      <c r="B334" s="180" t="s">
        <v>73</v>
      </c>
      <c r="C334" s="181"/>
      <c r="D334" s="33"/>
      <c r="E334" s="184">
        <f>SUM(Y328:AR328)</f>
        <v>0</v>
      </c>
      <c r="F334" s="185"/>
    </row>
    <row r="335" spans="1:44" ht="23.25" customHeight="1" x14ac:dyDescent="0.3">
      <c r="B335" s="169" t="s">
        <v>74</v>
      </c>
      <c r="C335" s="170"/>
      <c r="D335" s="170"/>
      <c r="E335" s="170"/>
      <c r="F335" s="34">
        <f>E334/E333</f>
        <v>0</v>
      </c>
    </row>
    <row r="336" spans="1:44" ht="25.5" customHeight="1" x14ac:dyDescent="0.3">
      <c r="B336" s="171" t="s">
        <v>283</v>
      </c>
      <c r="C336" s="172"/>
      <c r="D336" s="172"/>
      <c r="E336" s="172"/>
      <c r="F336" s="173"/>
    </row>
  </sheetData>
  <autoFilter ref="A2:AR328" xr:uid="{17D45116-FACA-4E1C-AF82-BBBBB02D3FC0}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</autoFilter>
  <mergeCells count="28">
    <mergeCell ref="B4:B48"/>
    <mergeCell ref="B49:B91"/>
    <mergeCell ref="B92:B121"/>
    <mergeCell ref="B122:B157"/>
    <mergeCell ref="B158:B182"/>
    <mergeCell ref="A1:B1"/>
    <mergeCell ref="C1:I1"/>
    <mergeCell ref="J1:X1"/>
    <mergeCell ref="A2:F2"/>
    <mergeCell ref="G2:I2"/>
    <mergeCell ref="J2:L2"/>
    <mergeCell ref="M2:O2"/>
    <mergeCell ref="P2:R2"/>
    <mergeCell ref="S2:V2"/>
    <mergeCell ref="W2:X2"/>
    <mergeCell ref="B336:F336"/>
    <mergeCell ref="B331:F331"/>
    <mergeCell ref="B332:F332"/>
    <mergeCell ref="B333:C333"/>
    <mergeCell ref="E333:F333"/>
    <mergeCell ref="B334:C334"/>
    <mergeCell ref="E334:F334"/>
    <mergeCell ref="B183:B210"/>
    <mergeCell ref="B211:B248"/>
    <mergeCell ref="B249:B293"/>
    <mergeCell ref="B294:B327"/>
    <mergeCell ref="B335:E335"/>
    <mergeCell ref="B330:F330"/>
  </mergeCells>
  <conditionalFormatting sqref="I4:I327">
    <cfRule type="cellIs" dxfId="5" priority="1" operator="lessThan">
      <formula>0</formula>
    </cfRule>
    <cfRule type="cellIs" dxfId="4" priority="2" operator="lessThan">
      <formula>0</formula>
    </cfRule>
  </conditionalFormatting>
  <conditionalFormatting sqref="Y4:AR327">
    <cfRule type="cellIs" dxfId="3" priority="3" operator="greaterThan">
      <formula>10</formula>
    </cfRule>
    <cfRule type="cellIs" dxfId="2" priority="4" operator="greaterThan">
      <formula>0</formula>
    </cfRule>
    <cfRule type="cellIs" dxfId="1" priority="5" stopIfTrue="1" operator="greaterThan">
      <formula>0</formula>
    </cfRule>
    <cfRule type="cellIs" dxfId="0" priority="6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4610-FA94-4859-B7D3-D4DBFB121702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340" sqref="G340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265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2</v>
      </c>
      <c r="O4" s="53"/>
      <c r="P4" s="53"/>
      <c r="Q4" s="53"/>
      <c r="R4" s="55">
        <f>J4-SUM(T4:AY4)+M4</f>
        <v>10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100</v>
      </c>
      <c r="K6" s="52">
        <f t="shared" si="0"/>
        <v>0</v>
      </c>
      <c r="L6" s="52">
        <f t="shared" si="1"/>
        <v>0</v>
      </c>
      <c r="M6" s="53"/>
      <c r="N6" s="54">
        <f t="shared" si="2"/>
        <v>25</v>
      </c>
      <c r="O6" s="53"/>
      <c r="P6" s="53"/>
      <c r="Q6" s="53"/>
      <c r="R6" s="55">
        <f t="shared" si="3"/>
        <v>100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300</v>
      </c>
      <c r="K7" s="52">
        <f t="shared" si="0"/>
        <v>0</v>
      </c>
      <c r="L7" s="52">
        <f t="shared" si="1"/>
        <v>0</v>
      </c>
      <c r="M7" s="53"/>
      <c r="N7" s="54">
        <f t="shared" si="2"/>
        <v>75</v>
      </c>
      <c r="O7" s="53"/>
      <c r="P7" s="53"/>
      <c r="Q7" s="53"/>
      <c r="R7" s="55">
        <f t="shared" si="3"/>
        <v>300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200</v>
      </c>
      <c r="K8" s="52">
        <f t="shared" si="0"/>
        <v>0</v>
      </c>
      <c r="L8" s="52">
        <f t="shared" si="1"/>
        <v>0</v>
      </c>
      <c r="M8" s="53"/>
      <c r="N8" s="54">
        <f t="shared" si="2"/>
        <v>50</v>
      </c>
      <c r="O8" s="53"/>
      <c r="P8" s="53"/>
      <c r="Q8" s="53"/>
      <c r="R8" s="55">
        <f t="shared" si="3"/>
        <v>200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200</v>
      </c>
      <c r="K9" s="52">
        <f t="shared" si="0"/>
        <v>0</v>
      </c>
      <c r="L9" s="52">
        <f t="shared" si="1"/>
        <v>0</v>
      </c>
      <c r="M9" s="53"/>
      <c r="N9" s="54">
        <f t="shared" si="2"/>
        <v>50</v>
      </c>
      <c r="O9" s="53"/>
      <c r="P9" s="53"/>
      <c r="Q9" s="53"/>
      <c r="R9" s="55">
        <f t="shared" si="3"/>
        <v>200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3000</v>
      </c>
      <c r="K10" s="52">
        <f t="shared" si="0"/>
        <v>0</v>
      </c>
      <c r="L10" s="52">
        <f t="shared" si="1"/>
        <v>0</v>
      </c>
      <c r="M10" s="53"/>
      <c r="N10" s="54">
        <f t="shared" si="2"/>
        <v>750</v>
      </c>
      <c r="O10" s="53"/>
      <c r="P10" s="53"/>
      <c r="Q10" s="53"/>
      <c r="R10" s="55">
        <f t="shared" si="3"/>
        <v>3000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2500</v>
      </c>
      <c r="K11" s="52">
        <f t="shared" si="0"/>
        <v>0</v>
      </c>
      <c r="L11" s="52">
        <f t="shared" si="1"/>
        <v>0</v>
      </c>
      <c r="M11" s="53"/>
      <c r="N11" s="54">
        <f t="shared" si="2"/>
        <v>625</v>
      </c>
      <c r="O11" s="53"/>
      <c r="P11" s="53"/>
      <c r="Q11" s="53"/>
      <c r="R11" s="55">
        <f t="shared" si="3"/>
        <v>2500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100</v>
      </c>
      <c r="K12" s="52">
        <f t="shared" si="0"/>
        <v>0</v>
      </c>
      <c r="L12" s="52">
        <f t="shared" si="1"/>
        <v>0</v>
      </c>
      <c r="M12" s="53"/>
      <c r="N12" s="54">
        <f t="shared" si="2"/>
        <v>25</v>
      </c>
      <c r="O12" s="53"/>
      <c r="P12" s="53"/>
      <c r="Q12" s="53"/>
      <c r="R12" s="55">
        <f t="shared" si="3"/>
        <v>100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100</v>
      </c>
      <c r="K13" s="52">
        <f t="shared" si="0"/>
        <v>0</v>
      </c>
      <c r="L13" s="52">
        <f t="shared" si="1"/>
        <v>0</v>
      </c>
      <c r="M13" s="53"/>
      <c r="N13" s="54">
        <f t="shared" si="2"/>
        <v>25</v>
      </c>
      <c r="O13" s="53"/>
      <c r="P13" s="53"/>
      <c r="Q13" s="53"/>
      <c r="R13" s="55">
        <f t="shared" si="3"/>
        <v>100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400</v>
      </c>
      <c r="K15" s="52">
        <f t="shared" si="0"/>
        <v>0</v>
      </c>
      <c r="L15" s="52">
        <f t="shared" si="1"/>
        <v>0</v>
      </c>
      <c r="M15" s="53"/>
      <c r="N15" s="54">
        <f t="shared" si="2"/>
        <v>100</v>
      </c>
      <c r="O15" s="53"/>
      <c r="P15" s="53"/>
      <c r="Q15" s="53"/>
      <c r="R15" s="55">
        <f t="shared" si="3"/>
        <v>400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400</v>
      </c>
      <c r="K16" s="52">
        <f t="shared" si="0"/>
        <v>0</v>
      </c>
      <c r="L16" s="52">
        <f t="shared" si="1"/>
        <v>0</v>
      </c>
      <c r="M16" s="53"/>
      <c r="N16" s="54">
        <f t="shared" si="2"/>
        <v>100</v>
      </c>
      <c r="O16" s="53"/>
      <c r="P16" s="53"/>
      <c r="Q16" s="53"/>
      <c r="R16" s="55">
        <f t="shared" si="3"/>
        <v>400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400</v>
      </c>
      <c r="K17" s="52">
        <f t="shared" si="0"/>
        <v>0</v>
      </c>
      <c r="L17" s="52">
        <f t="shared" si="1"/>
        <v>0</v>
      </c>
      <c r="M17" s="53"/>
      <c r="N17" s="54">
        <f t="shared" si="2"/>
        <v>100</v>
      </c>
      <c r="O17" s="53"/>
      <c r="P17" s="53"/>
      <c r="Q17" s="53"/>
      <c r="R17" s="55">
        <f t="shared" si="3"/>
        <v>400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200</v>
      </c>
      <c r="K18" s="52">
        <f t="shared" si="0"/>
        <v>0</v>
      </c>
      <c r="L18" s="52">
        <f t="shared" si="1"/>
        <v>0</v>
      </c>
      <c r="M18" s="53"/>
      <c r="N18" s="54">
        <f t="shared" si="2"/>
        <v>50</v>
      </c>
      <c r="O18" s="53"/>
      <c r="P18" s="53"/>
      <c r="Q18" s="53"/>
      <c r="R18" s="55">
        <f t="shared" si="3"/>
        <v>200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200</v>
      </c>
      <c r="K19" s="52">
        <f t="shared" si="0"/>
        <v>0</v>
      </c>
      <c r="L19" s="52">
        <f t="shared" si="1"/>
        <v>0</v>
      </c>
      <c r="M19" s="53"/>
      <c r="N19" s="54">
        <f t="shared" si="2"/>
        <v>50</v>
      </c>
      <c r="O19" s="53"/>
      <c r="P19" s="53"/>
      <c r="Q19" s="53"/>
      <c r="R19" s="55">
        <f t="shared" si="3"/>
        <v>200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300</v>
      </c>
      <c r="K20" s="52">
        <f t="shared" si="0"/>
        <v>0</v>
      </c>
      <c r="L20" s="52">
        <f t="shared" si="1"/>
        <v>0</v>
      </c>
      <c r="M20" s="53"/>
      <c r="N20" s="54">
        <f t="shared" si="2"/>
        <v>75</v>
      </c>
      <c r="O20" s="53"/>
      <c r="P20" s="53"/>
      <c r="Q20" s="53"/>
      <c r="R20" s="55">
        <f t="shared" si="3"/>
        <v>300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100</v>
      </c>
      <c r="K21" s="52">
        <f t="shared" si="0"/>
        <v>0</v>
      </c>
      <c r="L21" s="52">
        <f t="shared" si="1"/>
        <v>0</v>
      </c>
      <c r="M21" s="53"/>
      <c r="N21" s="54">
        <f t="shared" si="2"/>
        <v>25</v>
      </c>
      <c r="O21" s="53"/>
      <c r="P21" s="53"/>
      <c r="Q21" s="53"/>
      <c r="R21" s="55">
        <f t="shared" si="3"/>
        <v>100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100</v>
      </c>
      <c r="K22" s="52">
        <f t="shared" si="0"/>
        <v>0</v>
      </c>
      <c r="L22" s="52">
        <f t="shared" si="1"/>
        <v>0</v>
      </c>
      <c r="M22" s="53"/>
      <c r="N22" s="54">
        <f t="shared" si="2"/>
        <v>25</v>
      </c>
      <c r="O22" s="53"/>
      <c r="P22" s="53"/>
      <c r="Q22" s="53"/>
      <c r="R22" s="55">
        <f t="shared" si="3"/>
        <v>100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100</v>
      </c>
      <c r="K23" s="52">
        <f t="shared" si="0"/>
        <v>0</v>
      </c>
      <c r="L23" s="52">
        <f t="shared" si="1"/>
        <v>0</v>
      </c>
      <c r="M23" s="53"/>
      <c r="N23" s="54">
        <f t="shared" si="2"/>
        <v>25</v>
      </c>
      <c r="O23" s="53"/>
      <c r="P23" s="53"/>
      <c r="Q23" s="53"/>
      <c r="R23" s="55">
        <f t="shared" si="3"/>
        <v>100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3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3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5</v>
      </c>
      <c r="K25" s="52">
        <f t="shared" si="0"/>
        <v>0</v>
      </c>
      <c r="L25" s="52">
        <f t="shared" si="1"/>
        <v>0</v>
      </c>
      <c r="M25" s="53"/>
      <c r="N25" s="54">
        <f t="shared" si="2"/>
        <v>1</v>
      </c>
      <c r="O25" s="53"/>
      <c r="P25" s="53"/>
      <c r="Q25" s="53"/>
      <c r="R25" s="55">
        <f t="shared" si="3"/>
        <v>5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5</v>
      </c>
      <c r="K26" s="52">
        <f t="shared" si="0"/>
        <v>0</v>
      </c>
      <c r="L26" s="52">
        <f t="shared" si="1"/>
        <v>0</v>
      </c>
      <c r="M26" s="53"/>
      <c r="N26" s="54">
        <f t="shared" si="2"/>
        <v>1</v>
      </c>
      <c r="O26" s="53"/>
      <c r="P26" s="53"/>
      <c r="Q26" s="53"/>
      <c r="R26" s="55">
        <f t="shared" si="3"/>
        <v>5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1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1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5</v>
      </c>
      <c r="K28" s="52">
        <f t="shared" si="0"/>
        <v>0</v>
      </c>
      <c r="L28" s="52">
        <f t="shared" si="1"/>
        <v>0</v>
      </c>
      <c r="M28" s="53"/>
      <c r="N28" s="54">
        <f t="shared" si="2"/>
        <v>1</v>
      </c>
      <c r="O28" s="53"/>
      <c r="P28" s="53"/>
      <c r="Q28" s="53"/>
      <c r="R28" s="55">
        <f t="shared" si="3"/>
        <v>5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5</v>
      </c>
      <c r="K29" s="52">
        <f t="shared" si="0"/>
        <v>0</v>
      </c>
      <c r="L29" s="52">
        <f t="shared" si="1"/>
        <v>0</v>
      </c>
      <c r="M29" s="53"/>
      <c r="N29" s="54">
        <f t="shared" si="2"/>
        <v>1</v>
      </c>
      <c r="O29" s="53"/>
      <c r="P29" s="53"/>
      <c r="Q29" s="53"/>
      <c r="R29" s="55">
        <f t="shared" si="3"/>
        <v>5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10</v>
      </c>
      <c r="K30" s="52">
        <f t="shared" si="0"/>
        <v>0</v>
      </c>
      <c r="L30" s="52">
        <f t="shared" si="1"/>
        <v>0</v>
      </c>
      <c r="M30" s="53"/>
      <c r="N30" s="54">
        <f t="shared" si="2"/>
        <v>2</v>
      </c>
      <c r="O30" s="53"/>
      <c r="P30" s="53"/>
      <c r="Q30" s="53"/>
      <c r="R30" s="55">
        <f t="shared" si="3"/>
        <v>10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10</v>
      </c>
      <c r="K31" s="52">
        <f t="shared" si="0"/>
        <v>0</v>
      </c>
      <c r="L31" s="52">
        <f t="shared" si="1"/>
        <v>0</v>
      </c>
      <c r="M31" s="53"/>
      <c r="N31" s="54">
        <f t="shared" si="2"/>
        <v>2</v>
      </c>
      <c r="O31" s="53"/>
      <c r="P31" s="53"/>
      <c r="Q31" s="53"/>
      <c r="R31" s="55">
        <f t="shared" si="3"/>
        <v>10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5</v>
      </c>
      <c r="K32" s="52">
        <f t="shared" si="0"/>
        <v>0</v>
      </c>
      <c r="L32" s="52">
        <f t="shared" si="1"/>
        <v>0</v>
      </c>
      <c r="M32" s="53"/>
      <c r="N32" s="54">
        <f t="shared" si="2"/>
        <v>1</v>
      </c>
      <c r="O32" s="53"/>
      <c r="P32" s="53"/>
      <c r="Q32" s="53"/>
      <c r="R32" s="55">
        <f t="shared" si="3"/>
        <v>5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3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3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10</v>
      </c>
      <c r="K34" s="52">
        <f t="shared" si="0"/>
        <v>0</v>
      </c>
      <c r="L34" s="52">
        <f t="shared" si="1"/>
        <v>0</v>
      </c>
      <c r="M34" s="53"/>
      <c r="N34" s="54">
        <f t="shared" si="2"/>
        <v>2</v>
      </c>
      <c r="O34" s="53"/>
      <c r="P34" s="53"/>
      <c r="Q34" s="53"/>
      <c r="R34" s="55">
        <f t="shared" si="3"/>
        <v>10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5</v>
      </c>
      <c r="K35" s="52">
        <f t="shared" si="0"/>
        <v>0</v>
      </c>
      <c r="L35" s="52">
        <f t="shared" si="1"/>
        <v>0</v>
      </c>
      <c r="M35" s="53"/>
      <c r="N35" s="54">
        <f t="shared" si="2"/>
        <v>1</v>
      </c>
      <c r="O35" s="53"/>
      <c r="P35" s="53"/>
      <c r="Q35" s="53"/>
      <c r="R35" s="55">
        <f t="shared" si="3"/>
        <v>5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500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125</v>
      </c>
      <c r="O36" s="53"/>
      <c r="P36" s="53"/>
      <c r="Q36" s="53"/>
      <c r="R36" s="55">
        <f t="shared" ref="R36:R290" si="7">J36-SUM(T36:AY36)+M36</f>
        <v>500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500</v>
      </c>
      <c r="K39" s="52">
        <f t="shared" si="5"/>
        <v>0</v>
      </c>
      <c r="L39" s="52">
        <f t="shared" si="6"/>
        <v>0</v>
      </c>
      <c r="M39" s="53"/>
      <c r="N39" s="54">
        <f t="shared" si="2"/>
        <v>125</v>
      </c>
      <c r="O39" s="53"/>
      <c r="P39" s="53"/>
      <c r="Q39" s="53"/>
      <c r="R39" s="55">
        <f t="shared" si="7"/>
        <v>500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500</v>
      </c>
      <c r="K40" s="52">
        <f t="shared" si="5"/>
        <v>0</v>
      </c>
      <c r="L40" s="52">
        <f t="shared" si="6"/>
        <v>0</v>
      </c>
      <c r="M40" s="53"/>
      <c r="N40" s="54">
        <f t="shared" si="2"/>
        <v>125</v>
      </c>
      <c r="O40" s="53"/>
      <c r="P40" s="53"/>
      <c r="Q40" s="53"/>
      <c r="R40" s="55">
        <f t="shared" si="7"/>
        <v>500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2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2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5</v>
      </c>
      <c r="K42" s="52">
        <f t="shared" si="5"/>
        <v>0</v>
      </c>
      <c r="L42" s="52">
        <f t="shared" si="6"/>
        <v>0</v>
      </c>
      <c r="M42" s="53"/>
      <c r="N42" s="54">
        <f t="shared" si="2"/>
        <v>1</v>
      </c>
      <c r="O42" s="53"/>
      <c r="P42" s="53"/>
      <c r="Q42" s="53"/>
      <c r="R42" s="55">
        <f t="shared" si="7"/>
        <v>5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100</v>
      </c>
      <c r="K45" s="52">
        <f t="shared" si="5"/>
        <v>0</v>
      </c>
      <c r="L45" s="52">
        <f t="shared" si="6"/>
        <v>0</v>
      </c>
      <c r="M45" s="53"/>
      <c r="N45" s="54">
        <f t="shared" si="2"/>
        <v>25</v>
      </c>
      <c r="O45" s="53"/>
      <c r="P45" s="53"/>
      <c r="Q45" s="53"/>
      <c r="R45" s="55">
        <f t="shared" si="7"/>
        <v>100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500</v>
      </c>
      <c r="K46" s="52">
        <f t="shared" si="5"/>
        <v>0</v>
      </c>
      <c r="L46" s="52">
        <f t="shared" si="6"/>
        <v>0</v>
      </c>
      <c r="M46" s="53"/>
      <c r="N46" s="54">
        <f t="shared" si="2"/>
        <v>125</v>
      </c>
      <c r="O46" s="53"/>
      <c r="P46" s="53"/>
      <c r="Q46" s="53"/>
      <c r="R46" s="55">
        <f t="shared" si="7"/>
        <v>500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10</v>
      </c>
      <c r="K47" s="52">
        <f t="shared" si="5"/>
        <v>0</v>
      </c>
      <c r="L47" s="52">
        <f t="shared" si="6"/>
        <v>0</v>
      </c>
      <c r="M47" s="53"/>
      <c r="N47" s="54">
        <f t="shared" si="2"/>
        <v>2</v>
      </c>
      <c r="O47" s="53"/>
      <c r="P47" s="53"/>
      <c r="Q47" s="53"/>
      <c r="R47" s="55">
        <f t="shared" si="7"/>
        <v>10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10</v>
      </c>
      <c r="K48" s="52">
        <f t="shared" si="5"/>
        <v>0</v>
      </c>
      <c r="L48" s="52">
        <f t="shared" si="6"/>
        <v>0</v>
      </c>
      <c r="M48" s="53"/>
      <c r="N48" s="54">
        <f t="shared" si="2"/>
        <v>2</v>
      </c>
      <c r="O48" s="53"/>
      <c r="P48" s="53"/>
      <c r="Q48" s="53"/>
      <c r="R48" s="55">
        <f t="shared" si="7"/>
        <v>10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10904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2719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10904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326354.87999999989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79037.830000000016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B333:I333"/>
    <mergeCell ref="A249:A293"/>
    <mergeCell ref="B249:B293"/>
    <mergeCell ref="A294:A327"/>
    <mergeCell ref="B294:B327"/>
    <mergeCell ref="B331:I331"/>
    <mergeCell ref="B332:I332"/>
    <mergeCell ref="A158:A182"/>
    <mergeCell ref="B158:B182"/>
    <mergeCell ref="A183:A210"/>
    <mergeCell ref="B183:B210"/>
    <mergeCell ref="A211:A248"/>
    <mergeCell ref="B211:B248"/>
    <mergeCell ref="A49:A91"/>
    <mergeCell ref="B49:B91"/>
    <mergeCell ref="A92:A121"/>
    <mergeCell ref="B92:B121"/>
    <mergeCell ref="A122:A157"/>
    <mergeCell ref="B122:B157"/>
    <mergeCell ref="A4:A48"/>
    <mergeCell ref="B4:B48"/>
    <mergeCell ref="A1:C1"/>
    <mergeCell ref="D1:I1"/>
    <mergeCell ref="J1:S1"/>
    <mergeCell ref="A2:I2"/>
    <mergeCell ref="J2:S2"/>
  </mergeCells>
  <conditionalFormatting sqref="R4:R327">
    <cfRule type="cellIs" dxfId="71" priority="4" operator="lessThan">
      <formula>0</formula>
    </cfRule>
  </conditionalFormatting>
  <conditionalFormatting sqref="S1 S3:S1048576">
    <cfRule type="cellIs" dxfId="70" priority="5" operator="equal">
      <formula>"ATENÇÃO"</formula>
    </cfRule>
  </conditionalFormatting>
  <conditionalFormatting sqref="S4:S327">
    <cfRule type="containsText" dxfId="69" priority="3" operator="containsText" text="ATENÇÃO">
      <formula>NOT(ISERROR(SEARCH("ATENÇÃO",S4)))</formula>
    </cfRule>
  </conditionalFormatting>
  <conditionalFormatting sqref="T4:AY327">
    <cfRule type="cellIs" dxfId="68" priority="1" operator="greaterThan">
      <formula>0</formula>
    </cfRule>
    <cfRule type="cellIs" dxfId="6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2A5A-DEC4-4194-B4FF-D4A755DD5F83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A3" sqref="A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267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2</v>
      </c>
      <c r="O4" s="53"/>
      <c r="P4" s="53"/>
      <c r="Q4" s="53"/>
      <c r="R4" s="55">
        <f>J4-SUM(T4:AY4)+M4</f>
        <v>10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500</v>
      </c>
      <c r="K7" s="52">
        <f t="shared" si="0"/>
        <v>0</v>
      </c>
      <c r="L7" s="52">
        <f t="shared" si="1"/>
        <v>0</v>
      </c>
      <c r="M7" s="53"/>
      <c r="N7" s="54">
        <f t="shared" si="2"/>
        <v>125</v>
      </c>
      <c r="O7" s="53"/>
      <c r="P7" s="53"/>
      <c r="Q7" s="53"/>
      <c r="R7" s="55">
        <f t="shared" si="3"/>
        <v>500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500</v>
      </c>
      <c r="K8" s="52">
        <f t="shared" si="0"/>
        <v>0</v>
      </c>
      <c r="L8" s="52">
        <f t="shared" si="1"/>
        <v>0</v>
      </c>
      <c r="M8" s="53"/>
      <c r="N8" s="54">
        <f t="shared" si="2"/>
        <v>125</v>
      </c>
      <c r="O8" s="53"/>
      <c r="P8" s="53"/>
      <c r="Q8" s="53"/>
      <c r="R8" s="55">
        <f t="shared" si="3"/>
        <v>500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400</v>
      </c>
      <c r="K9" s="52">
        <f t="shared" si="0"/>
        <v>0</v>
      </c>
      <c r="L9" s="52">
        <f t="shared" si="1"/>
        <v>0</v>
      </c>
      <c r="M9" s="53"/>
      <c r="N9" s="54">
        <f t="shared" si="2"/>
        <v>100</v>
      </c>
      <c r="O9" s="53"/>
      <c r="P9" s="53"/>
      <c r="Q9" s="53"/>
      <c r="R9" s="55">
        <f t="shared" si="3"/>
        <v>400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1400</v>
      </c>
      <c r="K10" s="52">
        <f t="shared" si="0"/>
        <v>0</v>
      </c>
      <c r="L10" s="52">
        <f t="shared" si="1"/>
        <v>0</v>
      </c>
      <c r="M10" s="53"/>
      <c r="N10" s="54">
        <f t="shared" si="2"/>
        <v>350</v>
      </c>
      <c r="O10" s="53"/>
      <c r="P10" s="53"/>
      <c r="Q10" s="53"/>
      <c r="R10" s="55">
        <f t="shared" si="3"/>
        <v>1400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1400</v>
      </c>
      <c r="K11" s="52">
        <f t="shared" si="0"/>
        <v>0</v>
      </c>
      <c r="L11" s="52">
        <f t="shared" si="1"/>
        <v>0</v>
      </c>
      <c r="M11" s="53"/>
      <c r="N11" s="54">
        <f t="shared" si="2"/>
        <v>350</v>
      </c>
      <c r="O11" s="53"/>
      <c r="P11" s="53"/>
      <c r="Q11" s="53"/>
      <c r="R11" s="55">
        <f t="shared" si="3"/>
        <v>1400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100</v>
      </c>
      <c r="K12" s="52">
        <f t="shared" si="0"/>
        <v>0</v>
      </c>
      <c r="L12" s="52">
        <f t="shared" si="1"/>
        <v>0</v>
      </c>
      <c r="M12" s="53"/>
      <c r="N12" s="54">
        <f t="shared" si="2"/>
        <v>25</v>
      </c>
      <c r="O12" s="53"/>
      <c r="P12" s="53"/>
      <c r="Q12" s="53"/>
      <c r="R12" s="55">
        <f t="shared" si="3"/>
        <v>100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</v>
      </c>
      <c r="K13" s="52">
        <f t="shared" si="0"/>
        <v>0</v>
      </c>
      <c r="L13" s="52">
        <f t="shared" si="1"/>
        <v>0</v>
      </c>
      <c r="M13" s="53"/>
      <c r="N13" s="54">
        <f t="shared" si="2"/>
        <v>2</v>
      </c>
      <c r="O13" s="53"/>
      <c r="P13" s="53"/>
      <c r="Q13" s="53"/>
      <c r="R13" s="55">
        <f t="shared" si="3"/>
        <v>10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50</v>
      </c>
      <c r="K14" s="52">
        <f t="shared" si="0"/>
        <v>0</v>
      </c>
      <c r="L14" s="52">
        <f t="shared" si="1"/>
        <v>0</v>
      </c>
      <c r="M14" s="53"/>
      <c r="N14" s="54">
        <f t="shared" si="2"/>
        <v>12</v>
      </c>
      <c r="O14" s="53"/>
      <c r="P14" s="53"/>
      <c r="Q14" s="53"/>
      <c r="R14" s="55">
        <f t="shared" si="3"/>
        <v>50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400</v>
      </c>
      <c r="K15" s="52">
        <f t="shared" si="0"/>
        <v>0</v>
      </c>
      <c r="L15" s="52">
        <f t="shared" si="1"/>
        <v>0</v>
      </c>
      <c r="M15" s="53"/>
      <c r="N15" s="54">
        <f t="shared" si="2"/>
        <v>100</v>
      </c>
      <c r="O15" s="53"/>
      <c r="P15" s="53"/>
      <c r="Q15" s="53"/>
      <c r="R15" s="55">
        <f t="shared" si="3"/>
        <v>400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300</v>
      </c>
      <c r="K17" s="52">
        <f t="shared" si="0"/>
        <v>0</v>
      </c>
      <c r="L17" s="52">
        <f t="shared" si="1"/>
        <v>0</v>
      </c>
      <c r="M17" s="53"/>
      <c r="N17" s="54">
        <f t="shared" si="2"/>
        <v>75</v>
      </c>
      <c r="O17" s="53"/>
      <c r="P17" s="53"/>
      <c r="Q17" s="53"/>
      <c r="R17" s="55">
        <f t="shared" si="3"/>
        <v>300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500</v>
      </c>
      <c r="K20" s="52">
        <f t="shared" si="0"/>
        <v>0</v>
      </c>
      <c r="L20" s="52">
        <f t="shared" si="1"/>
        <v>0</v>
      </c>
      <c r="M20" s="53"/>
      <c r="N20" s="54">
        <f t="shared" si="2"/>
        <v>125</v>
      </c>
      <c r="O20" s="53"/>
      <c r="P20" s="53"/>
      <c r="Q20" s="53"/>
      <c r="R20" s="55">
        <f t="shared" si="3"/>
        <v>500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500</v>
      </c>
      <c r="K21" s="52">
        <f t="shared" si="0"/>
        <v>0</v>
      </c>
      <c r="L21" s="52">
        <f t="shared" si="1"/>
        <v>0</v>
      </c>
      <c r="M21" s="53"/>
      <c r="N21" s="54">
        <f t="shared" si="2"/>
        <v>125</v>
      </c>
      <c r="O21" s="53"/>
      <c r="P21" s="53"/>
      <c r="Q21" s="53"/>
      <c r="R21" s="55">
        <f t="shared" si="3"/>
        <v>500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200</v>
      </c>
      <c r="K22" s="52">
        <f t="shared" si="0"/>
        <v>0</v>
      </c>
      <c r="L22" s="52">
        <f t="shared" si="1"/>
        <v>0</v>
      </c>
      <c r="M22" s="53"/>
      <c r="N22" s="54">
        <f t="shared" si="2"/>
        <v>50</v>
      </c>
      <c r="O22" s="53"/>
      <c r="P22" s="53"/>
      <c r="Q22" s="53"/>
      <c r="R22" s="55">
        <f t="shared" si="3"/>
        <v>200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200</v>
      </c>
      <c r="K23" s="52">
        <f t="shared" si="0"/>
        <v>0</v>
      </c>
      <c r="L23" s="52">
        <f t="shared" si="1"/>
        <v>0</v>
      </c>
      <c r="M23" s="53"/>
      <c r="N23" s="54">
        <f t="shared" si="2"/>
        <v>50</v>
      </c>
      <c r="O23" s="53"/>
      <c r="P23" s="53"/>
      <c r="Q23" s="53"/>
      <c r="R23" s="55">
        <f t="shared" si="3"/>
        <v>200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5</v>
      </c>
      <c r="K24" s="52">
        <f t="shared" si="0"/>
        <v>0</v>
      </c>
      <c r="L24" s="52">
        <f t="shared" si="1"/>
        <v>0</v>
      </c>
      <c r="M24" s="53"/>
      <c r="N24" s="54">
        <f t="shared" si="2"/>
        <v>1</v>
      </c>
      <c r="O24" s="53"/>
      <c r="P24" s="53"/>
      <c r="Q24" s="53"/>
      <c r="R24" s="55">
        <f t="shared" si="3"/>
        <v>5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5</v>
      </c>
      <c r="K25" s="52">
        <f t="shared" si="0"/>
        <v>0</v>
      </c>
      <c r="L25" s="52">
        <f t="shared" si="1"/>
        <v>0</v>
      </c>
      <c r="M25" s="53"/>
      <c r="N25" s="54">
        <f t="shared" si="2"/>
        <v>1</v>
      </c>
      <c r="O25" s="53"/>
      <c r="P25" s="53"/>
      <c r="Q25" s="53"/>
      <c r="R25" s="55">
        <f t="shared" si="3"/>
        <v>5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20</v>
      </c>
      <c r="K26" s="52">
        <f t="shared" si="0"/>
        <v>0</v>
      </c>
      <c r="L26" s="52">
        <f t="shared" si="1"/>
        <v>0</v>
      </c>
      <c r="M26" s="53"/>
      <c r="N26" s="54">
        <f t="shared" si="2"/>
        <v>5</v>
      </c>
      <c r="O26" s="53"/>
      <c r="P26" s="53"/>
      <c r="Q26" s="53"/>
      <c r="R26" s="55">
        <f t="shared" si="3"/>
        <v>20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5</v>
      </c>
      <c r="K28" s="52">
        <f t="shared" si="0"/>
        <v>0</v>
      </c>
      <c r="L28" s="52">
        <f t="shared" si="1"/>
        <v>0</v>
      </c>
      <c r="M28" s="53"/>
      <c r="N28" s="54">
        <f t="shared" si="2"/>
        <v>1</v>
      </c>
      <c r="O28" s="53"/>
      <c r="P28" s="53"/>
      <c r="Q28" s="53"/>
      <c r="R28" s="55">
        <f t="shared" si="3"/>
        <v>5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20</v>
      </c>
      <c r="K29" s="52">
        <f t="shared" si="0"/>
        <v>0</v>
      </c>
      <c r="L29" s="52">
        <f t="shared" si="1"/>
        <v>0</v>
      </c>
      <c r="M29" s="53"/>
      <c r="N29" s="54">
        <f t="shared" si="2"/>
        <v>5</v>
      </c>
      <c r="O29" s="53"/>
      <c r="P29" s="53"/>
      <c r="Q29" s="53"/>
      <c r="R29" s="55">
        <f t="shared" si="3"/>
        <v>20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20</v>
      </c>
      <c r="K30" s="52">
        <f t="shared" si="0"/>
        <v>0</v>
      </c>
      <c r="L30" s="52">
        <f t="shared" si="1"/>
        <v>0</v>
      </c>
      <c r="M30" s="53"/>
      <c r="N30" s="54">
        <f t="shared" si="2"/>
        <v>5</v>
      </c>
      <c r="O30" s="53"/>
      <c r="P30" s="53"/>
      <c r="Q30" s="53"/>
      <c r="R30" s="55">
        <f t="shared" si="3"/>
        <v>20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20</v>
      </c>
      <c r="K31" s="52">
        <f t="shared" si="0"/>
        <v>0</v>
      </c>
      <c r="L31" s="52">
        <f t="shared" si="1"/>
        <v>0</v>
      </c>
      <c r="M31" s="53"/>
      <c r="N31" s="54">
        <f t="shared" si="2"/>
        <v>5</v>
      </c>
      <c r="O31" s="53"/>
      <c r="P31" s="53"/>
      <c r="Q31" s="53"/>
      <c r="R31" s="55">
        <f t="shared" si="3"/>
        <v>20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20</v>
      </c>
      <c r="K32" s="52">
        <f t="shared" si="0"/>
        <v>0</v>
      </c>
      <c r="L32" s="52">
        <f t="shared" si="1"/>
        <v>0</v>
      </c>
      <c r="M32" s="53"/>
      <c r="N32" s="54">
        <f t="shared" si="2"/>
        <v>5</v>
      </c>
      <c r="O32" s="53"/>
      <c r="P32" s="53"/>
      <c r="Q32" s="53"/>
      <c r="R32" s="55">
        <f t="shared" si="3"/>
        <v>20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10</v>
      </c>
      <c r="K34" s="52">
        <f t="shared" si="0"/>
        <v>0</v>
      </c>
      <c r="L34" s="52">
        <f t="shared" si="1"/>
        <v>0</v>
      </c>
      <c r="M34" s="53"/>
      <c r="N34" s="54">
        <f t="shared" si="2"/>
        <v>2</v>
      </c>
      <c r="O34" s="53"/>
      <c r="P34" s="53"/>
      <c r="Q34" s="53"/>
      <c r="R34" s="55">
        <f t="shared" si="3"/>
        <v>10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10</v>
      </c>
      <c r="K35" s="52">
        <f t="shared" si="0"/>
        <v>0</v>
      </c>
      <c r="L35" s="52">
        <f t="shared" si="1"/>
        <v>0</v>
      </c>
      <c r="M35" s="53"/>
      <c r="N35" s="54">
        <f t="shared" si="2"/>
        <v>2</v>
      </c>
      <c r="O35" s="53"/>
      <c r="P35" s="53"/>
      <c r="Q35" s="53"/>
      <c r="R35" s="55">
        <f t="shared" si="3"/>
        <v>10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300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75</v>
      </c>
      <c r="O36" s="53"/>
      <c r="P36" s="53"/>
      <c r="Q36" s="53"/>
      <c r="R36" s="55">
        <f t="shared" ref="R36:R290" si="7">J36-SUM(T36:AY36)+M36</f>
        <v>300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300</v>
      </c>
      <c r="K37" s="52">
        <f t="shared" si="5"/>
        <v>0</v>
      </c>
      <c r="L37" s="52">
        <f t="shared" si="6"/>
        <v>0</v>
      </c>
      <c r="M37" s="53"/>
      <c r="N37" s="54">
        <f t="shared" si="2"/>
        <v>75</v>
      </c>
      <c r="O37" s="53"/>
      <c r="P37" s="53"/>
      <c r="Q37" s="53"/>
      <c r="R37" s="55">
        <f t="shared" si="7"/>
        <v>300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300</v>
      </c>
      <c r="K38" s="52">
        <f t="shared" si="5"/>
        <v>0</v>
      </c>
      <c r="L38" s="52">
        <f t="shared" si="6"/>
        <v>0</v>
      </c>
      <c r="M38" s="53"/>
      <c r="N38" s="54">
        <f t="shared" si="2"/>
        <v>75</v>
      </c>
      <c r="O38" s="53"/>
      <c r="P38" s="53"/>
      <c r="Q38" s="53"/>
      <c r="R38" s="55">
        <f t="shared" si="7"/>
        <v>300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300</v>
      </c>
      <c r="K39" s="52">
        <f t="shared" si="5"/>
        <v>0</v>
      </c>
      <c r="L39" s="52">
        <f t="shared" si="6"/>
        <v>0</v>
      </c>
      <c r="M39" s="53"/>
      <c r="N39" s="54">
        <f t="shared" si="2"/>
        <v>75</v>
      </c>
      <c r="O39" s="53"/>
      <c r="P39" s="53"/>
      <c r="Q39" s="53"/>
      <c r="R39" s="55">
        <f t="shared" si="7"/>
        <v>300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300</v>
      </c>
      <c r="K40" s="52">
        <f t="shared" si="5"/>
        <v>0</v>
      </c>
      <c r="L40" s="52">
        <f t="shared" si="6"/>
        <v>0</v>
      </c>
      <c r="M40" s="53"/>
      <c r="N40" s="54">
        <f t="shared" si="2"/>
        <v>75</v>
      </c>
      <c r="O40" s="53"/>
      <c r="P40" s="53"/>
      <c r="Q40" s="53"/>
      <c r="R40" s="55">
        <f t="shared" si="7"/>
        <v>300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300</v>
      </c>
      <c r="K46" s="52">
        <f t="shared" si="5"/>
        <v>0</v>
      </c>
      <c r="L46" s="52">
        <f t="shared" si="6"/>
        <v>0</v>
      </c>
      <c r="M46" s="53"/>
      <c r="N46" s="54">
        <f t="shared" si="2"/>
        <v>75</v>
      </c>
      <c r="O46" s="53"/>
      <c r="P46" s="53"/>
      <c r="Q46" s="53"/>
      <c r="R46" s="55">
        <f t="shared" si="7"/>
        <v>300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100</v>
      </c>
      <c r="K47" s="52">
        <f t="shared" si="5"/>
        <v>0</v>
      </c>
      <c r="L47" s="52">
        <f t="shared" si="6"/>
        <v>0</v>
      </c>
      <c r="M47" s="53"/>
      <c r="N47" s="54">
        <f t="shared" si="2"/>
        <v>25</v>
      </c>
      <c r="O47" s="53"/>
      <c r="P47" s="53"/>
      <c r="Q47" s="53"/>
      <c r="R47" s="55">
        <f t="shared" si="7"/>
        <v>100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15</v>
      </c>
      <c r="K48" s="52">
        <f t="shared" si="5"/>
        <v>0</v>
      </c>
      <c r="L48" s="52">
        <f t="shared" si="6"/>
        <v>0</v>
      </c>
      <c r="M48" s="53"/>
      <c r="N48" s="54">
        <f t="shared" si="2"/>
        <v>3</v>
      </c>
      <c r="O48" s="53"/>
      <c r="P48" s="53"/>
      <c r="Q48" s="53"/>
      <c r="R48" s="55">
        <f t="shared" si="7"/>
        <v>15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8520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2126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8520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265086.5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65545.930000000008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66" priority="4" operator="lessThan">
      <formula>0</formula>
    </cfRule>
  </conditionalFormatting>
  <conditionalFormatting sqref="S1 S3:S1048576">
    <cfRule type="cellIs" dxfId="65" priority="5" operator="equal">
      <formula>"ATENÇÃO"</formula>
    </cfRule>
  </conditionalFormatting>
  <conditionalFormatting sqref="S4:S327">
    <cfRule type="containsText" dxfId="64" priority="3" operator="containsText" text="ATENÇÃO">
      <formula>NOT(ISERROR(SEARCH("ATENÇÃO",S4)))</formula>
    </cfRule>
  </conditionalFormatting>
  <conditionalFormatting sqref="T4:AY327">
    <cfRule type="cellIs" dxfId="63" priority="1" operator="greaterThan">
      <formula>0</formula>
    </cfRule>
    <cfRule type="cellIs" dxfId="6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89EF-CD24-4C4C-926D-7279143A4D86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A294" sqref="A294:A327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266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2</v>
      </c>
      <c r="O4" s="53"/>
      <c r="P4" s="53"/>
      <c r="Q4" s="53"/>
      <c r="R4" s="55">
        <f>J4-SUM(T4:AY4)+M4</f>
        <v>10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300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75</v>
      </c>
      <c r="O5" s="53"/>
      <c r="P5" s="53"/>
      <c r="Q5" s="53"/>
      <c r="R5" s="55">
        <f t="shared" ref="R5:R35" si="3">J5-SUM(T5:AY5)+M5</f>
        <v>300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100</v>
      </c>
      <c r="K6" s="52">
        <f t="shared" si="0"/>
        <v>0</v>
      </c>
      <c r="L6" s="52">
        <f t="shared" si="1"/>
        <v>0</v>
      </c>
      <c r="M6" s="53"/>
      <c r="N6" s="54">
        <f t="shared" si="2"/>
        <v>25</v>
      </c>
      <c r="O6" s="53"/>
      <c r="P6" s="53"/>
      <c r="Q6" s="53"/>
      <c r="R6" s="55">
        <f t="shared" si="3"/>
        <v>100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500</v>
      </c>
      <c r="K7" s="52">
        <f t="shared" si="0"/>
        <v>0</v>
      </c>
      <c r="L7" s="52">
        <f t="shared" si="1"/>
        <v>0</v>
      </c>
      <c r="M7" s="53"/>
      <c r="N7" s="54">
        <f t="shared" si="2"/>
        <v>125</v>
      </c>
      <c r="O7" s="53"/>
      <c r="P7" s="53"/>
      <c r="Q7" s="53"/>
      <c r="R7" s="55">
        <f t="shared" si="3"/>
        <v>500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500</v>
      </c>
      <c r="K8" s="52">
        <f t="shared" si="0"/>
        <v>0</v>
      </c>
      <c r="L8" s="52">
        <f t="shared" si="1"/>
        <v>0</v>
      </c>
      <c r="M8" s="53"/>
      <c r="N8" s="54">
        <f t="shared" si="2"/>
        <v>125</v>
      </c>
      <c r="O8" s="53"/>
      <c r="P8" s="53"/>
      <c r="Q8" s="53"/>
      <c r="R8" s="55">
        <f t="shared" si="3"/>
        <v>500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400</v>
      </c>
      <c r="K9" s="52">
        <f t="shared" si="0"/>
        <v>0</v>
      </c>
      <c r="L9" s="52">
        <f t="shared" si="1"/>
        <v>0</v>
      </c>
      <c r="M9" s="53"/>
      <c r="N9" s="54">
        <f t="shared" si="2"/>
        <v>100</v>
      </c>
      <c r="O9" s="53"/>
      <c r="P9" s="53"/>
      <c r="Q9" s="53"/>
      <c r="R9" s="55">
        <f t="shared" si="3"/>
        <v>400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1000</v>
      </c>
      <c r="K10" s="52">
        <f t="shared" si="0"/>
        <v>0</v>
      </c>
      <c r="L10" s="52">
        <f t="shared" si="1"/>
        <v>0</v>
      </c>
      <c r="M10" s="53"/>
      <c r="N10" s="54">
        <f t="shared" si="2"/>
        <v>250</v>
      </c>
      <c r="O10" s="53"/>
      <c r="P10" s="53"/>
      <c r="Q10" s="53"/>
      <c r="R10" s="55">
        <f t="shared" si="3"/>
        <v>1000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3000</v>
      </c>
      <c r="K11" s="52">
        <f t="shared" si="0"/>
        <v>0</v>
      </c>
      <c r="L11" s="52">
        <f t="shared" si="1"/>
        <v>0</v>
      </c>
      <c r="M11" s="53"/>
      <c r="N11" s="54">
        <f t="shared" si="2"/>
        <v>750</v>
      </c>
      <c r="O11" s="53"/>
      <c r="P11" s="53"/>
      <c r="Q11" s="53"/>
      <c r="R11" s="55">
        <f t="shared" si="3"/>
        <v>3000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100</v>
      </c>
      <c r="K12" s="52">
        <f t="shared" si="0"/>
        <v>0</v>
      </c>
      <c r="L12" s="52">
        <f t="shared" si="1"/>
        <v>0</v>
      </c>
      <c r="M12" s="53"/>
      <c r="N12" s="54">
        <f t="shared" si="2"/>
        <v>25</v>
      </c>
      <c r="O12" s="53"/>
      <c r="P12" s="53"/>
      <c r="Q12" s="53"/>
      <c r="R12" s="55">
        <f t="shared" si="3"/>
        <v>100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100</v>
      </c>
      <c r="K13" s="52">
        <f t="shared" si="0"/>
        <v>0</v>
      </c>
      <c r="L13" s="52">
        <f t="shared" si="1"/>
        <v>0</v>
      </c>
      <c r="M13" s="53"/>
      <c r="N13" s="54">
        <f t="shared" si="2"/>
        <v>25</v>
      </c>
      <c r="O13" s="53"/>
      <c r="P13" s="53"/>
      <c r="Q13" s="53"/>
      <c r="R13" s="55">
        <f t="shared" si="3"/>
        <v>100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500</v>
      </c>
      <c r="K14" s="52">
        <f t="shared" si="0"/>
        <v>0</v>
      </c>
      <c r="L14" s="52">
        <f t="shared" si="1"/>
        <v>0</v>
      </c>
      <c r="M14" s="53"/>
      <c r="N14" s="54">
        <f t="shared" si="2"/>
        <v>125</v>
      </c>
      <c r="O14" s="53"/>
      <c r="P14" s="53"/>
      <c r="Q14" s="53"/>
      <c r="R14" s="55">
        <f t="shared" si="3"/>
        <v>500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1000</v>
      </c>
      <c r="K15" s="52">
        <f t="shared" si="0"/>
        <v>0</v>
      </c>
      <c r="L15" s="52">
        <f t="shared" si="1"/>
        <v>0</v>
      </c>
      <c r="M15" s="53"/>
      <c r="N15" s="54">
        <f t="shared" si="2"/>
        <v>250</v>
      </c>
      <c r="O15" s="53"/>
      <c r="P15" s="53"/>
      <c r="Q15" s="53"/>
      <c r="R15" s="55">
        <f t="shared" si="3"/>
        <v>1000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1000</v>
      </c>
      <c r="K16" s="52">
        <f t="shared" si="0"/>
        <v>0</v>
      </c>
      <c r="L16" s="52">
        <f t="shared" si="1"/>
        <v>0</v>
      </c>
      <c r="M16" s="53"/>
      <c r="N16" s="54">
        <f t="shared" si="2"/>
        <v>250</v>
      </c>
      <c r="O16" s="53"/>
      <c r="P16" s="53"/>
      <c r="Q16" s="53"/>
      <c r="R16" s="55">
        <f t="shared" si="3"/>
        <v>1000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100</v>
      </c>
      <c r="K17" s="52">
        <f t="shared" si="0"/>
        <v>0</v>
      </c>
      <c r="L17" s="52">
        <f t="shared" si="1"/>
        <v>0</v>
      </c>
      <c r="M17" s="53"/>
      <c r="N17" s="54">
        <f t="shared" si="2"/>
        <v>25</v>
      </c>
      <c r="O17" s="53"/>
      <c r="P17" s="53"/>
      <c r="Q17" s="53"/>
      <c r="R17" s="55">
        <f t="shared" si="3"/>
        <v>100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200</v>
      </c>
      <c r="K18" s="52">
        <f t="shared" si="0"/>
        <v>0</v>
      </c>
      <c r="L18" s="52">
        <f t="shared" si="1"/>
        <v>0</v>
      </c>
      <c r="M18" s="53"/>
      <c r="N18" s="54">
        <f t="shared" si="2"/>
        <v>50</v>
      </c>
      <c r="O18" s="53"/>
      <c r="P18" s="53"/>
      <c r="Q18" s="53"/>
      <c r="R18" s="55">
        <f t="shared" si="3"/>
        <v>200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200</v>
      </c>
      <c r="K19" s="52">
        <f t="shared" si="0"/>
        <v>0</v>
      </c>
      <c r="L19" s="52">
        <f t="shared" si="1"/>
        <v>0</v>
      </c>
      <c r="M19" s="53"/>
      <c r="N19" s="54">
        <f t="shared" si="2"/>
        <v>50</v>
      </c>
      <c r="O19" s="53"/>
      <c r="P19" s="53"/>
      <c r="Q19" s="53"/>
      <c r="R19" s="55">
        <f t="shared" si="3"/>
        <v>200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200</v>
      </c>
      <c r="K20" s="52">
        <f t="shared" si="0"/>
        <v>0</v>
      </c>
      <c r="L20" s="52">
        <f t="shared" si="1"/>
        <v>0</v>
      </c>
      <c r="M20" s="53"/>
      <c r="N20" s="54">
        <f t="shared" si="2"/>
        <v>50</v>
      </c>
      <c r="O20" s="53"/>
      <c r="P20" s="53"/>
      <c r="Q20" s="53"/>
      <c r="R20" s="55">
        <f t="shared" si="3"/>
        <v>200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200</v>
      </c>
      <c r="K21" s="52">
        <f t="shared" si="0"/>
        <v>0</v>
      </c>
      <c r="L21" s="52">
        <f t="shared" si="1"/>
        <v>0</v>
      </c>
      <c r="M21" s="53"/>
      <c r="N21" s="54">
        <f t="shared" si="2"/>
        <v>50</v>
      </c>
      <c r="O21" s="53"/>
      <c r="P21" s="53"/>
      <c r="Q21" s="53"/>
      <c r="R21" s="55">
        <f t="shared" si="3"/>
        <v>200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200</v>
      </c>
      <c r="K22" s="52">
        <f t="shared" si="0"/>
        <v>0</v>
      </c>
      <c r="L22" s="52">
        <f t="shared" si="1"/>
        <v>0</v>
      </c>
      <c r="M22" s="53"/>
      <c r="N22" s="54">
        <f t="shared" si="2"/>
        <v>50</v>
      </c>
      <c r="O22" s="53"/>
      <c r="P22" s="53"/>
      <c r="Q22" s="53"/>
      <c r="R22" s="55">
        <f t="shared" si="3"/>
        <v>200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200</v>
      </c>
      <c r="K23" s="52">
        <f t="shared" si="0"/>
        <v>0</v>
      </c>
      <c r="L23" s="52">
        <f t="shared" si="1"/>
        <v>0</v>
      </c>
      <c r="M23" s="53"/>
      <c r="N23" s="54">
        <f t="shared" si="2"/>
        <v>50</v>
      </c>
      <c r="O23" s="53"/>
      <c r="P23" s="53"/>
      <c r="Q23" s="53"/>
      <c r="R23" s="55">
        <f t="shared" si="3"/>
        <v>200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4</v>
      </c>
      <c r="K24" s="52">
        <f t="shared" si="0"/>
        <v>0</v>
      </c>
      <c r="L24" s="52">
        <f t="shared" si="1"/>
        <v>0</v>
      </c>
      <c r="M24" s="53"/>
      <c r="N24" s="54">
        <f t="shared" si="2"/>
        <v>1</v>
      </c>
      <c r="O24" s="53"/>
      <c r="P24" s="53"/>
      <c r="Q24" s="53"/>
      <c r="R24" s="55">
        <f t="shared" si="3"/>
        <v>4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4</v>
      </c>
      <c r="K25" s="52">
        <f t="shared" si="0"/>
        <v>0</v>
      </c>
      <c r="L25" s="52">
        <f t="shared" si="1"/>
        <v>0</v>
      </c>
      <c r="M25" s="53"/>
      <c r="N25" s="54">
        <f t="shared" si="2"/>
        <v>1</v>
      </c>
      <c r="O25" s="53"/>
      <c r="P25" s="53"/>
      <c r="Q25" s="53"/>
      <c r="R25" s="55">
        <f t="shared" si="3"/>
        <v>4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24</v>
      </c>
      <c r="K26" s="52">
        <f t="shared" si="0"/>
        <v>0</v>
      </c>
      <c r="L26" s="52">
        <f t="shared" si="1"/>
        <v>0</v>
      </c>
      <c r="M26" s="53"/>
      <c r="N26" s="54">
        <f t="shared" si="2"/>
        <v>6</v>
      </c>
      <c r="O26" s="53"/>
      <c r="P26" s="53"/>
      <c r="Q26" s="53"/>
      <c r="R26" s="55">
        <f t="shared" si="3"/>
        <v>24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4</v>
      </c>
      <c r="K27" s="52">
        <f t="shared" si="0"/>
        <v>0</v>
      </c>
      <c r="L27" s="52">
        <f t="shared" si="1"/>
        <v>0</v>
      </c>
      <c r="M27" s="53"/>
      <c r="N27" s="54">
        <f t="shared" si="2"/>
        <v>1</v>
      </c>
      <c r="O27" s="53"/>
      <c r="P27" s="53"/>
      <c r="Q27" s="53"/>
      <c r="R27" s="55">
        <f t="shared" si="3"/>
        <v>4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10</v>
      </c>
      <c r="K28" s="52">
        <f t="shared" si="0"/>
        <v>0</v>
      </c>
      <c r="L28" s="52">
        <f t="shared" si="1"/>
        <v>0</v>
      </c>
      <c r="M28" s="53"/>
      <c r="N28" s="54">
        <f t="shared" si="2"/>
        <v>2</v>
      </c>
      <c r="O28" s="53"/>
      <c r="P28" s="53"/>
      <c r="Q28" s="53"/>
      <c r="R28" s="55">
        <f t="shared" si="3"/>
        <v>10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10</v>
      </c>
      <c r="K29" s="52">
        <f t="shared" si="0"/>
        <v>0</v>
      </c>
      <c r="L29" s="52">
        <f t="shared" si="1"/>
        <v>0</v>
      </c>
      <c r="M29" s="53"/>
      <c r="N29" s="54">
        <f t="shared" si="2"/>
        <v>2</v>
      </c>
      <c r="O29" s="53"/>
      <c r="P29" s="53"/>
      <c r="Q29" s="53"/>
      <c r="R29" s="55">
        <f t="shared" si="3"/>
        <v>10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30</v>
      </c>
      <c r="K30" s="52">
        <f t="shared" si="0"/>
        <v>0</v>
      </c>
      <c r="L30" s="52">
        <f t="shared" si="1"/>
        <v>0</v>
      </c>
      <c r="M30" s="53"/>
      <c r="N30" s="54">
        <f t="shared" si="2"/>
        <v>7</v>
      </c>
      <c r="O30" s="53"/>
      <c r="P30" s="53"/>
      <c r="Q30" s="53"/>
      <c r="R30" s="55">
        <f t="shared" si="3"/>
        <v>30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30</v>
      </c>
      <c r="K31" s="52">
        <f t="shared" si="0"/>
        <v>0</v>
      </c>
      <c r="L31" s="52">
        <f t="shared" si="1"/>
        <v>0</v>
      </c>
      <c r="M31" s="53"/>
      <c r="N31" s="54">
        <f t="shared" si="2"/>
        <v>7</v>
      </c>
      <c r="O31" s="53"/>
      <c r="P31" s="53"/>
      <c r="Q31" s="53"/>
      <c r="R31" s="55">
        <f t="shared" si="3"/>
        <v>30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20</v>
      </c>
      <c r="K32" s="52">
        <f t="shared" si="0"/>
        <v>0</v>
      </c>
      <c r="L32" s="52">
        <f t="shared" si="1"/>
        <v>0</v>
      </c>
      <c r="M32" s="53"/>
      <c r="N32" s="54">
        <f t="shared" si="2"/>
        <v>5</v>
      </c>
      <c r="O32" s="53"/>
      <c r="P32" s="53"/>
      <c r="Q32" s="53"/>
      <c r="R32" s="55">
        <f t="shared" si="3"/>
        <v>20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20</v>
      </c>
      <c r="K33" s="52">
        <f t="shared" si="0"/>
        <v>0</v>
      </c>
      <c r="L33" s="52">
        <f t="shared" si="1"/>
        <v>0</v>
      </c>
      <c r="M33" s="53"/>
      <c r="N33" s="54">
        <f t="shared" si="2"/>
        <v>5</v>
      </c>
      <c r="O33" s="53"/>
      <c r="P33" s="53"/>
      <c r="Q33" s="53"/>
      <c r="R33" s="55">
        <f t="shared" si="3"/>
        <v>20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20</v>
      </c>
      <c r="K34" s="52">
        <f t="shared" si="0"/>
        <v>0</v>
      </c>
      <c r="L34" s="52">
        <f t="shared" si="1"/>
        <v>0</v>
      </c>
      <c r="M34" s="53"/>
      <c r="N34" s="54">
        <f t="shared" si="2"/>
        <v>5</v>
      </c>
      <c r="O34" s="53"/>
      <c r="P34" s="53"/>
      <c r="Q34" s="53"/>
      <c r="R34" s="55">
        <f t="shared" si="3"/>
        <v>20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60</v>
      </c>
      <c r="K35" s="52">
        <f t="shared" si="0"/>
        <v>0</v>
      </c>
      <c r="L35" s="52">
        <f t="shared" si="1"/>
        <v>0</v>
      </c>
      <c r="M35" s="53"/>
      <c r="N35" s="54">
        <f t="shared" si="2"/>
        <v>15</v>
      </c>
      <c r="O35" s="53"/>
      <c r="P35" s="53"/>
      <c r="Q35" s="53"/>
      <c r="R35" s="55">
        <f t="shared" si="3"/>
        <v>60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200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50</v>
      </c>
      <c r="O36" s="53"/>
      <c r="P36" s="53"/>
      <c r="Q36" s="53"/>
      <c r="R36" s="55">
        <f t="shared" ref="R36:R290" si="7">J36-SUM(T36:AY36)+M36</f>
        <v>200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200</v>
      </c>
      <c r="K37" s="52">
        <f t="shared" si="5"/>
        <v>0</v>
      </c>
      <c r="L37" s="52">
        <f t="shared" si="6"/>
        <v>0</v>
      </c>
      <c r="M37" s="53"/>
      <c r="N37" s="54">
        <f t="shared" si="2"/>
        <v>50</v>
      </c>
      <c r="O37" s="53"/>
      <c r="P37" s="53"/>
      <c r="Q37" s="53"/>
      <c r="R37" s="55">
        <f t="shared" si="7"/>
        <v>200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200</v>
      </c>
      <c r="K38" s="52">
        <f t="shared" si="5"/>
        <v>0</v>
      </c>
      <c r="L38" s="52">
        <f t="shared" si="6"/>
        <v>0</v>
      </c>
      <c r="M38" s="53"/>
      <c r="N38" s="54">
        <f t="shared" si="2"/>
        <v>50</v>
      </c>
      <c r="O38" s="53"/>
      <c r="P38" s="53"/>
      <c r="Q38" s="53"/>
      <c r="R38" s="55">
        <f t="shared" si="7"/>
        <v>200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4</v>
      </c>
      <c r="K41" s="52">
        <f t="shared" si="5"/>
        <v>0</v>
      </c>
      <c r="L41" s="52">
        <f t="shared" si="6"/>
        <v>0</v>
      </c>
      <c r="M41" s="53"/>
      <c r="N41" s="54">
        <f t="shared" si="2"/>
        <v>1</v>
      </c>
      <c r="O41" s="53"/>
      <c r="P41" s="53"/>
      <c r="Q41" s="53"/>
      <c r="R41" s="55">
        <f t="shared" si="7"/>
        <v>4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4</v>
      </c>
      <c r="K42" s="52">
        <f t="shared" si="5"/>
        <v>0</v>
      </c>
      <c r="L42" s="52">
        <f t="shared" si="6"/>
        <v>0</v>
      </c>
      <c r="M42" s="53"/>
      <c r="N42" s="54">
        <f t="shared" si="2"/>
        <v>1</v>
      </c>
      <c r="O42" s="53"/>
      <c r="P42" s="53"/>
      <c r="Q42" s="53"/>
      <c r="R42" s="55">
        <f t="shared" si="7"/>
        <v>4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2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2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20</v>
      </c>
      <c r="K44" s="52">
        <f t="shared" si="5"/>
        <v>0</v>
      </c>
      <c r="L44" s="52">
        <f t="shared" si="6"/>
        <v>0</v>
      </c>
      <c r="M44" s="53"/>
      <c r="N44" s="54">
        <f t="shared" si="2"/>
        <v>5</v>
      </c>
      <c r="O44" s="53"/>
      <c r="P44" s="53"/>
      <c r="Q44" s="53"/>
      <c r="R44" s="55">
        <f t="shared" si="7"/>
        <v>20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100</v>
      </c>
      <c r="K45" s="52">
        <f t="shared" si="5"/>
        <v>0</v>
      </c>
      <c r="L45" s="52">
        <f t="shared" si="6"/>
        <v>0</v>
      </c>
      <c r="M45" s="53"/>
      <c r="N45" s="54">
        <f t="shared" si="2"/>
        <v>25</v>
      </c>
      <c r="O45" s="53"/>
      <c r="P45" s="53"/>
      <c r="Q45" s="53"/>
      <c r="R45" s="55">
        <f t="shared" si="7"/>
        <v>100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100</v>
      </c>
      <c r="K46" s="52">
        <f t="shared" si="5"/>
        <v>0</v>
      </c>
      <c r="L46" s="52">
        <f t="shared" si="6"/>
        <v>0</v>
      </c>
      <c r="M46" s="53"/>
      <c r="N46" s="54">
        <f t="shared" si="2"/>
        <v>25</v>
      </c>
      <c r="O46" s="53"/>
      <c r="P46" s="53"/>
      <c r="Q46" s="53"/>
      <c r="R46" s="55">
        <f t="shared" si="7"/>
        <v>100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50</v>
      </c>
      <c r="K47" s="52">
        <f t="shared" si="5"/>
        <v>0</v>
      </c>
      <c r="L47" s="52">
        <f t="shared" si="6"/>
        <v>0</v>
      </c>
      <c r="M47" s="53"/>
      <c r="N47" s="54">
        <f t="shared" si="2"/>
        <v>12</v>
      </c>
      <c r="O47" s="53"/>
      <c r="P47" s="53"/>
      <c r="Q47" s="53"/>
      <c r="R47" s="55">
        <f t="shared" si="7"/>
        <v>50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80</v>
      </c>
      <c r="K48" s="52">
        <f t="shared" si="5"/>
        <v>0</v>
      </c>
      <c r="L48" s="52">
        <f t="shared" si="6"/>
        <v>0</v>
      </c>
      <c r="M48" s="53"/>
      <c r="N48" s="54">
        <f t="shared" si="2"/>
        <v>20</v>
      </c>
      <c r="O48" s="53"/>
      <c r="P48" s="53"/>
      <c r="Q48" s="53"/>
      <c r="R48" s="55">
        <f t="shared" si="7"/>
        <v>80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11006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2748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11006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411825.45999999985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101716.40999999997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61" priority="4" operator="lessThan">
      <formula>0</formula>
    </cfRule>
  </conditionalFormatting>
  <conditionalFormatting sqref="S1 S3:S1048576">
    <cfRule type="cellIs" dxfId="60" priority="5" operator="equal">
      <formula>"ATENÇÃO"</formula>
    </cfRule>
  </conditionalFormatting>
  <conditionalFormatting sqref="S4:S327">
    <cfRule type="containsText" dxfId="59" priority="3" operator="containsText" text="ATENÇÃO">
      <formula>NOT(ISERROR(SEARCH("ATENÇÃO",S4)))</formula>
    </cfRule>
  </conditionalFormatting>
  <conditionalFormatting sqref="T4:AY327">
    <cfRule type="cellIs" dxfId="58" priority="1" operator="greaterThan">
      <formula>0</formula>
    </cfRule>
    <cfRule type="cellIs" dxfId="5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C667-EFB1-45C8-84C4-F681E0486662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13" sqref="G1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268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2</v>
      </c>
      <c r="O4" s="53"/>
      <c r="P4" s="53"/>
      <c r="Q4" s="53"/>
      <c r="R4" s="55">
        <f>J4-SUM(T4:AY4)+M4</f>
        <v>10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200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50</v>
      </c>
      <c r="O5" s="53"/>
      <c r="P5" s="53"/>
      <c r="Q5" s="53"/>
      <c r="R5" s="55">
        <f t="shared" ref="R5:R35" si="3">J5-SUM(T5:AY5)+M5</f>
        <v>200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50</v>
      </c>
      <c r="K6" s="52">
        <f t="shared" si="0"/>
        <v>0</v>
      </c>
      <c r="L6" s="52">
        <f t="shared" si="1"/>
        <v>0</v>
      </c>
      <c r="M6" s="53"/>
      <c r="N6" s="54">
        <f t="shared" si="2"/>
        <v>12</v>
      </c>
      <c r="O6" s="53"/>
      <c r="P6" s="53"/>
      <c r="Q6" s="53"/>
      <c r="R6" s="55">
        <f t="shared" si="3"/>
        <v>50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500</v>
      </c>
      <c r="K7" s="52">
        <f t="shared" si="0"/>
        <v>0</v>
      </c>
      <c r="L7" s="52">
        <f t="shared" si="1"/>
        <v>0</v>
      </c>
      <c r="M7" s="53"/>
      <c r="N7" s="54">
        <f t="shared" si="2"/>
        <v>125</v>
      </c>
      <c r="O7" s="53"/>
      <c r="P7" s="53"/>
      <c r="Q7" s="53"/>
      <c r="R7" s="55">
        <f t="shared" si="3"/>
        <v>500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500</v>
      </c>
      <c r="K8" s="52">
        <f t="shared" si="0"/>
        <v>0</v>
      </c>
      <c r="L8" s="52">
        <f t="shared" si="1"/>
        <v>0</v>
      </c>
      <c r="M8" s="53"/>
      <c r="N8" s="54">
        <f t="shared" si="2"/>
        <v>125</v>
      </c>
      <c r="O8" s="53"/>
      <c r="P8" s="53"/>
      <c r="Q8" s="53"/>
      <c r="R8" s="55">
        <f t="shared" si="3"/>
        <v>500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500</v>
      </c>
      <c r="K9" s="52">
        <f t="shared" si="0"/>
        <v>0</v>
      </c>
      <c r="L9" s="52">
        <f t="shared" si="1"/>
        <v>0</v>
      </c>
      <c r="M9" s="53"/>
      <c r="N9" s="54">
        <f t="shared" si="2"/>
        <v>125</v>
      </c>
      <c r="O9" s="53"/>
      <c r="P9" s="53"/>
      <c r="Q9" s="53"/>
      <c r="R9" s="55">
        <f t="shared" si="3"/>
        <v>500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1000</v>
      </c>
      <c r="K10" s="52">
        <f t="shared" si="0"/>
        <v>0</v>
      </c>
      <c r="L10" s="52">
        <f t="shared" si="1"/>
        <v>0</v>
      </c>
      <c r="M10" s="53"/>
      <c r="N10" s="54">
        <f t="shared" si="2"/>
        <v>250</v>
      </c>
      <c r="O10" s="53"/>
      <c r="P10" s="53"/>
      <c r="Q10" s="53"/>
      <c r="R10" s="55">
        <f t="shared" si="3"/>
        <v>1000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3000</v>
      </c>
      <c r="K11" s="52">
        <f t="shared" si="0"/>
        <v>0</v>
      </c>
      <c r="L11" s="52">
        <f t="shared" si="1"/>
        <v>0</v>
      </c>
      <c r="M11" s="53"/>
      <c r="N11" s="54">
        <f t="shared" si="2"/>
        <v>750</v>
      </c>
      <c r="O11" s="53"/>
      <c r="P11" s="53"/>
      <c r="Q11" s="53"/>
      <c r="R11" s="55">
        <f t="shared" si="3"/>
        <v>3000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100</v>
      </c>
      <c r="K12" s="52">
        <f t="shared" si="0"/>
        <v>0</v>
      </c>
      <c r="L12" s="52">
        <f t="shared" si="1"/>
        <v>0</v>
      </c>
      <c r="M12" s="53"/>
      <c r="N12" s="54">
        <f t="shared" si="2"/>
        <v>25</v>
      </c>
      <c r="O12" s="53"/>
      <c r="P12" s="53"/>
      <c r="Q12" s="53"/>
      <c r="R12" s="55">
        <f t="shared" si="3"/>
        <v>100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100</v>
      </c>
      <c r="K13" s="52">
        <f t="shared" si="0"/>
        <v>0</v>
      </c>
      <c r="L13" s="52">
        <f t="shared" si="1"/>
        <v>0</v>
      </c>
      <c r="M13" s="53"/>
      <c r="N13" s="54">
        <f t="shared" si="2"/>
        <v>25</v>
      </c>
      <c r="O13" s="53"/>
      <c r="P13" s="53"/>
      <c r="Q13" s="53"/>
      <c r="R13" s="55">
        <f t="shared" si="3"/>
        <v>100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1000</v>
      </c>
      <c r="K14" s="52">
        <f t="shared" si="0"/>
        <v>0</v>
      </c>
      <c r="L14" s="52">
        <f t="shared" si="1"/>
        <v>0</v>
      </c>
      <c r="M14" s="53"/>
      <c r="N14" s="54">
        <f t="shared" si="2"/>
        <v>250</v>
      </c>
      <c r="O14" s="53"/>
      <c r="P14" s="53"/>
      <c r="Q14" s="53"/>
      <c r="R14" s="55">
        <f t="shared" si="3"/>
        <v>1000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1000</v>
      </c>
      <c r="K15" s="52">
        <f t="shared" si="0"/>
        <v>0</v>
      </c>
      <c r="L15" s="52">
        <f t="shared" si="1"/>
        <v>0</v>
      </c>
      <c r="M15" s="53"/>
      <c r="N15" s="54">
        <f t="shared" si="2"/>
        <v>250</v>
      </c>
      <c r="O15" s="53"/>
      <c r="P15" s="53"/>
      <c r="Q15" s="53"/>
      <c r="R15" s="55">
        <f t="shared" si="3"/>
        <v>1000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1000</v>
      </c>
      <c r="K16" s="52">
        <f t="shared" si="0"/>
        <v>0</v>
      </c>
      <c r="L16" s="52">
        <f t="shared" si="1"/>
        <v>0</v>
      </c>
      <c r="M16" s="53"/>
      <c r="N16" s="54">
        <f t="shared" si="2"/>
        <v>250</v>
      </c>
      <c r="O16" s="53"/>
      <c r="P16" s="53"/>
      <c r="Q16" s="53"/>
      <c r="R16" s="55">
        <f t="shared" si="3"/>
        <v>1000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300</v>
      </c>
      <c r="K17" s="52">
        <f t="shared" si="0"/>
        <v>0</v>
      </c>
      <c r="L17" s="52">
        <f t="shared" si="1"/>
        <v>0</v>
      </c>
      <c r="M17" s="53"/>
      <c r="N17" s="54">
        <f t="shared" si="2"/>
        <v>75</v>
      </c>
      <c r="O17" s="53"/>
      <c r="P17" s="53"/>
      <c r="Q17" s="53"/>
      <c r="R17" s="55">
        <f t="shared" si="3"/>
        <v>300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300</v>
      </c>
      <c r="K18" s="52">
        <f t="shared" si="0"/>
        <v>0</v>
      </c>
      <c r="L18" s="52">
        <f t="shared" si="1"/>
        <v>0</v>
      </c>
      <c r="M18" s="53"/>
      <c r="N18" s="54">
        <f t="shared" si="2"/>
        <v>75</v>
      </c>
      <c r="O18" s="53"/>
      <c r="P18" s="53"/>
      <c r="Q18" s="53"/>
      <c r="R18" s="55">
        <f t="shared" si="3"/>
        <v>300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300</v>
      </c>
      <c r="K19" s="52">
        <f t="shared" si="0"/>
        <v>0</v>
      </c>
      <c r="L19" s="52">
        <f t="shared" si="1"/>
        <v>0</v>
      </c>
      <c r="M19" s="53"/>
      <c r="N19" s="54">
        <f t="shared" si="2"/>
        <v>75</v>
      </c>
      <c r="O19" s="53"/>
      <c r="P19" s="53"/>
      <c r="Q19" s="53"/>
      <c r="R19" s="55">
        <f t="shared" si="3"/>
        <v>300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300</v>
      </c>
      <c r="K20" s="52">
        <f t="shared" si="0"/>
        <v>0</v>
      </c>
      <c r="L20" s="52">
        <f t="shared" si="1"/>
        <v>0</v>
      </c>
      <c r="M20" s="53"/>
      <c r="N20" s="54">
        <f t="shared" si="2"/>
        <v>75</v>
      </c>
      <c r="O20" s="53"/>
      <c r="P20" s="53"/>
      <c r="Q20" s="53"/>
      <c r="R20" s="55">
        <f t="shared" si="3"/>
        <v>300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300</v>
      </c>
      <c r="K21" s="52">
        <f t="shared" si="0"/>
        <v>0</v>
      </c>
      <c r="L21" s="52">
        <f t="shared" si="1"/>
        <v>0</v>
      </c>
      <c r="M21" s="53"/>
      <c r="N21" s="54">
        <f t="shared" si="2"/>
        <v>75</v>
      </c>
      <c r="O21" s="53"/>
      <c r="P21" s="53"/>
      <c r="Q21" s="53"/>
      <c r="R21" s="55">
        <f t="shared" si="3"/>
        <v>300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300</v>
      </c>
      <c r="K22" s="52">
        <f t="shared" si="0"/>
        <v>0</v>
      </c>
      <c r="L22" s="52">
        <f t="shared" si="1"/>
        <v>0</v>
      </c>
      <c r="M22" s="53"/>
      <c r="N22" s="54">
        <f t="shared" si="2"/>
        <v>75</v>
      </c>
      <c r="O22" s="53"/>
      <c r="P22" s="53"/>
      <c r="Q22" s="53"/>
      <c r="R22" s="55">
        <f t="shared" si="3"/>
        <v>300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300</v>
      </c>
      <c r="K23" s="52">
        <f t="shared" si="0"/>
        <v>0</v>
      </c>
      <c r="L23" s="52">
        <f t="shared" si="1"/>
        <v>0</v>
      </c>
      <c r="M23" s="53"/>
      <c r="N23" s="54">
        <f t="shared" si="2"/>
        <v>75</v>
      </c>
      <c r="O23" s="53"/>
      <c r="P23" s="53"/>
      <c r="Q23" s="53"/>
      <c r="R23" s="55">
        <f t="shared" si="3"/>
        <v>300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10</v>
      </c>
      <c r="K28" s="52">
        <f t="shared" si="0"/>
        <v>0</v>
      </c>
      <c r="L28" s="52">
        <f t="shared" si="1"/>
        <v>0</v>
      </c>
      <c r="M28" s="53"/>
      <c r="N28" s="54">
        <f t="shared" si="2"/>
        <v>2</v>
      </c>
      <c r="O28" s="53"/>
      <c r="P28" s="53"/>
      <c r="Q28" s="53"/>
      <c r="R28" s="55">
        <f t="shared" si="3"/>
        <v>10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20</v>
      </c>
      <c r="K29" s="52">
        <f t="shared" si="0"/>
        <v>0</v>
      </c>
      <c r="L29" s="52">
        <f t="shared" si="1"/>
        <v>0</v>
      </c>
      <c r="M29" s="53"/>
      <c r="N29" s="54">
        <f t="shared" si="2"/>
        <v>5</v>
      </c>
      <c r="O29" s="53"/>
      <c r="P29" s="53"/>
      <c r="Q29" s="53"/>
      <c r="R29" s="55">
        <f t="shared" si="3"/>
        <v>20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30</v>
      </c>
      <c r="K30" s="52">
        <f t="shared" si="0"/>
        <v>0</v>
      </c>
      <c r="L30" s="52">
        <f t="shared" si="1"/>
        <v>0</v>
      </c>
      <c r="M30" s="53"/>
      <c r="N30" s="54">
        <f t="shared" si="2"/>
        <v>7</v>
      </c>
      <c r="O30" s="53"/>
      <c r="P30" s="53"/>
      <c r="Q30" s="53"/>
      <c r="R30" s="55">
        <f t="shared" si="3"/>
        <v>30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30</v>
      </c>
      <c r="K31" s="52">
        <f t="shared" si="0"/>
        <v>0</v>
      </c>
      <c r="L31" s="52">
        <f t="shared" si="1"/>
        <v>0</v>
      </c>
      <c r="M31" s="53"/>
      <c r="N31" s="54">
        <f t="shared" si="2"/>
        <v>7</v>
      </c>
      <c r="O31" s="53"/>
      <c r="P31" s="53"/>
      <c r="Q31" s="53"/>
      <c r="R31" s="55">
        <f t="shared" si="3"/>
        <v>30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30</v>
      </c>
      <c r="K32" s="52">
        <f t="shared" si="0"/>
        <v>0</v>
      </c>
      <c r="L32" s="52">
        <f t="shared" si="1"/>
        <v>0</v>
      </c>
      <c r="M32" s="53"/>
      <c r="N32" s="54">
        <f t="shared" si="2"/>
        <v>7</v>
      </c>
      <c r="O32" s="53"/>
      <c r="P32" s="53"/>
      <c r="Q32" s="53"/>
      <c r="R32" s="55">
        <f t="shared" si="3"/>
        <v>30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30</v>
      </c>
      <c r="K33" s="52">
        <f t="shared" si="0"/>
        <v>0</v>
      </c>
      <c r="L33" s="52">
        <f t="shared" si="1"/>
        <v>0</v>
      </c>
      <c r="M33" s="53"/>
      <c r="N33" s="54">
        <f t="shared" si="2"/>
        <v>7</v>
      </c>
      <c r="O33" s="53"/>
      <c r="P33" s="53"/>
      <c r="Q33" s="53"/>
      <c r="R33" s="55">
        <f t="shared" si="3"/>
        <v>30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30</v>
      </c>
      <c r="K47" s="52">
        <f t="shared" si="5"/>
        <v>0</v>
      </c>
      <c r="L47" s="52">
        <f t="shared" si="6"/>
        <v>0</v>
      </c>
      <c r="M47" s="53"/>
      <c r="N47" s="54">
        <f t="shared" si="2"/>
        <v>7</v>
      </c>
      <c r="O47" s="53"/>
      <c r="P47" s="53"/>
      <c r="Q47" s="53"/>
      <c r="R47" s="55">
        <f t="shared" si="7"/>
        <v>30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20</v>
      </c>
      <c r="K48" s="52">
        <f t="shared" si="5"/>
        <v>0</v>
      </c>
      <c r="L48" s="52">
        <f t="shared" si="6"/>
        <v>0</v>
      </c>
      <c r="M48" s="53"/>
      <c r="N48" s="54">
        <f t="shared" si="2"/>
        <v>5</v>
      </c>
      <c r="O48" s="53"/>
      <c r="P48" s="53"/>
      <c r="Q48" s="53"/>
      <c r="R48" s="55">
        <f t="shared" si="7"/>
        <v>20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11260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2811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11260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448075.39999999991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110587.56000000001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56" priority="4" operator="lessThan">
      <formula>0</formula>
    </cfRule>
  </conditionalFormatting>
  <conditionalFormatting sqref="S1 S3:S1048576">
    <cfRule type="cellIs" dxfId="55" priority="5" operator="equal">
      <formula>"ATENÇÃO"</formula>
    </cfRule>
  </conditionalFormatting>
  <conditionalFormatting sqref="S4:S327">
    <cfRule type="containsText" dxfId="54" priority="3" operator="containsText" text="ATENÇÃO">
      <formula>NOT(ISERROR(SEARCH("ATENÇÃO",S4)))</formula>
    </cfRule>
  </conditionalFormatting>
  <conditionalFormatting sqref="T4:AY327">
    <cfRule type="cellIs" dxfId="53" priority="1" operator="greaterThan">
      <formula>0</formula>
    </cfRule>
    <cfRule type="cellIs" dxfId="5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3129-B3BC-45D2-88B2-D21455CA228D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319" sqref="G319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269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10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2</v>
      </c>
      <c r="O4" s="53"/>
      <c r="P4" s="53"/>
      <c r="Q4" s="53"/>
      <c r="R4" s="55">
        <f>J4-SUM(T4:AY4)+M4</f>
        <v>10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200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50</v>
      </c>
      <c r="O5" s="53"/>
      <c r="P5" s="53"/>
      <c r="Q5" s="53"/>
      <c r="R5" s="55">
        <f t="shared" ref="R5:R35" si="3">J5-SUM(T5:AY5)+M5</f>
        <v>200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30</v>
      </c>
      <c r="K6" s="52">
        <f t="shared" si="0"/>
        <v>0</v>
      </c>
      <c r="L6" s="52">
        <f t="shared" si="1"/>
        <v>0</v>
      </c>
      <c r="M6" s="53"/>
      <c r="N6" s="54">
        <f t="shared" si="2"/>
        <v>7</v>
      </c>
      <c r="O6" s="53"/>
      <c r="P6" s="53"/>
      <c r="Q6" s="53"/>
      <c r="R6" s="55">
        <f t="shared" si="3"/>
        <v>30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400</v>
      </c>
      <c r="K7" s="52">
        <f t="shared" si="0"/>
        <v>0</v>
      </c>
      <c r="L7" s="52">
        <f t="shared" si="1"/>
        <v>0</v>
      </c>
      <c r="M7" s="53"/>
      <c r="N7" s="54">
        <f t="shared" si="2"/>
        <v>100</v>
      </c>
      <c r="O7" s="53"/>
      <c r="P7" s="53"/>
      <c r="Q7" s="53"/>
      <c r="R7" s="55">
        <f t="shared" si="3"/>
        <v>400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400</v>
      </c>
      <c r="K8" s="52">
        <f t="shared" si="0"/>
        <v>0</v>
      </c>
      <c r="L8" s="52">
        <f t="shared" si="1"/>
        <v>0</v>
      </c>
      <c r="M8" s="53"/>
      <c r="N8" s="54">
        <f t="shared" si="2"/>
        <v>100</v>
      </c>
      <c r="O8" s="53"/>
      <c r="P8" s="53"/>
      <c r="Q8" s="53"/>
      <c r="R8" s="55">
        <f t="shared" si="3"/>
        <v>400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600</v>
      </c>
      <c r="K9" s="52">
        <f t="shared" si="0"/>
        <v>0</v>
      </c>
      <c r="L9" s="52">
        <f t="shared" si="1"/>
        <v>0</v>
      </c>
      <c r="M9" s="53"/>
      <c r="N9" s="54">
        <f t="shared" si="2"/>
        <v>150</v>
      </c>
      <c r="O9" s="53"/>
      <c r="P9" s="53"/>
      <c r="Q9" s="53"/>
      <c r="R9" s="55">
        <f t="shared" si="3"/>
        <v>600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1000</v>
      </c>
      <c r="K10" s="52">
        <f t="shared" si="0"/>
        <v>0</v>
      </c>
      <c r="L10" s="52">
        <f t="shared" si="1"/>
        <v>0</v>
      </c>
      <c r="M10" s="53"/>
      <c r="N10" s="54">
        <f t="shared" si="2"/>
        <v>250</v>
      </c>
      <c r="O10" s="53"/>
      <c r="P10" s="53"/>
      <c r="Q10" s="53"/>
      <c r="R10" s="55">
        <f t="shared" si="3"/>
        <v>1000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3000</v>
      </c>
      <c r="K11" s="52">
        <f t="shared" si="0"/>
        <v>0</v>
      </c>
      <c r="L11" s="52">
        <f t="shared" si="1"/>
        <v>0</v>
      </c>
      <c r="M11" s="53"/>
      <c r="N11" s="54">
        <f t="shared" si="2"/>
        <v>750</v>
      </c>
      <c r="O11" s="53"/>
      <c r="P11" s="53"/>
      <c r="Q11" s="53"/>
      <c r="R11" s="55">
        <f t="shared" si="3"/>
        <v>3000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200</v>
      </c>
      <c r="K12" s="52">
        <f t="shared" si="0"/>
        <v>0</v>
      </c>
      <c r="L12" s="52">
        <f t="shared" si="1"/>
        <v>0</v>
      </c>
      <c r="M12" s="53"/>
      <c r="N12" s="54">
        <f t="shared" si="2"/>
        <v>50</v>
      </c>
      <c r="O12" s="53"/>
      <c r="P12" s="53"/>
      <c r="Q12" s="53"/>
      <c r="R12" s="55">
        <f t="shared" si="3"/>
        <v>200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100</v>
      </c>
      <c r="K13" s="52">
        <f t="shared" si="0"/>
        <v>0</v>
      </c>
      <c r="L13" s="52">
        <f t="shared" si="1"/>
        <v>0</v>
      </c>
      <c r="M13" s="53"/>
      <c r="N13" s="54">
        <f t="shared" si="2"/>
        <v>25</v>
      </c>
      <c r="O13" s="53"/>
      <c r="P13" s="53"/>
      <c r="Q13" s="53"/>
      <c r="R13" s="55">
        <f t="shared" si="3"/>
        <v>100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500</v>
      </c>
      <c r="K14" s="52">
        <f t="shared" si="0"/>
        <v>0</v>
      </c>
      <c r="L14" s="52">
        <f t="shared" si="1"/>
        <v>0</v>
      </c>
      <c r="M14" s="53"/>
      <c r="N14" s="54">
        <f t="shared" si="2"/>
        <v>125</v>
      </c>
      <c r="O14" s="53"/>
      <c r="P14" s="53"/>
      <c r="Q14" s="53"/>
      <c r="R14" s="55">
        <f t="shared" si="3"/>
        <v>500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1500</v>
      </c>
      <c r="K15" s="52">
        <f t="shared" si="0"/>
        <v>0</v>
      </c>
      <c r="L15" s="52">
        <f t="shared" si="1"/>
        <v>0</v>
      </c>
      <c r="M15" s="53"/>
      <c r="N15" s="54">
        <f t="shared" si="2"/>
        <v>375</v>
      </c>
      <c r="O15" s="53"/>
      <c r="P15" s="53"/>
      <c r="Q15" s="53"/>
      <c r="R15" s="55">
        <f t="shared" si="3"/>
        <v>1500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1500</v>
      </c>
      <c r="K16" s="52">
        <f t="shared" si="0"/>
        <v>0</v>
      </c>
      <c r="L16" s="52">
        <f t="shared" si="1"/>
        <v>0</v>
      </c>
      <c r="M16" s="53"/>
      <c r="N16" s="54">
        <f t="shared" si="2"/>
        <v>375</v>
      </c>
      <c r="O16" s="53"/>
      <c r="P16" s="53"/>
      <c r="Q16" s="53"/>
      <c r="R16" s="55">
        <f t="shared" si="3"/>
        <v>1500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300</v>
      </c>
      <c r="K17" s="52">
        <f t="shared" si="0"/>
        <v>0</v>
      </c>
      <c r="L17" s="52">
        <f t="shared" si="1"/>
        <v>0</v>
      </c>
      <c r="M17" s="53"/>
      <c r="N17" s="54">
        <f t="shared" si="2"/>
        <v>75</v>
      </c>
      <c r="O17" s="53"/>
      <c r="P17" s="53"/>
      <c r="Q17" s="53"/>
      <c r="R17" s="55">
        <f t="shared" si="3"/>
        <v>300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300</v>
      </c>
      <c r="K18" s="52">
        <f t="shared" si="0"/>
        <v>0</v>
      </c>
      <c r="L18" s="52">
        <f t="shared" si="1"/>
        <v>0</v>
      </c>
      <c r="M18" s="53"/>
      <c r="N18" s="54">
        <f t="shared" si="2"/>
        <v>75</v>
      </c>
      <c r="O18" s="53"/>
      <c r="P18" s="53"/>
      <c r="Q18" s="53"/>
      <c r="R18" s="55">
        <f t="shared" si="3"/>
        <v>300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300</v>
      </c>
      <c r="K19" s="52">
        <f t="shared" si="0"/>
        <v>0</v>
      </c>
      <c r="L19" s="52">
        <f t="shared" si="1"/>
        <v>0</v>
      </c>
      <c r="M19" s="53"/>
      <c r="N19" s="54">
        <f t="shared" si="2"/>
        <v>75</v>
      </c>
      <c r="O19" s="53"/>
      <c r="P19" s="53"/>
      <c r="Q19" s="53"/>
      <c r="R19" s="55">
        <f t="shared" si="3"/>
        <v>300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300</v>
      </c>
      <c r="K20" s="52">
        <f t="shared" si="0"/>
        <v>0</v>
      </c>
      <c r="L20" s="52">
        <f t="shared" si="1"/>
        <v>0</v>
      </c>
      <c r="M20" s="53"/>
      <c r="N20" s="54">
        <f t="shared" si="2"/>
        <v>75</v>
      </c>
      <c r="O20" s="53"/>
      <c r="P20" s="53"/>
      <c r="Q20" s="53"/>
      <c r="R20" s="55">
        <f t="shared" si="3"/>
        <v>300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300</v>
      </c>
      <c r="K21" s="52">
        <f t="shared" si="0"/>
        <v>0</v>
      </c>
      <c r="L21" s="52">
        <f t="shared" si="1"/>
        <v>0</v>
      </c>
      <c r="M21" s="53"/>
      <c r="N21" s="54">
        <f t="shared" si="2"/>
        <v>75</v>
      </c>
      <c r="O21" s="53"/>
      <c r="P21" s="53"/>
      <c r="Q21" s="53"/>
      <c r="R21" s="55">
        <f t="shared" si="3"/>
        <v>300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300</v>
      </c>
      <c r="K22" s="52">
        <f t="shared" si="0"/>
        <v>0</v>
      </c>
      <c r="L22" s="52">
        <f t="shared" si="1"/>
        <v>0</v>
      </c>
      <c r="M22" s="53"/>
      <c r="N22" s="54">
        <f t="shared" si="2"/>
        <v>75</v>
      </c>
      <c r="O22" s="53"/>
      <c r="P22" s="53"/>
      <c r="Q22" s="53"/>
      <c r="R22" s="55">
        <f t="shared" si="3"/>
        <v>300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300</v>
      </c>
      <c r="K23" s="52">
        <f t="shared" si="0"/>
        <v>0</v>
      </c>
      <c r="L23" s="52">
        <f t="shared" si="1"/>
        <v>0</v>
      </c>
      <c r="M23" s="53"/>
      <c r="N23" s="54">
        <f t="shared" si="2"/>
        <v>75</v>
      </c>
      <c r="O23" s="53"/>
      <c r="P23" s="53"/>
      <c r="Q23" s="53"/>
      <c r="R23" s="55">
        <f t="shared" si="3"/>
        <v>300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5</v>
      </c>
      <c r="K24" s="52">
        <f t="shared" si="0"/>
        <v>0</v>
      </c>
      <c r="L24" s="52">
        <f t="shared" si="1"/>
        <v>0</v>
      </c>
      <c r="M24" s="53"/>
      <c r="N24" s="54">
        <f t="shared" si="2"/>
        <v>1</v>
      </c>
      <c r="O24" s="53"/>
      <c r="P24" s="53"/>
      <c r="Q24" s="53"/>
      <c r="R24" s="55">
        <f t="shared" si="3"/>
        <v>5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5</v>
      </c>
      <c r="K25" s="52">
        <f t="shared" si="0"/>
        <v>0</v>
      </c>
      <c r="L25" s="52">
        <f t="shared" si="1"/>
        <v>0</v>
      </c>
      <c r="M25" s="53"/>
      <c r="N25" s="54">
        <f t="shared" si="2"/>
        <v>1</v>
      </c>
      <c r="O25" s="53"/>
      <c r="P25" s="53"/>
      <c r="Q25" s="53"/>
      <c r="R25" s="55">
        <f t="shared" si="3"/>
        <v>5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40</v>
      </c>
      <c r="K26" s="52">
        <f t="shared" si="0"/>
        <v>0</v>
      </c>
      <c r="L26" s="52">
        <f t="shared" si="1"/>
        <v>0</v>
      </c>
      <c r="M26" s="53"/>
      <c r="N26" s="54">
        <f t="shared" si="2"/>
        <v>10</v>
      </c>
      <c r="O26" s="53"/>
      <c r="P26" s="53"/>
      <c r="Q26" s="53"/>
      <c r="R26" s="55">
        <f t="shared" si="3"/>
        <v>40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4</v>
      </c>
      <c r="K27" s="52">
        <f t="shared" si="0"/>
        <v>0</v>
      </c>
      <c r="L27" s="52">
        <f t="shared" si="1"/>
        <v>0</v>
      </c>
      <c r="M27" s="53"/>
      <c r="N27" s="54">
        <f t="shared" si="2"/>
        <v>1</v>
      </c>
      <c r="O27" s="53"/>
      <c r="P27" s="53"/>
      <c r="Q27" s="53"/>
      <c r="R27" s="55">
        <f t="shared" si="3"/>
        <v>4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10</v>
      </c>
      <c r="K28" s="52">
        <f t="shared" si="0"/>
        <v>0</v>
      </c>
      <c r="L28" s="52">
        <f t="shared" si="1"/>
        <v>0</v>
      </c>
      <c r="M28" s="53"/>
      <c r="N28" s="54">
        <f t="shared" si="2"/>
        <v>2</v>
      </c>
      <c r="O28" s="53"/>
      <c r="P28" s="53"/>
      <c r="Q28" s="53"/>
      <c r="R28" s="55">
        <f t="shared" si="3"/>
        <v>10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20</v>
      </c>
      <c r="K29" s="52">
        <f t="shared" si="0"/>
        <v>0</v>
      </c>
      <c r="L29" s="52">
        <f t="shared" si="1"/>
        <v>0</v>
      </c>
      <c r="M29" s="53"/>
      <c r="N29" s="54">
        <f t="shared" si="2"/>
        <v>5</v>
      </c>
      <c r="O29" s="53"/>
      <c r="P29" s="53"/>
      <c r="Q29" s="53"/>
      <c r="R29" s="55">
        <f t="shared" si="3"/>
        <v>20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30</v>
      </c>
      <c r="K30" s="52">
        <f t="shared" si="0"/>
        <v>0</v>
      </c>
      <c r="L30" s="52">
        <f t="shared" si="1"/>
        <v>0</v>
      </c>
      <c r="M30" s="53"/>
      <c r="N30" s="54">
        <f t="shared" si="2"/>
        <v>7</v>
      </c>
      <c r="O30" s="53"/>
      <c r="P30" s="53"/>
      <c r="Q30" s="53"/>
      <c r="R30" s="55">
        <f t="shared" si="3"/>
        <v>30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30</v>
      </c>
      <c r="K31" s="52">
        <f t="shared" si="0"/>
        <v>0</v>
      </c>
      <c r="L31" s="52">
        <f t="shared" si="1"/>
        <v>0</v>
      </c>
      <c r="M31" s="53"/>
      <c r="N31" s="54">
        <f t="shared" si="2"/>
        <v>7</v>
      </c>
      <c r="O31" s="53"/>
      <c r="P31" s="53"/>
      <c r="Q31" s="53"/>
      <c r="R31" s="55">
        <f t="shared" si="3"/>
        <v>30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20</v>
      </c>
      <c r="K32" s="52">
        <f t="shared" si="0"/>
        <v>0</v>
      </c>
      <c r="L32" s="52">
        <f t="shared" si="1"/>
        <v>0</v>
      </c>
      <c r="M32" s="53"/>
      <c r="N32" s="54">
        <f t="shared" si="2"/>
        <v>5</v>
      </c>
      <c r="O32" s="53"/>
      <c r="P32" s="53"/>
      <c r="Q32" s="53"/>
      <c r="R32" s="55">
        <f t="shared" si="3"/>
        <v>20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20</v>
      </c>
      <c r="K33" s="52">
        <f t="shared" si="0"/>
        <v>0</v>
      </c>
      <c r="L33" s="52">
        <f t="shared" si="1"/>
        <v>0</v>
      </c>
      <c r="M33" s="53"/>
      <c r="N33" s="54">
        <f t="shared" si="2"/>
        <v>5</v>
      </c>
      <c r="O33" s="53"/>
      <c r="P33" s="53"/>
      <c r="Q33" s="53"/>
      <c r="R33" s="55">
        <f t="shared" si="3"/>
        <v>20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40</v>
      </c>
      <c r="K34" s="52">
        <f t="shared" si="0"/>
        <v>0</v>
      </c>
      <c r="L34" s="52">
        <f t="shared" si="1"/>
        <v>0</v>
      </c>
      <c r="M34" s="53"/>
      <c r="N34" s="54">
        <f t="shared" si="2"/>
        <v>10</v>
      </c>
      <c r="O34" s="53"/>
      <c r="P34" s="53"/>
      <c r="Q34" s="53"/>
      <c r="R34" s="55">
        <f t="shared" si="3"/>
        <v>40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100</v>
      </c>
      <c r="K35" s="52">
        <f t="shared" si="0"/>
        <v>0</v>
      </c>
      <c r="L35" s="52">
        <f t="shared" si="1"/>
        <v>0</v>
      </c>
      <c r="M35" s="53"/>
      <c r="N35" s="54">
        <f t="shared" si="2"/>
        <v>25</v>
      </c>
      <c r="O35" s="53"/>
      <c r="P35" s="53"/>
      <c r="Q35" s="53"/>
      <c r="R35" s="55">
        <f t="shared" si="3"/>
        <v>100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1000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250</v>
      </c>
      <c r="O36" s="53"/>
      <c r="P36" s="53"/>
      <c r="Q36" s="53"/>
      <c r="R36" s="55">
        <f t="shared" ref="R36:R290" si="7">J36-SUM(T36:AY36)+M36</f>
        <v>1000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500</v>
      </c>
      <c r="K37" s="52">
        <f t="shared" si="5"/>
        <v>0</v>
      </c>
      <c r="L37" s="52">
        <f t="shared" si="6"/>
        <v>0</v>
      </c>
      <c r="M37" s="53"/>
      <c r="N37" s="54">
        <f t="shared" si="2"/>
        <v>125</v>
      </c>
      <c r="O37" s="53"/>
      <c r="P37" s="53"/>
      <c r="Q37" s="53"/>
      <c r="R37" s="55">
        <f t="shared" si="7"/>
        <v>500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1000</v>
      </c>
      <c r="K38" s="52">
        <f t="shared" si="5"/>
        <v>0</v>
      </c>
      <c r="L38" s="52">
        <f t="shared" si="6"/>
        <v>0</v>
      </c>
      <c r="M38" s="53"/>
      <c r="N38" s="54">
        <f t="shared" si="2"/>
        <v>250</v>
      </c>
      <c r="O38" s="53"/>
      <c r="P38" s="53"/>
      <c r="Q38" s="53"/>
      <c r="R38" s="55">
        <f t="shared" si="7"/>
        <v>1000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5</v>
      </c>
      <c r="K41" s="52">
        <f t="shared" si="5"/>
        <v>0</v>
      </c>
      <c r="L41" s="52">
        <f t="shared" si="6"/>
        <v>0</v>
      </c>
      <c r="M41" s="53"/>
      <c r="N41" s="54">
        <f t="shared" si="2"/>
        <v>1</v>
      </c>
      <c r="O41" s="53"/>
      <c r="P41" s="53"/>
      <c r="Q41" s="53"/>
      <c r="R41" s="55">
        <f t="shared" si="7"/>
        <v>5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5</v>
      </c>
      <c r="K42" s="52">
        <f t="shared" si="5"/>
        <v>0</v>
      </c>
      <c r="L42" s="52">
        <f t="shared" si="6"/>
        <v>0</v>
      </c>
      <c r="M42" s="53"/>
      <c r="N42" s="54">
        <f t="shared" si="2"/>
        <v>1</v>
      </c>
      <c r="O42" s="53"/>
      <c r="P42" s="53"/>
      <c r="Q42" s="53"/>
      <c r="R42" s="55">
        <f t="shared" si="7"/>
        <v>5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100</v>
      </c>
      <c r="K44" s="52">
        <f t="shared" si="5"/>
        <v>0</v>
      </c>
      <c r="L44" s="52">
        <f t="shared" si="6"/>
        <v>0</v>
      </c>
      <c r="M44" s="53"/>
      <c r="N44" s="54">
        <f t="shared" si="2"/>
        <v>25</v>
      </c>
      <c r="O44" s="53"/>
      <c r="P44" s="53"/>
      <c r="Q44" s="53"/>
      <c r="R44" s="55">
        <f t="shared" si="7"/>
        <v>100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1000</v>
      </c>
      <c r="K45" s="52">
        <f t="shared" si="5"/>
        <v>0</v>
      </c>
      <c r="L45" s="52">
        <f t="shared" si="6"/>
        <v>0</v>
      </c>
      <c r="M45" s="53"/>
      <c r="N45" s="54">
        <f t="shared" si="2"/>
        <v>250</v>
      </c>
      <c r="O45" s="53"/>
      <c r="P45" s="53"/>
      <c r="Q45" s="53"/>
      <c r="R45" s="55">
        <f t="shared" si="7"/>
        <v>1000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1000</v>
      </c>
      <c r="K46" s="52">
        <f t="shared" si="5"/>
        <v>0</v>
      </c>
      <c r="L46" s="52">
        <f t="shared" si="6"/>
        <v>0</v>
      </c>
      <c r="M46" s="53"/>
      <c r="N46" s="54">
        <f t="shared" si="2"/>
        <v>250</v>
      </c>
      <c r="O46" s="53"/>
      <c r="P46" s="53"/>
      <c r="Q46" s="53"/>
      <c r="R46" s="55">
        <f t="shared" si="7"/>
        <v>1000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100</v>
      </c>
      <c r="K47" s="52">
        <f t="shared" si="5"/>
        <v>0</v>
      </c>
      <c r="L47" s="52">
        <f t="shared" si="6"/>
        <v>0</v>
      </c>
      <c r="M47" s="53"/>
      <c r="N47" s="54">
        <f t="shared" si="2"/>
        <v>25</v>
      </c>
      <c r="O47" s="53"/>
      <c r="P47" s="53"/>
      <c r="Q47" s="53"/>
      <c r="R47" s="55">
        <f t="shared" si="7"/>
        <v>100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60</v>
      </c>
      <c r="K48" s="52">
        <f t="shared" si="5"/>
        <v>0</v>
      </c>
      <c r="L48" s="52">
        <f t="shared" si="6"/>
        <v>0</v>
      </c>
      <c r="M48" s="53"/>
      <c r="N48" s="54">
        <f t="shared" si="2"/>
        <v>15</v>
      </c>
      <c r="O48" s="53"/>
      <c r="P48" s="53"/>
      <c r="Q48" s="53"/>
      <c r="R48" s="55">
        <f t="shared" si="7"/>
        <v>60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16634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4155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16634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627050.72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155289.93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51" priority="4" operator="lessThan">
      <formula>0</formula>
    </cfRule>
  </conditionalFormatting>
  <conditionalFormatting sqref="S1 S3:S1048576">
    <cfRule type="cellIs" dxfId="50" priority="5" operator="equal">
      <formula>"ATENÇÃO"</formula>
    </cfRule>
  </conditionalFormatting>
  <conditionalFormatting sqref="S4:S327">
    <cfRule type="containsText" dxfId="49" priority="3" operator="containsText" text="ATENÇÃO">
      <formula>NOT(ISERROR(SEARCH("ATENÇÃO",S4)))</formula>
    </cfRule>
  </conditionalFormatting>
  <conditionalFormatting sqref="T4:AY327">
    <cfRule type="cellIs" dxfId="48" priority="1" operator="greaterThan">
      <formula>0</formula>
    </cfRule>
    <cfRule type="cellIs" dxfId="4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8003-3338-4EAA-8333-240F26FCD744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G323" sqref="G323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270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20</v>
      </c>
      <c r="K49" s="52">
        <f t="shared" si="5"/>
        <v>0</v>
      </c>
      <c r="L49" s="52">
        <f t="shared" si="6"/>
        <v>0</v>
      </c>
      <c r="M49" s="53"/>
      <c r="N49" s="54">
        <f t="shared" si="2"/>
        <v>5</v>
      </c>
      <c r="O49" s="53"/>
      <c r="P49" s="53"/>
      <c r="Q49" s="53"/>
      <c r="R49" s="55">
        <f t="shared" si="7"/>
        <v>20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1000</v>
      </c>
      <c r="K50" s="52">
        <f t="shared" si="5"/>
        <v>0</v>
      </c>
      <c r="L50" s="52">
        <f t="shared" si="6"/>
        <v>0</v>
      </c>
      <c r="M50" s="53"/>
      <c r="N50" s="54">
        <f t="shared" si="2"/>
        <v>250</v>
      </c>
      <c r="O50" s="53"/>
      <c r="P50" s="53"/>
      <c r="Q50" s="53"/>
      <c r="R50" s="55">
        <f t="shared" si="7"/>
        <v>1000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250</v>
      </c>
      <c r="K51" s="52">
        <f t="shared" si="5"/>
        <v>0</v>
      </c>
      <c r="L51" s="52">
        <f t="shared" si="6"/>
        <v>0</v>
      </c>
      <c r="M51" s="53"/>
      <c r="N51" s="54">
        <f t="shared" si="2"/>
        <v>62</v>
      </c>
      <c r="O51" s="53"/>
      <c r="P51" s="53"/>
      <c r="Q51" s="53"/>
      <c r="R51" s="55">
        <f t="shared" si="7"/>
        <v>250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50</v>
      </c>
      <c r="K52" s="52">
        <f t="shared" si="5"/>
        <v>0</v>
      </c>
      <c r="L52" s="52">
        <f t="shared" si="6"/>
        <v>0</v>
      </c>
      <c r="M52" s="53"/>
      <c r="N52" s="54">
        <f t="shared" si="2"/>
        <v>12</v>
      </c>
      <c r="O52" s="53"/>
      <c r="P52" s="53"/>
      <c r="Q52" s="53"/>
      <c r="R52" s="55">
        <f t="shared" si="7"/>
        <v>50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200</v>
      </c>
      <c r="K53" s="52">
        <f t="shared" si="5"/>
        <v>0</v>
      </c>
      <c r="L53" s="52">
        <f t="shared" si="6"/>
        <v>0</v>
      </c>
      <c r="M53" s="53"/>
      <c r="N53" s="54">
        <f t="shared" si="2"/>
        <v>50</v>
      </c>
      <c r="O53" s="53"/>
      <c r="P53" s="53"/>
      <c r="Q53" s="53"/>
      <c r="R53" s="55">
        <f t="shared" si="7"/>
        <v>200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100</v>
      </c>
      <c r="K54" s="52">
        <f t="shared" si="5"/>
        <v>0</v>
      </c>
      <c r="L54" s="52">
        <f t="shared" si="6"/>
        <v>0</v>
      </c>
      <c r="M54" s="53"/>
      <c r="N54" s="54">
        <f t="shared" si="2"/>
        <v>25</v>
      </c>
      <c r="O54" s="53"/>
      <c r="P54" s="53"/>
      <c r="Q54" s="53"/>
      <c r="R54" s="55">
        <f t="shared" si="7"/>
        <v>100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1000</v>
      </c>
      <c r="K55" s="52">
        <f t="shared" si="5"/>
        <v>0</v>
      </c>
      <c r="L55" s="52">
        <f t="shared" si="6"/>
        <v>0</v>
      </c>
      <c r="M55" s="53"/>
      <c r="N55" s="54">
        <f t="shared" si="2"/>
        <v>250</v>
      </c>
      <c r="O55" s="53"/>
      <c r="P55" s="53"/>
      <c r="Q55" s="53"/>
      <c r="R55" s="55">
        <f t="shared" si="7"/>
        <v>1000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10000</v>
      </c>
      <c r="K56" s="52">
        <f t="shared" si="5"/>
        <v>0</v>
      </c>
      <c r="L56" s="52">
        <f t="shared" si="6"/>
        <v>0</v>
      </c>
      <c r="M56" s="53"/>
      <c r="N56" s="54">
        <f t="shared" si="2"/>
        <v>2500</v>
      </c>
      <c r="O56" s="53"/>
      <c r="P56" s="53"/>
      <c r="Q56" s="53"/>
      <c r="R56" s="55">
        <f t="shared" si="7"/>
        <v>10000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500</v>
      </c>
      <c r="K57" s="52">
        <f t="shared" si="5"/>
        <v>0</v>
      </c>
      <c r="L57" s="52">
        <f t="shared" si="6"/>
        <v>0</v>
      </c>
      <c r="M57" s="53"/>
      <c r="N57" s="54">
        <f t="shared" si="2"/>
        <v>125</v>
      </c>
      <c r="O57" s="53"/>
      <c r="P57" s="53"/>
      <c r="Q57" s="53"/>
      <c r="R57" s="55">
        <f t="shared" si="7"/>
        <v>500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50</v>
      </c>
      <c r="K58" s="52">
        <f t="shared" si="5"/>
        <v>0</v>
      </c>
      <c r="L58" s="52">
        <f t="shared" si="6"/>
        <v>0</v>
      </c>
      <c r="M58" s="53"/>
      <c r="N58" s="54">
        <f t="shared" si="2"/>
        <v>12</v>
      </c>
      <c r="O58" s="53"/>
      <c r="P58" s="53"/>
      <c r="Q58" s="53"/>
      <c r="R58" s="55">
        <f t="shared" si="7"/>
        <v>50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200</v>
      </c>
      <c r="K59" s="52">
        <f t="shared" si="5"/>
        <v>0</v>
      </c>
      <c r="L59" s="52">
        <f t="shared" si="6"/>
        <v>0</v>
      </c>
      <c r="M59" s="53"/>
      <c r="N59" s="54">
        <f t="shared" si="2"/>
        <v>50</v>
      </c>
      <c r="O59" s="53"/>
      <c r="P59" s="53"/>
      <c r="Q59" s="53"/>
      <c r="R59" s="55">
        <f t="shared" si="7"/>
        <v>200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500</v>
      </c>
      <c r="K60" s="52">
        <f t="shared" si="5"/>
        <v>0</v>
      </c>
      <c r="L60" s="52">
        <f t="shared" si="6"/>
        <v>0</v>
      </c>
      <c r="M60" s="53"/>
      <c r="N60" s="54">
        <f t="shared" si="2"/>
        <v>125</v>
      </c>
      <c r="O60" s="53"/>
      <c r="P60" s="53"/>
      <c r="Q60" s="53"/>
      <c r="R60" s="55">
        <f t="shared" si="7"/>
        <v>500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500</v>
      </c>
      <c r="K61" s="52">
        <f t="shared" si="5"/>
        <v>0</v>
      </c>
      <c r="L61" s="52">
        <f t="shared" si="6"/>
        <v>0</v>
      </c>
      <c r="M61" s="53"/>
      <c r="N61" s="54">
        <f t="shared" si="2"/>
        <v>125</v>
      </c>
      <c r="O61" s="53"/>
      <c r="P61" s="53"/>
      <c r="Q61" s="53"/>
      <c r="R61" s="55">
        <f t="shared" si="7"/>
        <v>500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100</v>
      </c>
      <c r="K62" s="52">
        <f t="shared" si="5"/>
        <v>0</v>
      </c>
      <c r="L62" s="52">
        <f t="shared" si="6"/>
        <v>0</v>
      </c>
      <c r="M62" s="53"/>
      <c r="N62" s="54">
        <f t="shared" si="2"/>
        <v>25</v>
      </c>
      <c r="O62" s="53"/>
      <c r="P62" s="53"/>
      <c r="Q62" s="53"/>
      <c r="R62" s="55">
        <f t="shared" si="7"/>
        <v>100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200</v>
      </c>
      <c r="K63" s="52">
        <f t="shared" si="5"/>
        <v>0</v>
      </c>
      <c r="L63" s="52">
        <f t="shared" si="6"/>
        <v>0</v>
      </c>
      <c r="M63" s="53"/>
      <c r="N63" s="54">
        <f t="shared" si="2"/>
        <v>50</v>
      </c>
      <c r="O63" s="53"/>
      <c r="P63" s="53"/>
      <c r="Q63" s="53"/>
      <c r="R63" s="55">
        <f t="shared" si="7"/>
        <v>200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200</v>
      </c>
      <c r="K64" s="52">
        <f t="shared" si="5"/>
        <v>0</v>
      </c>
      <c r="L64" s="52">
        <f t="shared" si="6"/>
        <v>0</v>
      </c>
      <c r="M64" s="53"/>
      <c r="N64" s="54">
        <f t="shared" si="2"/>
        <v>50</v>
      </c>
      <c r="O64" s="53"/>
      <c r="P64" s="53"/>
      <c r="Q64" s="53"/>
      <c r="R64" s="55">
        <f t="shared" si="7"/>
        <v>200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100</v>
      </c>
      <c r="K65" s="52">
        <f t="shared" si="5"/>
        <v>0</v>
      </c>
      <c r="L65" s="52">
        <f t="shared" si="6"/>
        <v>0</v>
      </c>
      <c r="M65" s="53"/>
      <c r="N65" s="54">
        <f t="shared" si="2"/>
        <v>25</v>
      </c>
      <c r="O65" s="53"/>
      <c r="P65" s="53"/>
      <c r="Q65" s="53"/>
      <c r="R65" s="55">
        <f t="shared" si="7"/>
        <v>100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100</v>
      </c>
      <c r="K66" s="52">
        <f t="shared" si="5"/>
        <v>0</v>
      </c>
      <c r="L66" s="52">
        <f t="shared" si="6"/>
        <v>0</v>
      </c>
      <c r="M66" s="53"/>
      <c r="N66" s="54">
        <f t="shared" si="2"/>
        <v>25</v>
      </c>
      <c r="O66" s="53"/>
      <c r="P66" s="53"/>
      <c r="Q66" s="53"/>
      <c r="R66" s="55">
        <f t="shared" si="7"/>
        <v>100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200</v>
      </c>
      <c r="K67" s="52">
        <f t="shared" si="5"/>
        <v>0</v>
      </c>
      <c r="L67" s="52">
        <f t="shared" si="6"/>
        <v>0</v>
      </c>
      <c r="M67" s="53"/>
      <c r="N67" s="54">
        <f t="shared" si="2"/>
        <v>50</v>
      </c>
      <c r="O67" s="53"/>
      <c r="P67" s="53"/>
      <c r="Q67" s="53"/>
      <c r="R67" s="55">
        <f t="shared" si="7"/>
        <v>200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200</v>
      </c>
      <c r="K68" s="52">
        <f t="shared" si="5"/>
        <v>0</v>
      </c>
      <c r="L68" s="52">
        <f t="shared" si="6"/>
        <v>0</v>
      </c>
      <c r="M68" s="53"/>
      <c r="N68" s="54">
        <f t="shared" si="2"/>
        <v>50</v>
      </c>
      <c r="O68" s="53"/>
      <c r="P68" s="53"/>
      <c r="Q68" s="53"/>
      <c r="R68" s="55">
        <f t="shared" si="7"/>
        <v>200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5</v>
      </c>
      <c r="K69" s="52">
        <f t="shared" si="5"/>
        <v>0</v>
      </c>
      <c r="L69" s="52">
        <f t="shared" si="6"/>
        <v>0</v>
      </c>
      <c r="M69" s="53"/>
      <c r="N69" s="54">
        <f t="shared" si="2"/>
        <v>1</v>
      </c>
      <c r="O69" s="53"/>
      <c r="P69" s="53"/>
      <c r="Q69" s="53"/>
      <c r="R69" s="55">
        <f t="shared" si="7"/>
        <v>5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5</v>
      </c>
      <c r="K70" s="52">
        <f t="shared" si="5"/>
        <v>0</v>
      </c>
      <c r="L70" s="52">
        <f t="shared" si="6"/>
        <v>0</v>
      </c>
      <c r="M70" s="53"/>
      <c r="N70" s="54">
        <f t="shared" si="2"/>
        <v>1</v>
      </c>
      <c r="O70" s="53"/>
      <c r="P70" s="53"/>
      <c r="Q70" s="53"/>
      <c r="R70" s="55">
        <f t="shared" si="7"/>
        <v>5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20</v>
      </c>
      <c r="K71" s="52">
        <f t="shared" si="5"/>
        <v>0</v>
      </c>
      <c r="L71" s="52">
        <f t="shared" si="6"/>
        <v>0</v>
      </c>
      <c r="M71" s="53"/>
      <c r="N71" s="54">
        <f t="shared" si="2"/>
        <v>5</v>
      </c>
      <c r="O71" s="53"/>
      <c r="P71" s="53"/>
      <c r="Q71" s="53"/>
      <c r="R71" s="55">
        <f t="shared" si="7"/>
        <v>20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20</v>
      </c>
      <c r="K72" s="52">
        <f t="shared" si="5"/>
        <v>0</v>
      </c>
      <c r="L72" s="52">
        <f t="shared" si="6"/>
        <v>0</v>
      </c>
      <c r="M72" s="53"/>
      <c r="N72" s="54">
        <f t="shared" si="2"/>
        <v>5</v>
      </c>
      <c r="O72" s="53"/>
      <c r="P72" s="53"/>
      <c r="Q72" s="53"/>
      <c r="R72" s="55">
        <f t="shared" si="7"/>
        <v>20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10</v>
      </c>
      <c r="K73" s="52">
        <f t="shared" si="5"/>
        <v>0</v>
      </c>
      <c r="L73" s="52">
        <f t="shared" si="6"/>
        <v>0</v>
      </c>
      <c r="M73" s="53"/>
      <c r="N73" s="54">
        <f t="shared" si="2"/>
        <v>2</v>
      </c>
      <c r="O73" s="53"/>
      <c r="P73" s="53"/>
      <c r="Q73" s="53"/>
      <c r="R73" s="55">
        <f t="shared" si="7"/>
        <v>10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50</v>
      </c>
      <c r="K74" s="52">
        <f t="shared" si="5"/>
        <v>0</v>
      </c>
      <c r="L74" s="52">
        <f t="shared" si="6"/>
        <v>0</v>
      </c>
      <c r="M74" s="53"/>
      <c r="N74" s="54">
        <f t="shared" si="2"/>
        <v>12</v>
      </c>
      <c r="O74" s="53"/>
      <c r="P74" s="53"/>
      <c r="Q74" s="53"/>
      <c r="R74" s="55">
        <f t="shared" si="7"/>
        <v>50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10</v>
      </c>
      <c r="K75" s="52">
        <f t="shared" si="5"/>
        <v>0</v>
      </c>
      <c r="L75" s="52">
        <f t="shared" si="6"/>
        <v>0</v>
      </c>
      <c r="M75" s="53"/>
      <c r="N75" s="54">
        <f t="shared" si="2"/>
        <v>2</v>
      </c>
      <c r="O75" s="53"/>
      <c r="P75" s="53"/>
      <c r="Q75" s="53"/>
      <c r="R75" s="55">
        <f t="shared" si="7"/>
        <v>10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40</v>
      </c>
      <c r="K76" s="52">
        <f t="shared" si="5"/>
        <v>0</v>
      </c>
      <c r="L76" s="52">
        <f t="shared" si="6"/>
        <v>0</v>
      </c>
      <c r="M76" s="53"/>
      <c r="N76" s="54">
        <f t="shared" si="2"/>
        <v>10</v>
      </c>
      <c r="O76" s="53"/>
      <c r="P76" s="53"/>
      <c r="Q76" s="53"/>
      <c r="R76" s="55">
        <f t="shared" si="7"/>
        <v>40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5</v>
      </c>
      <c r="K77" s="52">
        <f t="shared" si="5"/>
        <v>0</v>
      </c>
      <c r="L77" s="52">
        <f t="shared" si="6"/>
        <v>0</v>
      </c>
      <c r="M77" s="53"/>
      <c r="N77" s="54">
        <f t="shared" si="2"/>
        <v>1</v>
      </c>
      <c r="O77" s="53"/>
      <c r="P77" s="53"/>
      <c r="Q77" s="53"/>
      <c r="R77" s="55">
        <f t="shared" si="7"/>
        <v>5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10</v>
      </c>
      <c r="K78" s="52">
        <f t="shared" si="5"/>
        <v>0</v>
      </c>
      <c r="L78" s="52">
        <f t="shared" si="6"/>
        <v>0</v>
      </c>
      <c r="M78" s="53"/>
      <c r="N78" s="54">
        <f t="shared" si="2"/>
        <v>2</v>
      </c>
      <c r="O78" s="53"/>
      <c r="P78" s="53"/>
      <c r="Q78" s="53"/>
      <c r="R78" s="55">
        <f t="shared" si="7"/>
        <v>10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40</v>
      </c>
      <c r="K79" s="52">
        <f t="shared" si="5"/>
        <v>0</v>
      </c>
      <c r="L79" s="52">
        <f t="shared" si="6"/>
        <v>0</v>
      </c>
      <c r="M79" s="53"/>
      <c r="N79" s="54">
        <f t="shared" si="2"/>
        <v>10</v>
      </c>
      <c r="O79" s="53"/>
      <c r="P79" s="53"/>
      <c r="Q79" s="53"/>
      <c r="R79" s="55">
        <f t="shared" si="7"/>
        <v>40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100</v>
      </c>
      <c r="K80" s="52">
        <f t="shared" si="5"/>
        <v>0</v>
      </c>
      <c r="L80" s="52">
        <f t="shared" si="6"/>
        <v>0</v>
      </c>
      <c r="M80" s="53"/>
      <c r="N80" s="54">
        <f t="shared" si="2"/>
        <v>25</v>
      </c>
      <c r="O80" s="53"/>
      <c r="P80" s="53"/>
      <c r="Q80" s="53"/>
      <c r="R80" s="55">
        <f t="shared" si="7"/>
        <v>100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1000</v>
      </c>
      <c r="K81" s="52">
        <f t="shared" si="5"/>
        <v>0</v>
      </c>
      <c r="L81" s="52">
        <f t="shared" si="6"/>
        <v>0</v>
      </c>
      <c r="M81" s="53"/>
      <c r="N81" s="54">
        <f t="shared" si="2"/>
        <v>250</v>
      </c>
      <c r="O81" s="53"/>
      <c r="P81" s="53"/>
      <c r="Q81" s="53"/>
      <c r="R81" s="55">
        <f t="shared" si="7"/>
        <v>1000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200</v>
      </c>
      <c r="K82" s="52">
        <f t="shared" si="5"/>
        <v>0</v>
      </c>
      <c r="L82" s="52">
        <f t="shared" si="6"/>
        <v>0</v>
      </c>
      <c r="M82" s="53"/>
      <c r="N82" s="54">
        <f t="shared" si="2"/>
        <v>50</v>
      </c>
      <c r="O82" s="53"/>
      <c r="P82" s="53"/>
      <c r="Q82" s="53"/>
      <c r="R82" s="55">
        <f t="shared" si="7"/>
        <v>200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200</v>
      </c>
      <c r="K83" s="52">
        <f t="shared" si="5"/>
        <v>0</v>
      </c>
      <c r="L83" s="52">
        <f t="shared" si="6"/>
        <v>0</v>
      </c>
      <c r="M83" s="53"/>
      <c r="N83" s="54">
        <f t="shared" si="2"/>
        <v>50</v>
      </c>
      <c r="O83" s="53"/>
      <c r="P83" s="53"/>
      <c r="Q83" s="53"/>
      <c r="R83" s="55">
        <f t="shared" si="7"/>
        <v>200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5</v>
      </c>
      <c r="K84" s="52">
        <f t="shared" si="5"/>
        <v>0</v>
      </c>
      <c r="L84" s="52">
        <f t="shared" si="6"/>
        <v>0</v>
      </c>
      <c r="M84" s="53"/>
      <c r="N84" s="54">
        <f t="shared" si="2"/>
        <v>1</v>
      </c>
      <c r="O84" s="53"/>
      <c r="P84" s="53"/>
      <c r="Q84" s="53"/>
      <c r="R84" s="55">
        <f t="shared" si="7"/>
        <v>5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10</v>
      </c>
      <c r="K85" s="52">
        <f t="shared" si="5"/>
        <v>0</v>
      </c>
      <c r="L85" s="52">
        <f t="shared" si="6"/>
        <v>0</v>
      </c>
      <c r="M85" s="53"/>
      <c r="N85" s="54">
        <f t="shared" si="2"/>
        <v>2</v>
      </c>
      <c r="O85" s="53"/>
      <c r="P85" s="53"/>
      <c r="Q85" s="53"/>
      <c r="R85" s="55">
        <f t="shared" si="7"/>
        <v>10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5</v>
      </c>
      <c r="K86" s="52">
        <f t="shared" si="5"/>
        <v>0</v>
      </c>
      <c r="L86" s="52">
        <f t="shared" si="6"/>
        <v>0</v>
      </c>
      <c r="M86" s="53"/>
      <c r="N86" s="54">
        <f t="shared" si="2"/>
        <v>1</v>
      </c>
      <c r="O86" s="53"/>
      <c r="P86" s="53"/>
      <c r="Q86" s="53"/>
      <c r="R86" s="55">
        <f t="shared" si="7"/>
        <v>5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50</v>
      </c>
      <c r="K87" s="52">
        <f t="shared" si="5"/>
        <v>0</v>
      </c>
      <c r="L87" s="52">
        <f t="shared" si="6"/>
        <v>0</v>
      </c>
      <c r="M87" s="53"/>
      <c r="N87" s="54">
        <f t="shared" si="2"/>
        <v>12</v>
      </c>
      <c r="O87" s="53"/>
      <c r="P87" s="53"/>
      <c r="Q87" s="53"/>
      <c r="R87" s="55">
        <f t="shared" si="7"/>
        <v>50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500</v>
      </c>
      <c r="K88" s="52">
        <f t="shared" si="5"/>
        <v>0</v>
      </c>
      <c r="L88" s="52">
        <f t="shared" si="6"/>
        <v>0</v>
      </c>
      <c r="M88" s="53"/>
      <c r="N88" s="54">
        <f t="shared" si="2"/>
        <v>125</v>
      </c>
      <c r="O88" s="53"/>
      <c r="P88" s="53"/>
      <c r="Q88" s="53"/>
      <c r="R88" s="55">
        <f t="shared" si="7"/>
        <v>500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550</v>
      </c>
      <c r="K89" s="52">
        <f t="shared" si="5"/>
        <v>0</v>
      </c>
      <c r="L89" s="52">
        <f t="shared" si="6"/>
        <v>0</v>
      </c>
      <c r="M89" s="53"/>
      <c r="N89" s="54">
        <f t="shared" si="2"/>
        <v>137</v>
      </c>
      <c r="O89" s="53"/>
      <c r="P89" s="53"/>
      <c r="Q89" s="53"/>
      <c r="R89" s="55">
        <f t="shared" si="7"/>
        <v>550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50</v>
      </c>
      <c r="K90" s="52">
        <f t="shared" si="5"/>
        <v>0</v>
      </c>
      <c r="L90" s="52">
        <f t="shared" si="6"/>
        <v>0</v>
      </c>
      <c r="M90" s="53"/>
      <c r="N90" s="54">
        <f t="shared" si="2"/>
        <v>12</v>
      </c>
      <c r="O90" s="53"/>
      <c r="P90" s="53"/>
      <c r="Q90" s="53"/>
      <c r="R90" s="55">
        <f t="shared" si="7"/>
        <v>50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10</v>
      </c>
      <c r="K91" s="52">
        <f t="shared" si="5"/>
        <v>0</v>
      </c>
      <c r="L91" s="52">
        <f t="shared" si="6"/>
        <v>0</v>
      </c>
      <c r="M91" s="53"/>
      <c r="N91" s="54">
        <f t="shared" si="2"/>
        <v>2</v>
      </c>
      <c r="O91" s="53"/>
      <c r="P91" s="53"/>
      <c r="Q91" s="53"/>
      <c r="R91" s="55">
        <f t="shared" si="7"/>
        <v>10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18365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4584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18365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449999.95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110427.80999999998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46" priority="4" operator="lessThan">
      <formula>0</formula>
    </cfRule>
  </conditionalFormatting>
  <conditionalFormatting sqref="S1 S3:S1048576">
    <cfRule type="cellIs" dxfId="45" priority="5" operator="equal">
      <formula>"ATENÇÃO"</formula>
    </cfRule>
  </conditionalFormatting>
  <conditionalFormatting sqref="S4:S327">
    <cfRule type="containsText" dxfId="44" priority="3" operator="containsText" text="ATENÇÃO">
      <formula>NOT(ISERROR(SEARCH("ATENÇÃO",S4)))</formula>
    </cfRule>
  </conditionalFormatting>
  <conditionalFormatting sqref="T4:AY327">
    <cfRule type="cellIs" dxfId="43" priority="1" operator="greaterThan">
      <formula>0</formula>
    </cfRule>
    <cfRule type="cellIs" dxfId="4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DCBE-6207-49D1-B68B-41A9616FDCF7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F329" sqref="F329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271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4</v>
      </c>
      <c r="K92" s="52">
        <f t="shared" si="5"/>
        <v>0</v>
      </c>
      <c r="L92" s="52">
        <f t="shared" si="6"/>
        <v>0</v>
      </c>
      <c r="M92" s="53"/>
      <c r="N92" s="54">
        <f t="shared" si="2"/>
        <v>1</v>
      </c>
      <c r="O92" s="53"/>
      <c r="P92" s="53"/>
      <c r="Q92" s="53"/>
      <c r="R92" s="55">
        <f t="shared" si="7"/>
        <v>4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100</v>
      </c>
      <c r="K93" s="52">
        <f t="shared" si="5"/>
        <v>0</v>
      </c>
      <c r="L93" s="52">
        <f t="shared" si="6"/>
        <v>0</v>
      </c>
      <c r="M93" s="53"/>
      <c r="N93" s="54">
        <f t="shared" si="2"/>
        <v>25</v>
      </c>
      <c r="O93" s="53"/>
      <c r="P93" s="53"/>
      <c r="Q93" s="53"/>
      <c r="R93" s="55">
        <f t="shared" si="7"/>
        <v>100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100</v>
      </c>
      <c r="K94" s="52">
        <f t="shared" si="5"/>
        <v>0</v>
      </c>
      <c r="L94" s="52">
        <f t="shared" si="6"/>
        <v>0</v>
      </c>
      <c r="M94" s="53"/>
      <c r="N94" s="54">
        <f t="shared" si="2"/>
        <v>25</v>
      </c>
      <c r="O94" s="53"/>
      <c r="P94" s="53"/>
      <c r="Q94" s="53"/>
      <c r="R94" s="55">
        <f t="shared" si="7"/>
        <v>100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200</v>
      </c>
      <c r="K95" s="52">
        <f t="shared" si="5"/>
        <v>0</v>
      </c>
      <c r="L95" s="52">
        <f t="shared" si="6"/>
        <v>0</v>
      </c>
      <c r="M95" s="53"/>
      <c r="N95" s="54">
        <f t="shared" si="2"/>
        <v>50</v>
      </c>
      <c r="O95" s="53"/>
      <c r="P95" s="53"/>
      <c r="Q95" s="53"/>
      <c r="R95" s="55">
        <f t="shared" si="7"/>
        <v>200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400</v>
      </c>
      <c r="K96" s="52">
        <f t="shared" si="5"/>
        <v>0</v>
      </c>
      <c r="L96" s="52">
        <f t="shared" si="6"/>
        <v>0</v>
      </c>
      <c r="M96" s="53"/>
      <c r="N96" s="54">
        <f t="shared" si="2"/>
        <v>100</v>
      </c>
      <c r="O96" s="53"/>
      <c r="P96" s="53"/>
      <c r="Q96" s="53"/>
      <c r="R96" s="55">
        <f t="shared" si="7"/>
        <v>400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10</v>
      </c>
      <c r="K97" s="52">
        <f t="shared" si="5"/>
        <v>0</v>
      </c>
      <c r="L97" s="52">
        <f t="shared" si="6"/>
        <v>0</v>
      </c>
      <c r="M97" s="53"/>
      <c r="N97" s="54">
        <f t="shared" si="2"/>
        <v>2</v>
      </c>
      <c r="O97" s="53"/>
      <c r="P97" s="53"/>
      <c r="Q97" s="53"/>
      <c r="R97" s="55">
        <f t="shared" si="7"/>
        <v>10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60</v>
      </c>
      <c r="K98" s="52">
        <f t="shared" si="5"/>
        <v>0</v>
      </c>
      <c r="L98" s="52">
        <f t="shared" si="6"/>
        <v>0</v>
      </c>
      <c r="M98" s="53"/>
      <c r="N98" s="54">
        <f t="shared" si="2"/>
        <v>15</v>
      </c>
      <c r="O98" s="53"/>
      <c r="P98" s="53"/>
      <c r="Q98" s="53"/>
      <c r="R98" s="55">
        <f t="shared" si="7"/>
        <v>60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60</v>
      </c>
      <c r="K99" s="52">
        <f t="shared" si="5"/>
        <v>0</v>
      </c>
      <c r="L99" s="52">
        <f t="shared" si="6"/>
        <v>0</v>
      </c>
      <c r="M99" s="53"/>
      <c r="N99" s="54">
        <f t="shared" si="2"/>
        <v>15</v>
      </c>
      <c r="O99" s="53"/>
      <c r="P99" s="53"/>
      <c r="Q99" s="53"/>
      <c r="R99" s="55">
        <f t="shared" si="7"/>
        <v>60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100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25</v>
      </c>
      <c r="O100" s="53"/>
      <c r="P100" s="53"/>
      <c r="Q100" s="53"/>
      <c r="R100" s="55">
        <f t="shared" si="7"/>
        <v>100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100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25</v>
      </c>
      <c r="O101" s="53"/>
      <c r="P101" s="53"/>
      <c r="Q101" s="53"/>
      <c r="R101" s="55">
        <f t="shared" si="7"/>
        <v>100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4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1</v>
      </c>
      <c r="O102" s="53"/>
      <c r="P102" s="53"/>
      <c r="Q102" s="53"/>
      <c r="R102" s="55">
        <f t="shared" si="7"/>
        <v>4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4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1</v>
      </c>
      <c r="O103" s="53"/>
      <c r="P103" s="53"/>
      <c r="Q103" s="53"/>
      <c r="R103" s="55">
        <f t="shared" si="7"/>
        <v>4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2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2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5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1</v>
      </c>
      <c r="O105" s="53"/>
      <c r="P105" s="53"/>
      <c r="Q105" s="53"/>
      <c r="R105" s="55">
        <f t="shared" si="7"/>
        <v>5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2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2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5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1</v>
      </c>
      <c r="O107" s="53"/>
      <c r="P107" s="53"/>
      <c r="Q107" s="53"/>
      <c r="R107" s="55">
        <f t="shared" si="7"/>
        <v>5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5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1</v>
      </c>
      <c r="O108" s="53"/>
      <c r="P108" s="53"/>
      <c r="Q108" s="53"/>
      <c r="R108" s="55">
        <f t="shared" si="7"/>
        <v>5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4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1</v>
      </c>
      <c r="O109" s="53"/>
      <c r="P109" s="53"/>
      <c r="Q109" s="53"/>
      <c r="R109" s="55">
        <f t="shared" si="7"/>
        <v>4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24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6</v>
      </c>
      <c r="O110" s="53"/>
      <c r="P110" s="53"/>
      <c r="Q110" s="53"/>
      <c r="R110" s="55">
        <f t="shared" si="7"/>
        <v>24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50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12</v>
      </c>
      <c r="O111" s="53"/>
      <c r="P111" s="53"/>
      <c r="Q111" s="53"/>
      <c r="R111" s="55">
        <f t="shared" si="7"/>
        <v>50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50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12</v>
      </c>
      <c r="O112" s="53"/>
      <c r="P112" s="53"/>
      <c r="Q112" s="53"/>
      <c r="R112" s="55">
        <f t="shared" si="7"/>
        <v>50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50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12</v>
      </c>
      <c r="O113" s="53"/>
      <c r="P113" s="53"/>
      <c r="Q113" s="53"/>
      <c r="R113" s="55">
        <f t="shared" si="7"/>
        <v>50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50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12</v>
      </c>
      <c r="O114" s="53"/>
      <c r="P114" s="53"/>
      <c r="Q114" s="53"/>
      <c r="R114" s="55">
        <f t="shared" si="7"/>
        <v>50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2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2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2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2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20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5</v>
      </c>
      <c r="O117" s="53"/>
      <c r="P117" s="53"/>
      <c r="Q117" s="53"/>
      <c r="R117" s="55">
        <f t="shared" si="7"/>
        <v>20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20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5</v>
      </c>
      <c r="O118" s="53"/>
      <c r="P118" s="53"/>
      <c r="Q118" s="53"/>
      <c r="R118" s="55">
        <f t="shared" si="7"/>
        <v>20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40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10</v>
      </c>
      <c r="O119" s="53"/>
      <c r="P119" s="53"/>
      <c r="Q119" s="53"/>
      <c r="R119" s="55">
        <f t="shared" si="7"/>
        <v>40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16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4</v>
      </c>
      <c r="O120" s="53"/>
      <c r="P120" s="53"/>
      <c r="Q120" s="53"/>
      <c r="R120" s="55">
        <f t="shared" si="7"/>
        <v>16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10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2</v>
      </c>
      <c r="O121" s="53"/>
      <c r="P121" s="53"/>
      <c r="Q121" s="53"/>
      <c r="R121" s="55">
        <f t="shared" si="7"/>
        <v>10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0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0</v>
      </c>
      <c r="O122" s="53"/>
      <c r="P122" s="53"/>
      <c r="Q122" s="53"/>
      <c r="R122" s="55">
        <f t="shared" si="7"/>
        <v>0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0</v>
      </c>
      <c r="O123" s="53"/>
      <c r="P123" s="53"/>
      <c r="Q123" s="53"/>
      <c r="R123" s="55">
        <f t="shared" si="7"/>
        <v>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0</v>
      </c>
      <c r="O124" s="53"/>
      <c r="P124" s="53"/>
      <c r="Q124" s="53"/>
      <c r="R124" s="55">
        <f t="shared" si="7"/>
        <v>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0</v>
      </c>
      <c r="O125" s="53"/>
      <c r="P125" s="53"/>
      <c r="Q125" s="53"/>
      <c r="R125" s="55">
        <f t="shared" si="7"/>
        <v>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0</v>
      </c>
      <c r="O126" s="53"/>
      <c r="P126" s="53"/>
      <c r="Q126" s="53"/>
      <c r="R126" s="55">
        <f t="shared" si="7"/>
        <v>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0</v>
      </c>
      <c r="O127" s="53"/>
      <c r="P127" s="53"/>
      <c r="Q127" s="53"/>
      <c r="R127" s="55">
        <f t="shared" si="7"/>
        <v>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0</v>
      </c>
      <c r="O128" s="53"/>
      <c r="P128" s="53"/>
      <c r="Q128" s="53"/>
      <c r="R128" s="55">
        <f t="shared" si="7"/>
        <v>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0</v>
      </c>
      <c r="O129" s="53"/>
      <c r="P129" s="53"/>
      <c r="Q129" s="53"/>
      <c r="R129" s="55">
        <f t="shared" si="7"/>
        <v>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0</v>
      </c>
      <c r="O130" s="53"/>
      <c r="P130" s="53"/>
      <c r="Q130" s="53"/>
      <c r="R130" s="55">
        <f t="shared" si="7"/>
        <v>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0</v>
      </c>
      <c r="O131" s="53"/>
      <c r="P131" s="53"/>
      <c r="Q131" s="53"/>
      <c r="R131" s="55">
        <f t="shared" si="7"/>
        <v>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0</v>
      </c>
      <c r="O132" s="53"/>
      <c r="P132" s="53"/>
      <c r="Q132" s="53"/>
      <c r="R132" s="55">
        <f t="shared" si="7"/>
        <v>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0</v>
      </c>
      <c r="O133" s="53"/>
      <c r="P133" s="53"/>
      <c r="Q133" s="53"/>
      <c r="R133" s="55">
        <f t="shared" si="7"/>
        <v>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0</v>
      </c>
      <c r="O134" s="53"/>
      <c r="P134" s="53"/>
      <c r="Q134" s="53"/>
      <c r="R134" s="55">
        <f t="shared" si="7"/>
        <v>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0</v>
      </c>
      <c r="O135" s="53"/>
      <c r="P135" s="53"/>
      <c r="Q135" s="53"/>
      <c r="R135" s="55">
        <f t="shared" si="7"/>
        <v>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0</v>
      </c>
      <c r="O136" s="53"/>
      <c r="P136" s="53"/>
      <c r="Q136" s="53"/>
      <c r="R136" s="55">
        <f t="shared" si="7"/>
        <v>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0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0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0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0</v>
      </c>
      <c r="O138" s="53"/>
      <c r="P138" s="53"/>
      <c r="Q138" s="53"/>
      <c r="R138" s="55">
        <f t="shared" si="7"/>
        <v>0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0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0</v>
      </c>
      <c r="O139" s="53"/>
      <c r="P139" s="53"/>
      <c r="Q139" s="53"/>
      <c r="R139" s="55">
        <f t="shared" si="7"/>
        <v>0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0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0</v>
      </c>
      <c r="O140" s="53"/>
      <c r="P140" s="53"/>
      <c r="Q140" s="53"/>
      <c r="R140" s="55">
        <f t="shared" si="7"/>
        <v>0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0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0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0</v>
      </c>
      <c r="O142" s="53"/>
      <c r="P142" s="53"/>
      <c r="Q142" s="53"/>
      <c r="R142" s="55">
        <f t="shared" si="7"/>
        <v>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0</v>
      </c>
      <c r="O143" s="53"/>
      <c r="P143" s="53"/>
      <c r="Q143" s="53"/>
      <c r="R143" s="55">
        <f t="shared" si="7"/>
        <v>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0</v>
      </c>
      <c r="O144" s="53"/>
      <c r="P144" s="53"/>
      <c r="Q144" s="53"/>
      <c r="R144" s="55">
        <f t="shared" si="7"/>
        <v>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0</v>
      </c>
      <c r="O145" s="53"/>
      <c r="P145" s="53"/>
      <c r="Q145" s="53"/>
      <c r="R145" s="55">
        <f t="shared" si="7"/>
        <v>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0</v>
      </c>
      <c r="O146" s="53"/>
      <c r="P146" s="53"/>
      <c r="Q146" s="53"/>
      <c r="R146" s="55">
        <f t="shared" si="7"/>
        <v>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0</v>
      </c>
      <c r="O147" s="53"/>
      <c r="P147" s="53"/>
      <c r="Q147" s="53"/>
      <c r="R147" s="55">
        <f t="shared" si="7"/>
        <v>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0</v>
      </c>
      <c r="O148" s="53"/>
      <c r="P148" s="53"/>
      <c r="Q148" s="53"/>
      <c r="R148" s="55">
        <f t="shared" si="7"/>
        <v>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0</v>
      </c>
      <c r="O149" s="53"/>
      <c r="P149" s="53"/>
      <c r="Q149" s="53"/>
      <c r="R149" s="55">
        <f t="shared" si="7"/>
        <v>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0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0</v>
      </c>
      <c r="O150" s="53"/>
      <c r="P150" s="53"/>
      <c r="Q150" s="53"/>
      <c r="R150" s="55">
        <f t="shared" si="7"/>
        <v>0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0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0</v>
      </c>
      <c r="O151" s="53"/>
      <c r="P151" s="53"/>
      <c r="Q151" s="53"/>
      <c r="R151" s="55">
        <f t="shared" si="7"/>
        <v>0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0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0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0</v>
      </c>
      <c r="O153" s="53"/>
      <c r="P153" s="53"/>
      <c r="Q153" s="53"/>
      <c r="R153" s="55">
        <f t="shared" si="7"/>
        <v>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0</v>
      </c>
      <c r="O154" s="53"/>
      <c r="P154" s="53"/>
      <c r="Q154" s="53"/>
      <c r="R154" s="55">
        <f t="shared" si="7"/>
        <v>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0</v>
      </c>
      <c r="O155" s="53"/>
      <c r="P155" s="53"/>
      <c r="Q155" s="53"/>
      <c r="R155" s="55">
        <f t="shared" si="7"/>
        <v>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0</v>
      </c>
      <c r="O156" s="53"/>
      <c r="P156" s="53"/>
      <c r="Q156" s="53"/>
      <c r="R156" s="55">
        <f t="shared" si="7"/>
        <v>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0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0</v>
      </c>
      <c r="O157" s="53"/>
      <c r="P157" s="53"/>
      <c r="Q157" s="53"/>
      <c r="R157" s="55">
        <f t="shared" si="7"/>
        <v>0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1499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369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1499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49899.919999999991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10968.65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41" priority="4" operator="lessThan">
      <formula>0</formula>
    </cfRule>
  </conditionalFormatting>
  <conditionalFormatting sqref="S1 S3:S1048576">
    <cfRule type="cellIs" dxfId="40" priority="5" operator="equal">
      <formula>"ATENÇÃO"</formula>
    </cfRule>
  </conditionalFormatting>
  <conditionalFormatting sqref="S4:S327">
    <cfRule type="containsText" dxfId="39" priority="3" operator="containsText" text="ATENÇÃO">
      <formula>NOT(ISERROR(SEARCH("ATENÇÃO",S4)))</formula>
    </cfRule>
  </conditionalFormatting>
  <conditionalFormatting sqref="T4:AY327">
    <cfRule type="cellIs" dxfId="38" priority="1" operator="greaterThan">
      <formula>0</formula>
    </cfRule>
    <cfRule type="cellIs" dxfId="37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6725-A7AF-47F0-BA3F-4E07ECB4A755}">
  <dimension ref="A1:AY335"/>
  <sheetViews>
    <sheetView zoomScale="50" zoomScaleNormal="50" workbookViewId="0">
      <pane xSplit="19" ySplit="3" topLeftCell="T4" activePane="bottomRight" state="frozen"/>
      <selection pane="topRight" activeCell="T1" sqref="T1"/>
      <selection pane="bottomLeft" activeCell="A4" sqref="A4"/>
      <selection pane="bottomRight" activeCell="H322" sqref="H322"/>
    </sheetView>
  </sheetViews>
  <sheetFormatPr defaultColWidth="11.77734375" defaultRowHeight="24.75" customHeight="1" x14ac:dyDescent="0.25"/>
  <cols>
    <col min="1" max="1" width="9.5546875" style="60" customWidth="1"/>
    <col min="2" max="2" width="9.77734375" style="60" customWidth="1"/>
    <col min="3" max="3" width="10.77734375" style="60" customWidth="1"/>
    <col min="4" max="4" width="44" style="49" customWidth="1"/>
    <col min="5" max="5" width="18.77734375" style="60" customWidth="1"/>
    <col min="6" max="6" width="12.5546875" style="60" customWidth="1"/>
    <col min="7" max="7" width="16.109375" style="60" customWidth="1"/>
    <col min="8" max="8" width="14.77734375" style="60" customWidth="1"/>
    <col min="9" max="9" width="14.44140625" style="49" customWidth="1"/>
    <col min="10" max="17" width="8.21875" style="68" customWidth="1"/>
    <col min="18" max="18" width="12.109375" style="67" customWidth="1"/>
    <col min="19" max="19" width="11.44140625" style="63" customWidth="1"/>
    <col min="20" max="31" width="16" style="70" customWidth="1"/>
    <col min="32" max="51" width="16" style="40" customWidth="1"/>
    <col min="52" max="16384" width="11.77734375" style="40"/>
  </cols>
  <sheetData>
    <row r="1" spans="1:51" ht="47.1" customHeight="1" x14ac:dyDescent="0.25">
      <c r="A1" s="138" t="s">
        <v>83</v>
      </c>
      <c r="B1" s="139"/>
      <c r="C1" s="140"/>
      <c r="D1" s="141" t="s">
        <v>80</v>
      </c>
      <c r="E1" s="142"/>
      <c r="F1" s="142"/>
      <c r="G1" s="142"/>
      <c r="H1" s="142"/>
      <c r="I1" s="143"/>
      <c r="J1" s="137" t="s">
        <v>84</v>
      </c>
      <c r="K1" s="137"/>
      <c r="L1" s="137"/>
      <c r="M1" s="137"/>
      <c r="N1" s="137"/>
      <c r="O1" s="137"/>
      <c r="P1" s="137"/>
      <c r="Q1" s="137"/>
      <c r="R1" s="137"/>
      <c r="S1" s="137"/>
      <c r="T1" s="39" t="s">
        <v>81</v>
      </c>
      <c r="U1" s="39" t="s">
        <v>81</v>
      </c>
      <c r="V1" s="39" t="s">
        <v>81</v>
      </c>
      <c r="W1" s="39" t="s">
        <v>81</v>
      </c>
      <c r="X1" s="39" t="s">
        <v>81</v>
      </c>
      <c r="Y1" s="39" t="s">
        <v>81</v>
      </c>
      <c r="Z1" s="39" t="s">
        <v>81</v>
      </c>
      <c r="AA1" s="39" t="s">
        <v>81</v>
      </c>
      <c r="AB1" s="39" t="s">
        <v>81</v>
      </c>
      <c r="AC1" s="39" t="s">
        <v>81</v>
      </c>
      <c r="AD1" s="39" t="s">
        <v>81</v>
      </c>
      <c r="AE1" s="39" t="s">
        <v>81</v>
      </c>
      <c r="AF1" s="39" t="s">
        <v>81</v>
      </c>
      <c r="AG1" s="39" t="s">
        <v>81</v>
      </c>
      <c r="AH1" s="39" t="s">
        <v>81</v>
      </c>
      <c r="AI1" s="39" t="s">
        <v>81</v>
      </c>
      <c r="AJ1" s="39" t="s">
        <v>81</v>
      </c>
      <c r="AK1" s="39" t="s">
        <v>81</v>
      </c>
      <c r="AL1" s="39" t="s">
        <v>81</v>
      </c>
      <c r="AM1" s="39" t="s">
        <v>81</v>
      </c>
      <c r="AN1" s="39" t="s">
        <v>81</v>
      </c>
      <c r="AO1" s="39" t="s">
        <v>81</v>
      </c>
      <c r="AP1" s="39" t="s">
        <v>81</v>
      </c>
      <c r="AQ1" s="39" t="s">
        <v>81</v>
      </c>
      <c r="AR1" s="39" t="s">
        <v>81</v>
      </c>
      <c r="AS1" s="39" t="s">
        <v>81</v>
      </c>
      <c r="AT1" s="39" t="s">
        <v>81</v>
      </c>
      <c r="AU1" s="39" t="s">
        <v>81</v>
      </c>
      <c r="AV1" s="39" t="s">
        <v>81</v>
      </c>
      <c r="AW1" s="39" t="s">
        <v>81</v>
      </c>
      <c r="AX1" s="39" t="s">
        <v>81</v>
      </c>
      <c r="AY1" s="39" t="s">
        <v>81</v>
      </c>
    </row>
    <row r="2" spans="1:51" ht="28.95" customHeight="1" x14ac:dyDescent="0.25">
      <c r="A2" s="141" t="s">
        <v>272</v>
      </c>
      <c r="B2" s="142"/>
      <c r="C2" s="142"/>
      <c r="D2" s="142"/>
      <c r="E2" s="142"/>
      <c r="F2" s="142"/>
      <c r="G2" s="142"/>
      <c r="H2" s="142"/>
      <c r="I2" s="143"/>
      <c r="J2" s="144" t="s">
        <v>85</v>
      </c>
      <c r="K2" s="145"/>
      <c r="L2" s="145"/>
      <c r="M2" s="145"/>
      <c r="N2" s="145"/>
      <c r="O2" s="145"/>
      <c r="P2" s="145"/>
      <c r="Q2" s="145"/>
      <c r="R2" s="145"/>
      <c r="S2" s="146"/>
      <c r="T2" s="41" t="s">
        <v>82</v>
      </c>
      <c r="U2" s="41" t="s">
        <v>82</v>
      </c>
      <c r="V2" s="41" t="s">
        <v>82</v>
      </c>
      <c r="W2" s="41" t="s">
        <v>82</v>
      </c>
      <c r="X2" s="41" t="s">
        <v>82</v>
      </c>
      <c r="Y2" s="41" t="s">
        <v>82</v>
      </c>
      <c r="Z2" s="41" t="s">
        <v>82</v>
      </c>
      <c r="AA2" s="41" t="s">
        <v>82</v>
      </c>
      <c r="AB2" s="41" t="s">
        <v>82</v>
      </c>
      <c r="AC2" s="41" t="s">
        <v>82</v>
      </c>
      <c r="AD2" s="41" t="s">
        <v>82</v>
      </c>
      <c r="AE2" s="41" t="s">
        <v>82</v>
      </c>
      <c r="AF2" s="41" t="s">
        <v>82</v>
      </c>
      <c r="AG2" s="41" t="s">
        <v>82</v>
      </c>
      <c r="AH2" s="41" t="s">
        <v>82</v>
      </c>
      <c r="AI2" s="41" t="s">
        <v>82</v>
      </c>
      <c r="AJ2" s="41" t="s">
        <v>82</v>
      </c>
      <c r="AK2" s="41" t="s">
        <v>82</v>
      </c>
      <c r="AL2" s="41" t="s">
        <v>82</v>
      </c>
      <c r="AM2" s="41" t="s">
        <v>82</v>
      </c>
      <c r="AN2" s="41" t="s">
        <v>82</v>
      </c>
      <c r="AO2" s="41" t="s">
        <v>82</v>
      </c>
      <c r="AP2" s="41" t="s">
        <v>82</v>
      </c>
      <c r="AQ2" s="41" t="s">
        <v>82</v>
      </c>
      <c r="AR2" s="41" t="s">
        <v>82</v>
      </c>
      <c r="AS2" s="41" t="s">
        <v>82</v>
      </c>
      <c r="AT2" s="41" t="s">
        <v>82</v>
      </c>
      <c r="AU2" s="41" t="s">
        <v>82</v>
      </c>
      <c r="AV2" s="41" t="s">
        <v>82</v>
      </c>
      <c r="AW2" s="41" t="s">
        <v>82</v>
      </c>
      <c r="AX2" s="41" t="s">
        <v>82</v>
      </c>
      <c r="AY2" s="41" t="s">
        <v>82</v>
      </c>
    </row>
    <row r="3" spans="1:51" s="49" customFormat="1" ht="52.05" customHeight="1" x14ac:dyDescent="0.25">
      <c r="A3" s="42" t="s">
        <v>2</v>
      </c>
      <c r="B3" s="42" t="s">
        <v>8</v>
      </c>
      <c r="C3" s="42" t="s">
        <v>7</v>
      </c>
      <c r="D3" s="43" t="s">
        <v>9</v>
      </c>
      <c r="E3" s="43" t="s">
        <v>10</v>
      </c>
      <c r="F3" s="43" t="s">
        <v>4</v>
      </c>
      <c r="G3" s="43" t="s">
        <v>11</v>
      </c>
      <c r="H3" s="43" t="s">
        <v>12</v>
      </c>
      <c r="I3" s="44" t="s">
        <v>89</v>
      </c>
      <c r="J3" s="45" t="s">
        <v>18</v>
      </c>
      <c r="K3" s="45" t="s">
        <v>13</v>
      </c>
      <c r="L3" s="45" t="s">
        <v>14</v>
      </c>
      <c r="M3" s="45" t="s">
        <v>15</v>
      </c>
      <c r="N3" s="45" t="s">
        <v>16</v>
      </c>
      <c r="O3" s="45" t="s">
        <v>17</v>
      </c>
      <c r="P3" s="45" t="s">
        <v>19</v>
      </c>
      <c r="Q3" s="45" t="s">
        <v>20</v>
      </c>
      <c r="R3" s="46" t="s">
        <v>0</v>
      </c>
      <c r="S3" s="47" t="s">
        <v>1</v>
      </c>
      <c r="T3" s="48" t="s">
        <v>51</v>
      </c>
      <c r="U3" s="48" t="s">
        <v>51</v>
      </c>
      <c r="V3" s="48" t="s">
        <v>51</v>
      </c>
      <c r="W3" s="48" t="s">
        <v>51</v>
      </c>
      <c r="X3" s="48" t="s">
        <v>51</v>
      </c>
      <c r="Y3" s="48" t="s">
        <v>51</v>
      </c>
      <c r="Z3" s="48" t="s">
        <v>51</v>
      </c>
      <c r="AA3" s="48" t="s">
        <v>51</v>
      </c>
      <c r="AB3" s="48" t="s">
        <v>51</v>
      </c>
      <c r="AC3" s="48" t="s">
        <v>51</v>
      </c>
      <c r="AD3" s="48" t="s">
        <v>51</v>
      </c>
      <c r="AE3" s="48" t="s">
        <v>51</v>
      </c>
      <c r="AF3" s="48" t="s">
        <v>51</v>
      </c>
      <c r="AG3" s="48" t="s">
        <v>51</v>
      </c>
      <c r="AH3" s="48" t="s">
        <v>51</v>
      </c>
      <c r="AI3" s="48" t="s">
        <v>51</v>
      </c>
      <c r="AJ3" s="48" t="s">
        <v>51</v>
      </c>
      <c r="AK3" s="48" t="s">
        <v>51</v>
      </c>
      <c r="AL3" s="48" t="s">
        <v>51</v>
      </c>
      <c r="AM3" s="48" t="s">
        <v>51</v>
      </c>
      <c r="AN3" s="48" t="s">
        <v>51</v>
      </c>
      <c r="AO3" s="48" t="s">
        <v>51</v>
      </c>
      <c r="AP3" s="48" t="s">
        <v>51</v>
      </c>
      <c r="AQ3" s="48" t="s">
        <v>51</v>
      </c>
      <c r="AR3" s="48" t="s">
        <v>51</v>
      </c>
      <c r="AS3" s="48" t="s">
        <v>51</v>
      </c>
      <c r="AT3" s="48" t="s">
        <v>51</v>
      </c>
      <c r="AU3" s="48" t="s">
        <v>51</v>
      </c>
      <c r="AV3" s="48" t="s">
        <v>51</v>
      </c>
      <c r="AW3" s="48" t="s">
        <v>51</v>
      </c>
      <c r="AX3" s="48" t="s">
        <v>51</v>
      </c>
      <c r="AY3" s="48" t="s">
        <v>51</v>
      </c>
    </row>
    <row r="4" spans="1:51" ht="24.75" customHeight="1" x14ac:dyDescent="0.25">
      <c r="A4" s="147" t="s">
        <v>93</v>
      </c>
      <c r="B4" s="148" t="s">
        <v>94</v>
      </c>
      <c r="C4" s="50">
        <v>1</v>
      </c>
      <c r="D4" s="77" t="s">
        <v>106</v>
      </c>
      <c r="E4" s="78" t="s">
        <v>107</v>
      </c>
      <c r="F4" s="79">
        <v>504221262</v>
      </c>
      <c r="G4" s="58" t="s">
        <v>90</v>
      </c>
      <c r="H4" s="59" t="s">
        <v>263</v>
      </c>
      <c r="I4" s="76">
        <v>162.01</v>
      </c>
      <c r="J4" s="51">
        <v>0</v>
      </c>
      <c r="K4" s="52">
        <f t="shared" ref="K4:K35" si="0">IF(SUM(T4:AY4)&gt;J4+M4,J4+M4,SUM(T4:AY4))</f>
        <v>0</v>
      </c>
      <c r="L4" s="52">
        <f t="shared" ref="L4:L35" si="1">(SUM(T4:AY4))</f>
        <v>0</v>
      </c>
      <c r="M4" s="53"/>
      <c r="N4" s="54">
        <f>ROUND(IF(J4*0.25-0.5&lt;0,0,J4*0.25-0.5),0)-Q4-O4</f>
        <v>0</v>
      </c>
      <c r="O4" s="53"/>
      <c r="P4" s="53"/>
      <c r="Q4" s="53"/>
      <c r="R4" s="55">
        <f>J4-SUM(T4:AY4)+M4</f>
        <v>0</v>
      </c>
      <c r="S4" s="56" t="str">
        <f>IF(R4&lt;0,"ATENÇÃO","OK")</f>
        <v>OK</v>
      </c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</row>
    <row r="5" spans="1:51" ht="24.75" customHeight="1" x14ac:dyDescent="0.25">
      <c r="A5" s="147"/>
      <c r="B5" s="149"/>
      <c r="C5" s="50">
        <v>2</v>
      </c>
      <c r="D5" s="77" t="s">
        <v>108</v>
      </c>
      <c r="E5" s="78" t="s">
        <v>107</v>
      </c>
      <c r="F5" s="59">
        <v>502380003</v>
      </c>
      <c r="G5" s="58" t="s">
        <v>91</v>
      </c>
      <c r="H5" s="80" t="s">
        <v>264</v>
      </c>
      <c r="I5" s="76">
        <v>13.51</v>
      </c>
      <c r="J5" s="51">
        <v>0</v>
      </c>
      <c r="K5" s="52">
        <f t="shared" si="0"/>
        <v>0</v>
      </c>
      <c r="L5" s="52">
        <f t="shared" si="1"/>
        <v>0</v>
      </c>
      <c r="M5" s="53"/>
      <c r="N5" s="54">
        <f t="shared" ref="N5:N259" si="2">ROUND(IF(J5*0.25-0.5&lt;0,0,J5*0.25-0.5),0)-Q5-O5</f>
        <v>0</v>
      </c>
      <c r="O5" s="53"/>
      <c r="P5" s="53"/>
      <c r="Q5" s="53"/>
      <c r="R5" s="55">
        <f t="shared" ref="R5:R35" si="3">J5-SUM(T5:AY5)+M5</f>
        <v>0</v>
      </c>
      <c r="S5" s="56" t="str">
        <f t="shared" ref="S5:S68" si="4">IF(R5&lt;0,"ATENÇÃO","OK")</f>
        <v>OK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</row>
    <row r="6" spans="1:51" ht="24.75" customHeight="1" x14ac:dyDescent="0.25">
      <c r="A6" s="147"/>
      <c r="B6" s="149"/>
      <c r="C6" s="50">
        <v>3</v>
      </c>
      <c r="D6" s="77" t="s">
        <v>109</v>
      </c>
      <c r="E6" s="78" t="s">
        <v>107</v>
      </c>
      <c r="F6" s="79">
        <v>504221262</v>
      </c>
      <c r="G6" s="58" t="s">
        <v>90</v>
      </c>
      <c r="H6" s="59" t="s">
        <v>263</v>
      </c>
      <c r="I6" s="76">
        <v>20.260000000000002</v>
      </c>
      <c r="J6" s="51">
        <v>0</v>
      </c>
      <c r="K6" s="52">
        <f t="shared" si="0"/>
        <v>0</v>
      </c>
      <c r="L6" s="52">
        <f t="shared" si="1"/>
        <v>0</v>
      </c>
      <c r="M6" s="53"/>
      <c r="N6" s="54">
        <f t="shared" si="2"/>
        <v>0</v>
      </c>
      <c r="O6" s="53"/>
      <c r="P6" s="53"/>
      <c r="Q6" s="53"/>
      <c r="R6" s="55">
        <f t="shared" si="3"/>
        <v>0</v>
      </c>
      <c r="S6" s="56" t="str">
        <f t="shared" si="4"/>
        <v>OK</v>
      </c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</row>
    <row r="7" spans="1:51" ht="24.75" customHeight="1" x14ac:dyDescent="0.25">
      <c r="A7" s="147"/>
      <c r="B7" s="149"/>
      <c r="C7" s="50">
        <v>4</v>
      </c>
      <c r="D7" s="77" t="s">
        <v>110</v>
      </c>
      <c r="E7" s="78" t="s">
        <v>111</v>
      </c>
      <c r="F7" s="79">
        <v>504221262</v>
      </c>
      <c r="G7" s="58" t="s">
        <v>90</v>
      </c>
      <c r="H7" s="59" t="s">
        <v>263</v>
      </c>
      <c r="I7" s="76">
        <v>24.85</v>
      </c>
      <c r="J7" s="51">
        <v>0</v>
      </c>
      <c r="K7" s="52">
        <f t="shared" si="0"/>
        <v>0</v>
      </c>
      <c r="L7" s="52">
        <f t="shared" si="1"/>
        <v>0</v>
      </c>
      <c r="M7" s="53"/>
      <c r="N7" s="54">
        <f t="shared" si="2"/>
        <v>0</v>
      </c>
      <c r="O7" s="53"/>
      <c r="P7" s="53"/>
      <c r="Q7" s="53"/>
      <c r="R7" s="55">
        <f t="shared" si="3"/>
        <v>0</v>
      </c>
      <c r="S7" s="56" t="str">
        <f t="shared" si="4"/>
        <v>OK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</row>
    <row r="8" spans="1:51" ht="24.75" customHeight="1" x14ac:dyDescent="0.25">
      <c r="A8" s="147"/>
      <c r="B8" s="149"/>
      <c r="C8" s="50">
        <v>5</v>
      </c>
      <c r="D8" s="77" t="s">
        <v>112</v>
      </c>
      <c r="E8" s="78" t="s">
        <v>113</v>
      </c>
      <c r="F8" s="79">
        <v>504221262</v>
      </c>
      <c r="G8" s="58" t="s">
        <v>90</v>
      </c>
      <c r="H8" s="59" t="s">
        <v>263</v>
      </c>
      <c r="I8" s="76">
        <v>38.270000000000003</v>
      </c>
      <c r="J8" s="51">
        <v>0</v>
      </c>
      <c r="K8" s="52">
        <f t="shared" si="0"/>
        <v>0</v>
      </c>
      <c r="L8" s="52">
        <f t="shared" si="1"/>
        <v>0</v>
      </c>
      <c r="M8" s="53"/>
      <c r="N8" s="54">
        <f t="shared" si="2"/>
        <v>0</v>
      </c>
      <c r="O8" s="53"/>
      <c r="P8" s="53"/>
      <c r="Q8" s="53"/>
      <c r="R8" s="55">
        <f t="shared" si="3"/>
        <v>0</v>
      </c>
      <c r="S8" s="56" t="str">
        <f t="shared" si="4"/>
        <v>OK</v>
      </c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</row>
    <row r="9" spans="1:51" ht="24.75" customHeight="1" x14ac:dyDescent="0.25">
      <c r="A9" s="147"/>
      <c r="B9" s="149"/>
      <c r="C9" s="50">
        <v>6</v>
      </c>
      <c r="D9" s="77" t="s">
        <v>114</v>
      </c>
      <c r="E9" s="78" t="s">
        <v>107</v>
      </c>
      <c r="F9" s="79">
        <v>504221262</v>
      </c>
      <c r="G9" s="58" t="s">
        <v>90</v>
      </c>
      <c r="H9" s="59" t="s">
        <v>263</v>
      </c>
      <c r="I9" s="76">
        <v>4.0599999999999996</v>
      </c>
      <c r="J9" s="51">
        <v>0</v>
      </c>
      <c r="K9" s="52">
        <f t="shared" si="0"/>
        <v>0</v>
      </c>
      <c r="L9" s="52">
        <f t="shared" si="1"/>
        <v>0</v>
      </c>
      <c r="M9" s="53"/>
      <c r="N9" s="54">
        <f t="shared" si="2"/>
        <v>0</v>
      </c>
      <c r="O9" s="53"/>
      <c r="P9" s="53"/>
      <c r="Q9" s="53"/>
      <c r="R9" s="55">
        <f t="shared" si="3"/>
        <v>0</v>
      </c>
      <c r="S9" s="56" t="str">
        <f t="shared" si="4"/>
        <v>OK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</row>
    <row r="10" spans="1:51" ht="24.75" customHeight="1" x14ac:dyDescent="0.25">
      <c r="A10" s="147"/>
      <c r="B10" s="149"/>
      <c r="C10" s="50">
        <v>7</v>
      </c>
      <c r="D10" s="77" t="s">
        <v>115</v>
      </c>
      <c r="E10" s="78" t="s">
        <v>116</v>
      </c>
      <c r="F10" s="59">
        <v>502380003</v>
      </c>
      <c r="G10" s="58" t="s">
        <v>91</v>
      </c>
      <c r="H10" s="80" t="s">
        <v>264</v>
      </c>
      <c r="I10" s="76">
        <v>11.06</v>
      </c>
      <c r="J10" s="51">
        <v>0</v>
      </c>
      <c r="K10" s="52">
        <f t="shared" si="0"/>
        <v>0</v>
      </c>
      <c r="L10" s="52">
        <f t="shared" si="1"/>
        <v>0</v>
      </c>
      <c r="M10" s="53"/>
      <c r="N10" s="54">
        <f t="shared" si="2"/>
        <v>0</v>
      </c>
      <c r="O10" s="53"/>
      <c r="P10" s="53"/>
      <c r="Q10" s="53"/>
      <c r="R10" s="55">
        <f t="shared" si="3"/>
        <v>0</v>
      </c>
      <c r="S10" s="56" t="str">
        <f t="shared" si="4"/>
        <v>OK</v>
      </c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</row>
    <row r="11" spans="1:51" ht="24.75" customHeight="1" x14ac:dyDescent="0.25">
      <c r="A11" s="147"/>
      <c r="B11" s="149"/>
      <c r="C11" s="50">
        <v>8</v>
      </c>
      <c r="D11" s="77" t="s">
        <v>117</v>
      </c>
      <c r="E11" s="78" t="s">
        <v>118</v>
      </c>
      <c r="F11" s="59">
        <v>502380003</v>
      </c>
      <c r="G11" s="58" t="s">
        <v>91</v>
      </c>
      <c r="H11" s="80" t="s">
        <v>264</v>
      </c>
      <c r="I11" s="76">
        <v>11.39</v>
      </c>
      <c r="J11" s="51">
        <v>0</v>
      </c>
      <c r="K11" s="52">
        <f t="shared" si="0"/>
        <v>0</v>
      </c>
      <c r="L11" s="52">
        <f t="shared" si="1"/>
        <v>0</v>
      </c>
      <c r="M11" s="53"/>
      <c r="N11" s="54">
        <f t="shared" si="2"/>
        <v>0</v>
      </c>
      <c r="O11" s="53"/>
      <c r="P11" s="53"/>
      <c r="Q11" s="53"/>
      <c r="R11" s="55">
        <f t="shared" si="3"/>
        <v>0</v>
      </c>
      <c r="S11" s="56" t="str">
        <f t="shared" si="4"/>
        <v>OK</v>
      </c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</row>
    <row r="12" spans="1:51" ht="24.75" customHeight="1" x14ac:dyDescent="0.25">
      <c r="A12" s="147"/>
      <c r="B12" s="149"/>
      <c r="C12" s="50">
        <v>9</v>
      </c>
      <c r="D12" s="77" t="s">
        <v>119</v>
      </c>
      <c r="E12" s="78" t="s">
        <v>120</v>
      </c>
      <c r="F12" s="59">
        <v>502380003</v>
      </c>
      <c r="G12" s="58" t="s">
        <v>91</v>
      </c>
      <c r="H12" s="80" t="s">
        <v>264</v>
      </c>
      <c r="I12" s="76">
        <v>16.37</v>
      </c>
      <c r="J12" s="51">
        <v>0</v>
      </c>
      <c r="K12" s="52">
        <f t="shared" si="0"/>
        <v>0</v>
      </c>
      <c r="L12" s="52">
        <f t="shared" si="1"/>
        <v>0</v>
      </c>
      <c r="M12" s="53"/>
      <c r="N12" s="54">
        <f t="shared" si="2"/>
        <v>0</v>
      </c>
      <c r="O12" s="53"/>
      <c r="P12" s="53"/>
      <c r="Q12" s="53"/>
      <c r="R12" s="55">
        <f t="shared" si="3"/>
        <v>0</v>
      </c>
      <c r="S12" s="56" t="str">
        <f t="shared" si="4"/>
        <v>OK</v>
      </c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</row>
    <row r="13" spans="1:51" ht="24.75" customHeight="1" x14ac:dyDescent="0.25">
      <c r="A13" s="147"/>
      <c r="B13" s="149"/>
      <c r="C13" s="50">
        <v>10</v>
      </c>
      <c r="D13" s="77" t="s">
        <v>121</v>
      </c>
      <c r="E13" s="78" t="s">
        <v>107</v>
      </c>
      <c r="F13" s="79">
        <v>504221262</v>
      </c>
      <c r="G13" s="58" t="s">
        <v>90</v>
      </c>
      <c r="H13" s="59" t="s">
        <v>263</v>
      </c>
      <c r="I13" s="76">
        <v>47.26</v>
      </c>
      <c r="J13" s="51">
        <v>0</v>
      </c>
      <c r="K13" s="52">
        <f t="shared" si="0"/>
        <v>0</v>
      </c>
      <c r="L13" s="52">
        <f t="shared" si="1"/>
        <v>0</v>
      </c>
      <c r="M13" s="53"/>
      <c r="N13" s="54">
        <f t="shared" si="2"/>
        <v>0</v>
      </c>
      <c r="O13" s="53"/>
      <c r="P13" s="53"/>
      <c r="Q13" s="53"/>
      <c r="R13" s="55">
        <f t="shared" si="3"/>
        <v>0</v>
      </c>
      <c r="S13" s="56" t="str">
        <f t="shared" si="4"/>
        <v>OK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</row>
    <row r="14" spans="1:51" ht="24.75" customHeight="1" x14ac:dyDescent="0.25">
      <c r="A14" s="147"/>
      <c r="B14" s="149"/>
      <c r="C14" s="50">
        <v>11</v>
      </c>
      <c r="D14" s="77" t="s">
        <v>122</v>
      </c>
      <c r="E14" s="78" t="s">
        <v>107</v>
      </c>
      <c r="F14" s="79">
        <v>504221262</v>
      </c>
      <c r="G14" s="58" t="s">
        <v>92</v>
      </c>
      <c r="H14" s="59" t="s">
        <v>263</v>
      </c>
      <c r="I14" s="76">
        <v>20.260000000000002</v>
      </c>
      <c r="J14" s="51">
        <v>0</v>
      </c>
      <c r="K14" s="52">
        <f t="shared" si="0"/>
        <v>0</v>
      </c>
      <c r="L14" s="52">
        <f t="shared" si="1"/>
        <v>0</v>
      </c>
      <c r="M14" s="53"/>
      <c r="N14" s="54">
        <f t="shared" si="2"/>
        <v>0</v>
      </c>
      <c r="O14" s="53"/>
      <c r="P14" s="53"/>
      <c r="Q14" s="53"/>
      <c r="R14" s="55">
        <f t="shared" si="3"/>
        <v>0</v>
      </c>
      <c r="S14" s="56" t="str">
        <f t="shared" si="4"/>
        <v>OK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</row>
    <row r="15" spans="1:51" ht="24.75" customHeight="1" x14ac:dyDescent="0.25">
      <c r="A15" s="147"/>
      <c r="B15" s="149"/>
      <c r="C15" s="50">
        <v>12</v>
      </c>
      <c r="D15" s="77" t="s">
        <v>123</v>
      </c>
      <c r="E15" s="78" t="s">
        <v>124</v>
      </c>
      <c r="F15" s="59">
        <v>502380003</v>
      </c>
      <c r="G15" s="58" t="s">
        <v>91</v>
      </c>
      <c r="H15" s="80" t="s">
        <v>264</v>
      </c>
      <c r="I15" s="76">
        <v>28.8</v>
      </c>
      <c r="J15" s="51">
        <v>0</v>
      </c>
      <c r="K15" s="52">
        <f t="shared" si="0"/>
        <v>0</v>
      </c>
      <c r="L15" s="52">
        <f t="shared" si="1"/>
        <v>0</v>
      </c>
      <c r="M15" s="53"/>
      <c r="N15" s="54">
        <f t="shared" si="2"/>
        <v>0</v>
      </c>
      <c r="O15" s="53"/>
      <c r="P15" s="53"/>
      <c r="Q15" s="53"/>
      <c r="R15" s="55">
        <f t="shared" si="3"/>
        <v>0</v>
      </c>
      <c r="S15" s="56" t="str">
        <f t="shared" si="4"/>
        <v>OK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</row>
    <row r="16" spans="1:51" ht="24.75" customHeight="1" x14ac:dyDescent="0.25">
      <c r="A16" s="147"/>
      <c r="B16" s="149"/>
      <c r="C16" s="50">
        <v>13</v>
      </c>
      <c r="D16" s="77" t="s">
        <v>125</v>
      </c>
      <c r="E16" s="78" t="s">
        <v>126</v>
      </c>
      <c r="F16" s="59">
        <v>502380003</v>
      </c>
      <c r="G16" s="58" t="s">
        <v>91</v>
      </c>
      <c r="H16" s="80" t="s">
        <v>264</v>
      </c>
      <c r="I16" s="76">
        <v>21.67</v>
      </c>
      <c r="J16" s="51">
        <v>0</v>
      </c>
      <c r="K16" s="52">
        <f t="shared" si="0"/>
        <v>0</v>
      </c>
      <c r="L16" s="52">
        <f t="shared" si="1"/>
        <v>0</v>
      </c>
      <c r="M16" s="53"/>
      <c r="N16" s="54">
        <f t="shared" si="2"/>
        <v>0</v>
      </c>
      <c r="O16" s="53"/>
      <c r="P16" s="53"/>
      <c r="Q16" s="53"/>
      <c r="R16" s="55">
        <f t="shared" si="3"/>
        <v>0</v>
      </c>
      <c r="S16" s="56" t="str">
        <f t="shared" si="4"/>
        <v>OK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</row>
    <row r="17" spans="1:51" ht="24.75" customHeight="1" x14ac:dyDescent="0.25">
      <c r="A17" s="147"/>
      <c r="B17" s="149"/>
      <c r="C17" s="50">
        <v>14</v>
      </c>
      <c r="D17" s="77" t="s">
        <v>127</v>
      </c>
      <c r="E17" s="78" t="s">
        <v>128</v>
      </c>
      <c r="F17" s="59">
        <v>502380003</v>
      </c>
      <c r="G17" s="58" t="s">
        <v>91</v>
      </c>
      <c r="H17" s="80" t="s">
        <v>264</v>
      </c>
      <c r="I17" s="76">
        <v>9.84</v>
      </c>
      <c r="J17" s="51">
        <v>0</v>
      </c>
      <c r="K17" s="52">
        <f t="shared" si="0"/>
        <v>0</v>
      </c>
      <c r="L17" s="52">
        <f t="shared" si="1"/>
        <v>0</v>
      </c>
      <c r="M17" s="53"/>
      <c r="N17" s="54">
        <f t="shared" si="2"/>
        <v>0</v>
      </c>
      <c r="O17" s="53"/>
      <c r="P17" s="53"/>
      <c r="Q17" s="53"/>
      <c r="R17" s="55">
        <f t="shared" si="3"/>
        <v>0</v>
      </c>
      <c r="S17" s="56" t="str">
        <f t="shared" si="4"/>
        <v>OK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</row>
    <row r="18" spans="1:51" ht="24.75" customHeight="1" x14ac:dyDescent="0.25">
      <c r="A18" s="147"/>
      <c r="B18" s="149"/>
      <c r="C18" s="50">
        <v>15</v>
      </c>
      <c r="D18" s="77" t="s">
        <v>129</v>
      </c>
      <c r="E18" s="78" t="s">
        <v>130</v>
      </c>
      <c r="F18" s="59">
        <v>502380003</v>
      </c>
      <c r="G18" s="58" t="s">
        <v>91</v>
      </c>
      <c r="H18" s="80" t="s">
        <v>264</v>
      </c>
      <c r="I18" s="76">
        <v>212.25</v>
      </c>
      <c r="J18" s="51">
        <v>0</v>
      </c>
      <c r="K18" s="52">
        <f t="shared" si="0"/>
        <v>0</v>
      </c>
      <c r="L18" s="52">
        <f t="shared" si="1"/>
        <v>0</v>
      </c>
      <c r="M18" s="53"/>
      <c r="N18" s="54">
        <f t="shared" si="2"/>
        <v>0</v>
      </c>
      <c r="O18" s="53"/>
      <c r="P18" s="53"/>
      <c r="Q18" s="53"/>
      <c r="R18" s="55">
        <f t="shared" si="3"/>
        <v>0</v>
      </c>
      <c r="S18" s="56" t="str">
        <f t="shared" si="4"/>
        <v>OK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24.75" customHeight="1" x14ac:dyDescent="0.25">
      <c r="A19" s="147"/>
      <c r="B19" s="149"/>
      <c r="C19" s="50">
        <v>16</v>
      </c>
      <c r="D19" s="77" t="s">
        <v>131</v>
      </c>
      <c r="E19" s="78" t="s">
        <v>132</v>
      </c>
      <c r="F19" s="59">
        <v>502380003</v>
      </c>
      <c r="G19" s="58" t="s">
        <v>91</v>
      </c>
      <c r="H19" s="80" t="s">
        <v>264</v>
      </c>
      <c r="I19" s="76">
        <v>207.5</v>
      </c>
      <c r="J19" s="51">
        <v>0</v>
      </c>
      <c r="K19" s="52">
        <f t="shared" si="0"/>
        <v>0</v>
      </c>
      <c r="L19" s="52">
        <f t="shared" si="1"/>
        <v>0</v>
      </c>
      <c r="M19" s="53"/>
      <c r="N19" s="54">
        <f t="shared" si="2"/>
        <v>0</v>
      </c>
      <c r="O19" s="53"/>
      <c r="P19" s="53"/>
      <c r="Q19" s="53"/>
      <c r="R19" s="55">
        <f t="shared" si="3"/>
        <v>0</v>
      </c>
      <c r="S19" s="56" t="str">
        <f t="shared" si="4"/>
        <v>OK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</row>
    <row r="20" spans="1:51" ht="24.75" customHeight="1" x14ac:dyDescent="0.25">
      <c r="A20" s="147"/>
      <c r="B20" s="149"/>
      <c r="C20" s="50">
        <v>17</v>
      </c>
      <c r="D20" s="77" t="s">
        <v>133</v>
      </c>
      <c r="E20" s="78" t="s">
        <v>134</v>
      </c>
      <c r="F20" s="59">
        <v>502380003</v>
      </c>
      <c r="G20" s="58" t="s">
        <v>91</v>
      </c>
      <c r="H20" s="80" t="s">
        <v>264</v>
      </c>
      <c r="I20" s="76">
        <v>65.959999999999994</v>
      </c>
      <c r="J20" s="51">
        <v>0</v>
      </c>
      <c r="K20" s="52">
        <f t="shared" si="0"/>
        <v>0</v>
      </c>
      <c r="L20" s="52">
        <f t="shared" si="1"/>
        <v>0</v>
      </c>
      <c r="M20" s="53"/>
      <c r="N20" s="54">
        <f t="shared" si="2"/>
        <v>0</v>
      </c>
      <c r="O20" s="53"/>
      <c r="P20" s="53"/>
      <c r="Q20" s="53"/>
      <c r="R20" s="55">
        <f t="shared" si="3"/>
        <v>0</v>
      </c>
      <c r="S20" s="56" t="str">
        <f t="shared" si="4"/>
        <v>OK</v>
      </c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</row>
    <row r="21" spans="1:51" ht="24.75" customHeight="1" x14ac:dyDescent="0.25">
      <c r="A21" s="147"/>
      <c r="B21" s="149"/>
      <c r="C21" s="50">
        <v>18</v>
      </c>
      <c r="D21" s="77" t="s">
        <v>135</v>
      </c>
      <c r="E21" s="78" t="s">
        <v>136</v>
      </c>
      <c r="F21" s="59">
        <v>502380003</v>
      </c>
      <c r="G21" s="58" t="s">
        <v>91</v>
      </c>
      <c r="H21" s="80" t="s">
        <v>264</v>
      </c>
      <c r="I21" s="76">
        <v>26.46</v>
      </c>
      <c r="J21" s="51">
        <v>0</v>
      </c>
      <c r="K21" s="52">
        <f t="shared" si="0"/>
        <v>0</v>
      </c>
      <c r="L21" s="52">
        <f t="shared" si="1"/>
        <v>0</v>
      </c>
      <c r="M21" s="53"/>
      <c r="N21" s="54">
        <f t="shared" si="2"/>
        <v>0</v>
      </c>
      <c r="O21" s="53"/>
      <c r="P21" s="53"/>
      <c r="Q21" s="53"/>
      <c r="R21" s="55">
        <f t="shared" si="3"/>
        <v>0</v>
      </c>
      <c r="S21" s="56" t="str">
        <f t="shared" si="4"/>
        <v>OK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</row>
    <row r="22" spans="1:51" ht="24.75" customHeight="1" x14ac:dyDescent="0.25">
      <c r="A22" s="147"/>
      <c r="B22" s="149"/>
      <c r="C22" s="50">
        <v>19</v>
      </c>
      <c r="D22" s="77" t="s">
        <v>137</v>
      </c>
      <c r="E22" s="78" t="s">
        <v>138</v>
      </c>
      <c r="F22" s="59">
        <v>502380003</v>
      </c>
      <c r="G22" s="58" t="s">
        <v>91</v>
      </c>
      <c r="H22" s="80" t="s">
        <v>264</v>
      </c>
      <c r="I22" s="76">
        <v>62.22</v>
      </c>
      <c r="J22" s="51">
        <v>0</v>
      </c>
      <c r="K22" s="52">
        <f t="shared" si="0"/>
        <v>0</v>
      </c>
      <c r="L22" s="52">
        <f t="shared" si="1"/>
        <v>0</v>
      </c>
      <c r="M22" s="53"/>
      <c r="N22" s="54">
        <f t="shared" si="2"/>
        <v>0</v>
      </c>
      <c r="O22" s="53"/>
      <c r="P22" s="53"/>
      <c r="Q22" s="53"/>
      <c r="R22" s="55">
        <f t="shared" si="3"/>
        <v>0</v>
      </c>
      <c r="S22" s="56" t="str">
        <f t="shared" si="4"/>
        <v>OK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</row>
    <row r="23" spans="1:51" ht="24.75" customHeight="1" x14ac:dyDescent="0.25">
      <c r="A23" s="147"/>
      <c r="B23" s="149"/>
      <c r="C23" s="50">
        <v>20</v>
      </c>
      <c r="D23" s="77" t="s">
        <v>139</v>
      </c>
      <c r="E23" s="78" t="s">
        <v>140</v>
      </c>
      <c r="F23" s="59">
        <v>502380003</v>
      </c>
      <c r="G23" s="58" t="s">
        <v>91</v>
      </c>
      <c r="H23" s="80" t="s">
        <v>264</v>
      </c>
      <c r="I23" s="76">
        <v>103.69</v>
      </c>
      <c r="J23" s="51">
        <v>0</v>
      </c>
      <c r="K23" s="52">
        <f t="shared" si="0"/>
        <v>0</v>
      </c>
      <c r="L23" s="52">
        <f t="shared" si="1"/>
        <v>0</v>
      </c>
      <c r="M23" s="53"/>
      <c r="N23" s="54">
        <f t="shared" si="2"/>
        <v>0</v>
      </c>
      <c r="O23" s="53"/>
      <c r="P23" s="53"/>
      <c r="Q23" s="53"/>
      <c r="R23" s="55">
        <f t="shared" si="3"/>
        <v>0</v>
      </c>
      <c r="S23" s="56" t="str">
        <f t="shared" si="4"/>
        <v>OK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</row>
    <row r="24" spans="1:51" ht="24.75" customHeight="1" x14ac:dyDescent="0.25">
      <c r="A24" s="147"/>
      <c r="B24" s="149"/>
      <c r="C24" s="50">
        <v>21</v>
      </c>
      <c r="D24" s="77" t="s">
        <v>141</v>
      </c>
      <c r="E24" s="78" t="s">
        <v>142</v>
      </c>
      <c r="F24" s="79">
        <v>504221262</v>
      </c>
      <c r="G24" s="58" t="s">
        <v>90</v>
      </c>
      <c r="H24" s="59" t="s">
        <v>263</v>
      </c>
      <c r="I24" s="76">
        <v>719.09</v>
      </c>
      <c r="J24" s="51">
        <v>0</v>
      </c>
      <c r="K24" s="52">
        <f t="shared" si="0"/>
        <v>0</v>
      </c>
      <c r="L24" s="52">
        <f t="shared" si="1"/>
        <v>0</v>
      </c>
      <c r="M24" s="53"/>
      <c r="N24" s="54">
        <f t="shared" si="2"/>
        <v>0</v>
      </c>
      <c r="O24" s="53"/>
      <c r="P24" s="53"/>
      <c r="Q24" s="53"/>
      <c r="R24" s="55">
        <f t="shared" si="3"/>
        <v>0</v>
      </c>
      <c r="S24" s="56" t="str">
        <f t="shared" si="4"/>
        <v>OK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</row>
    <row r="25" spans="1:51" ht="24.75" customHeight="1" x14ac:dyDescent="0.25">
      <c r="A25" s="147"/>
      <c r="B25" s="149"/>
      <c r="C25" s="50">
        <v>22</v>
      </c>
      <c r="D25" s="77" t="s">
        <v>143</v>
      </c>
      <c r="E25" s="78" t="s">
        <v>142</v>
      </c>
      <c r="F25" s="79">
        <v>504221262</v>
      </c>
      <c r="G25" s="58" t="s">
        <v>90</v>
      </c>
      <c r="H25" s="59" t="s">
        <v>263</v>
      </c>
      <c r="I25" s="76">
        <v>649.80999999999995</v>
      </c>
      <c r="J25" s="51">
        <v>0</v>
      </c>
      <c r="K25" s="52">
        <f t="shared" si="0"/>
        <v>0</v>
      </c>
      <c r="L25" s="52">
        <f t="shared" si="1"/>
        <v>0</v>
      </c>
      <c r="M25" s="53"/>
      <c r="N25" s="54">
        <f t="shared" si="2"/>
        <v>0</v>
      </c>
      <c r="O25" s="53"/>
      <c r="P25" s="53"/>
      <c r="Q25" s="53"/>
      <c r="R25" s="55">
        <f t="shared" si="3"/>
        <v>0</v>
      </c>
      <c r="S25" s="56" t="str">
        <f t="shared" si="4"/>
        <v>OK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</row>
    <row r="26" spans="1:51" ht="24.75" customHeight="1" x14ac:dyDescent="0.25">
      <c r="A26" s="147"/>
      <c r="B26" s="149"/>
      <c r="C26" s="50">
        <v>23</v>
      </c>
      <c r="D26" s="77" t="s">
        <v>144</v>
      </c>
      <c r="E26" s="78" t="s">
        <v>145</v>
      </c>
      <c r="F26" s="79">
        <v>504221262</v>
      </c>
      <c r="G26" s="58" t="s">
        <v>90</v>
      </c>
      <c r="H26" s="59" t="s">
        <v>263</v>
      </c>
      <c r="I26" s="76">
        <v>74.03</v>
      </c>
      <c r="J26" s="51">
        <v>0</v>
      </c>
      <c r="K26" s="52">
        <f t="shared" si="0"/>
        <v>0</v>
      </c>
      <c r="L26" s="52">
        <f t="shared" si="1"/>
        <v>0</v>
      </c>
      <c r="M26" s="53"/>
      <c r="N26" s="54">
        <f t="shared" si="2"/>
        <v>0</v>
      </c>
      <c r="O26" s="53"/>
      <c r="P26" s="53"/>
      <c r="Q26" s="53"/>
      <c r="R26" s="55">
        <f t="shared" si="3"/>
        <v>0</v>
      </c>
      <c r="S26" s="56" t="str">
        <f t="shared" si="4"/>
        <v>OK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</row>
    <row r="27" spans="1:51" ht="24.75" customHeight="1" x14ac:dyDescent="0.25">
      <c r="A27" s="147"/>
      <c r="B27" s="149"/>
      <c r="C27" s="50">
        <v>24</v>
      </c>
      <c r="D27" s="77" t="s">
        <v>146</v>
      </c>
      <c r="E27" s="78" t="s">
        <v>147</v>
      </c>
      <c r="F27" s="79">
        <v>504221262</v>
      </c>
      <c r="G27" s="58" t="s">
        <v>90</v>
      </c>
      <c r="H27" s="59" t="s">
        <v>263</v>
      </c>
      <c r="I27" s="76">
        <v>421.43</v>
      </c>
      <c r="J27" s="51">
        <v>0</v>
      </c>
      <c r="K27" s="52">
        <f t="shared" si="0"/>
        <v>0</v>
      </c>
      <c r="L27" s="52">
        <f t="shared" si="1"/>
        <v>0</v>
      </c>
      <c r="M27" s="53"/>
      <c r="N27" s="54">
        <f t="shared" si="2"/>
        <v>0</v>
      </c>
      <c r="O27" s="53"/>
      <c r="P27" s="53"/>
      <c r="Q27" s="53"/>
      <c r="R27" s="55">
        <f t="shared" si="3"/>
        <v>0</v>
      </c>
      <c r="S27" s="56" t="str">
        <f t="shared" si="4"/>
        <v>OK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</row>
    <row r="28" spans="1:51" ht="24.75" customHeight="1" x14ac:dyDescent="0.25">
      <c r="A28" s="147"/>
      <c r="B28" s="149"/>
      <c r="C28" s="50">
        <v>25</v>
      </c>
      <c r="D28" s="77" t="s">
        <v>148</v>
      </c>
      <c r="E28" s="78" t="s">
        <v>107</v>
      </c>
      <c r="F28" s="79">
        <v>504221262</v>
      </c>
      <c r="G28" s="58" t="s">
        <v>90</v>
      </c>
      <c r="H28" s="59" t="s">
        <v>263</v>
      </c>
      <c r="I28" s="76">
        <v>243.01</v>
      </c>
      <c r="J28" s="51">
        <v>0</v>
      </c>
      <c r="K28" s="52">
        <f t="shared" si="0"/>
        <v>0</v>
      </c>
      <c r="L28" s="52">
        <f t="shared" si="1"/>
        <v>0</v>
      </c>
      <c r="M28" s="53"/>
      <c r="N28" s="54">
        <f t="shared" si="2"/>
        <v>0</v>
      </c>
      <c r="O28" s="53"/>
      <c r="P28" s="53"/>
      <c r="Q28" s="53"/>
      <c r="R28" s="55">
        <f t="shared" si="3"/>
        <v>0</v>
      </c>
      <c r="S28" s="56" t="str">
        <f t="shared" si="4"/>
        <v>OK</v>
      </c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</row>
    <row r="29" spans="1:51" ht="24.75" customHeight="1" x14ac:dyDescent="0.25">
      <c r="A29" s="147"/>
      <c r="B29" s="149"/>
      <c r="C29" s="50">
        <v>26</v>
      </c>
      <c r="D29" s="77" t="s">
        <v>149</v>
      </c>
      <c r="E29" s="78" t="s">
        <v>150</v>
      </c>
      <c r="F29" s="79">
        <v>504221262</v>
      </c>
      <c r="G29" s="58" t="s">
        <v>90</v>
      </c>
      <c r="H29" s="59" t="s">
        <v>263</v>
      </c>
      <c r="I29" s="76">
        <v>42.6</v>
      </c>
      <c r="J29" s="51">
        <v>0</v>
      </c>
      <c r="K29" s="52">
        <f t="shared" si="0"/>
        <v>0</v>
      </c>
      <c r="L29" s="52">
        <f t="shared" si="1"/>
        <v>0</v>
      </c>
      <c r="M29" s="53"/>
      <c r="N29" s="54">
        <f t="shared" si="2"/>
        <v>0</v>
      </c>
      <c r="O29" s="53"/>
      <c r="P29" s="53"/>
      <c r="Q29" s="53"/>
      <c r="R29" s="55">
        <f t="shared" si="3"/>
        <v>0</v>
      </c>
      <c r="S29" s="56" t="str">
        <f t="shared" si="4"/>
        <v>OK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</row>
    <row r="30" spans="1:51" ht="24.75" customHeight="1" x14ac:dyDescent="0.25">
      <c r="A30" s="147"/>
      <c r="B30" s="149"/>
      <c r="C30" s="50">
        <v>27</v>
      </c>
      <c r="D30" s="77" t="s">
        <v>151</v>
      </c>
      <c r="E30" s="78" t="s">
        <v>152</v>
      </c>
      <c r="F30" s="79">
        <v>504221262</v>
      </c>
      <c r="G30" s="58" t="s">
        <v>90</v>
      </c>
      <c r="H30" s="59" t="s">
        <v>263</v>
      </c>
      <c r="I30" s="76">
        <v>561.35</v>
      </c>
      <c r="J30" s="51">
        <v>0</v>
      </c>
      <c r="K30" s="52">
        <f t="shared" si="0"/>
        <v>0</v>
      </c>
      <c r="L30" s="52">
        <f t="shared" si="1"/>
        <v>0</v>
      </c>
      <c r="M30" s="53"/>
      <c r="N30" s="54">
        <f t="shared" si="2"/>
        <v>0</v>
      </c>
      <c r="O30" s="53"/>
      <c r="P30" s="53"/>
      <c r="Q30" s="53"/>
      <c r="R30" s="55">
        <f t="shared" si="3"/>
        <v>0</v>
      </c>
      <c r="S30" s="56" t="str">
        <f t="shared" si="4"/>
        <v>OK</v>
      </c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</row>
    <row r="31" spans="1:51" ht="24.75" customHeight="1" x14ac:dyDescent="0.25">
      <c r="A31" s="147"/>
      <c r="B31" s="149"/>
      <c r="C31" s="50">
        <v>28</v>
      </c>
      <c r="D31" s="77" t="s">
        <v>153</v>
      </c>
      <c r="E31" s="78" t="s">
        <v>154</v>
      </c>
      <c r="F31" s="79">
        <v>504221262</v>
      </c>
      <c r="G31" s="58" t="s">
        <v>90</v>
      </c>
      <c r="H31" s="59" t="s">
        <v>263</v>
      </c>
      <c r="I31" s="76">
        <v>998.42</v>
      </c>
      <c r="J31" s="51">
        <v>0</v>
      </c>
      <c r="K31" s="52">
        <f t="shared" si="0"/>
        <v>0</v>
      </c>
      <c r="L31" s="52">
        <f t="shared" si="1"/>
        <v>0</v>
      </c>
      <c r="M31" s="53"/>
      <c r="N31" s="54">
        <f t="shared" si="2"/>
        <v>0</v>
      </c>
      <c r="O31" s="53"/>
      <c r="P31" s="53"/>
      <c r="Q31" s="53"/>
      <c r="R31" s="55">
        <f t="shared" si="3"/>
        <v>0</v>
      </c>
      <c r="S31" s="56" t="str">
        <f t="shared" si="4"/>
        <v>OK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</row>
    <row r="32" spans="1:51" ht="24.75" customHeight="1" x14ac:dyDescent="0.25">
      <c r="A32" s="147"/>
      <c r="B32" s="149"/>
      <c r="C32" s="50">
        <v>29</v>
      </c>
      <c r="D32" s="77" t="s">
        <v>155</v>
      </c>
      <c r="E32" s="78" t="s">
        <v>107</v>
      </c>
      <c r="F32" s="79">
        <v>504221262</v>
      </c>
      <c r="G32" s="58" t="s">
        <v>90</v>
      </c>
      <c r="H32" s="59" t="s">
        <v>263</v>
      </c>
      <c r="I32" s="76">
        <v>405.01</v>
      </c>
      <c r="J32" s="51">
        <v>0</v>
      </c>
      <c r="K32" s="52">
        <f t="shared" si="0"/>
        <v>0</v>
      </c>
      <c r="L32" s="52">
        <f t="shared" si="1"/>
        <v>0</v>
      </c>
      <c r="M32" s="53"/>
      <c r="N32" s="54">
        <f t="shared" si="2"/>
        <v>0</v>
      </c>
      <c r="O32" s="53"/>
      <c r="P32" s="53"/>
      <c r="Q32" s="53"/>
      <c r="R32" s="55">
        <f t="shared" si="3"/>
        <v>0</v>
      </c>
      <c r="S32" s="56" t="str">
        <f t="shared" si="4"/>
        <v>OK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</row>
    <row r="33" spans="1:51" ht="24.75" customHeight="1" x14ac:dyDescent="0.25">
      <c r="A33" s="147"/>
      <c r="B33" s="149"/>
      <c r="C33" s="50">
        <v>30</v>
      </c>
      <c r="D33" s="77" t="s">
        <v>156</v>
      </c>
      <c r="E33" s="78" t="s">
        <v>107</v>
      </c>
      <c r="F33" s="79">
        <v>504221262</v>
      </c>
      <c r="G33" s="58" t="s">
        <v>90</v>
      </c>
      <c r="H33" s="59" t="s">
        <v>263</v>
      </c>
      <c r="I33" s="76">
        <v>405.01</v>
      </c>
      <c r="J33" s="51">
        <v>0</v>
      </c>
      <c r="K33" s="52">
        <f t="shared" si="0"/>
        <v>0</v>
      </c>
      <c r="L33" s="52">
        <f t="shared" si="1"/>
        <v>0</v>
      </c>
      <c r="M33" s="53"/>
      <c r="N33" s="54">
        <f t="shared" si="2"/>
        <v>0</v>
      </c>
      <c r="O33" s="53"/>
      <c r="P33" s="53"/>
      <c r="Q33" s="53"/>
      <c r="R33" s="55">
        <f t="shared" si="3"/>
        <v>0</v>
      </c>
      <c r="S33" s="56" t="str">
        <f t="shared" si="4"/>
        <v>OK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</row>
    <row r="34" spans="1:51" ht="24.75" customHeight="1" x14ac:dyDescent="0.25">
      <c r="A34" s="147"/>
      <c r="B34" s="149"/>
      <c r="C34" s="50">
        <v>31</v>
      </c>
      <c r="D34" s="77" t="s">
        <v>157</v>
      </c>
      <c r="E34" s="78" t="s">
        <v>107</v>
      </c>
      <c r="F34" s="79">
        <v>504221262</v>
      </c>
      <c r="G34" s="58" t="s">
        <v>90</v>
      </c>
      <c r="H34" s="59" t="s">
        <v>263</v>
      </c>
      <c r="I34" s="76">
        <v>71.63</v>
      </c>
      <c r="J34" s="51">
        <v>0</v>
      </c>
      <c r="K34" s="52">
        <f t="shared" si="0"/>
        <v>0</v>
      </c>
      <c r="L34" s="52">
        <f t="shared" si="1"/>
        <v>0</v>
      </c>
      <c r="M34" s="53"/>
      <c r="N34" s="54">
        <f t="shared" si="2"/>
        <v>0</v>
      </c>
      <c r="O34" s="53"/>
      <c r="P34" s="53"/>
      <c r="Q34" s="53"/>
      <c r="R34" s="55">
        <f t="shared" si="3"/>
        <v>0</v>
      </c>
      <c r="S34" s="56" t="str">
        <f t="shared" si="4"/>
        <v>OK</v>
      </c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</row>
    <row r="35" spans="1:51" ht="24.75" customHeight="1" x14ac:dyDescent="0.25">
      <c r="A35" s="147"/>
      <c r="B35" s="149"/>
      <c r="C35" s="50">
        <v>32</v>
      </c>
      <c r="D35" s="77" t="s">
        <v>158</v>
      </c>
      <c r="E35" s="78" t="s">
        <v>107</v>
      </c>
      <c r="F35" s="79">
        <v>504221262</v>
      </c>
      <c r="G35" s="58" t="s">
        <v>90</v>
      </c>
      <c r="H35" s="59" t="s">
        <v>263</v>
      </c>
      <c r="I35" s="76">
        <v>40.51</v>
      </c>
      <c r="J35" s="51">
        <v>0</v>
      </c>
      <c r="K35" s="52">
        <f t="shared" si="0"/>
        <v>0</v>
      </c>
      <c r="L35" s="52">
        <f t="shared" si="1"/>
        <v>0</v>
      </c>
      <c r="M35" s="53"/>
      <c r="N35" s="54">
        <f t="shared" si="2"/>
        <v>0</v>
      </c>
      <c r="O35" s="53"/>
      <c r="P35" s="53"/>
      <c r="Q35" s="53"/>
      <c r="R35" s="55">
        <f t="shared" si="3"/>
        <v>0</v>
      </c>
      <c r="S35" s="56" t="str">
        <f t="shared" si="4"/>
        <v>OK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</row>
    <row r="36" spans="1:51" ht="38.549999999999997" customHeight="1" x14ac:dyDescent="0.25">
      <c r="A36" s="147"/>
      <c r="B36" s="149"/>
      <c r="C36" s="50">
        <v>33</v>
      </c>
      <c r="D36" s="77" t="s">
        <v>159</v>
      </c>
      <c r="E36" s="78" t="s">
        <v>160</v>
      </c>
      <c r="F36" s="59">
        <v>502380003</v>
      </c>
      <c r="G36" s="58" t="s">
        <v>91</v>
      </c>
      <c r="H36" s="80" t="s">
        <v>264</v>
      </c>
      <c r="I36" s="76">
        <v>15.22</v>
      </c>
      <c r="J36" s="51">
        <v>0</v>
      </c>
      <c r="K36" s="52">
        <f t="shared" ref="K36:K327" si="5">IF(SUM(T36:AY36)&gt;J36+M36,J36+M36,SUM(T36:AY36))</f>
        <v>0</v>
      </c>
      <c r="L36" s="52">
        <f t="shared" ref="L36:L327" si="6">(SUM(T36:AY36))</f>
        <v>0</v>
      </c>
      <c r="M36" s="53"/>
      <c r="N36" s="54">
        <f t="shared" si="2"/>
        <v>0</v>
      </c>
      <c r="O36" s="53"/>
      <c r="P36" s="53"/>
      <c r="Q36" s="53"/>
      <c r="R36" s="55">
        <f t="shared" ref="R36:R290" si="7">J36-SUM(T36:AY36)+M36</f>
        <v>0</v>
      </c>
      <c r="S36" s="56" t="str">
        <f t="shared" si="4"/>
        <v>OK</v>
      </c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</row>
    <row r="37" spans="1:51" ht="38.549999999999997" customHeight="1" x14ac:dyDescent="0.25">
      <c r="A37" s="147"/>
      <c r="B37" s="149"/>
      <c r="C37" s="50">
        <v>34</v>
      </c>
      <c r="D37" s="77" t="s">
        <v>161</v>
      </c>
      <c r="E37" s="78" t="s">
        <v>162</v>
      </c>
      <c r="F37" s="59">
        <v>502380003</v>
      </c>
      <c r="G37" s="58" t="s">
        <v>91</v>
      </c>
      <c r="H37" s="80" t="s">
        <v>264</v>
      </c>
      <c r="I37" s="76">
        <v>11.84</v>
      </c>
      <c r="J37" s="51">
        <v>0</v>
      </c>
      <c r="K37" s="52">
        <f t="shared" si="5"/>
        <v>0</v>
      </c>
      <c r="L37" s="52">
        <f t="shared" si="6"/>
        <v>0</v>
      </c>
      <c r="M37" s="53"/>
      <c r="N37" s="54">
        <f t="shared" si="2"/>
        <v>0</v>
      </c>
      <c r="O37" s="53"/>
      <c r="P37" s="53"/>
      <c r="Q37" s="53"/>
      <c r="R37" s="55">
        <f t="shared" si="7"/>
        <v>0</v>
      </c>
      <c r="S37" s="56" t="str">
        <f t="shared" si="4"/>
        <v>OK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</row>
    <row r="38" spans="1:51" ht="38.549999999999997" customHeight="1" x14ac:dyDescent="0.25">
      <c r="A38" s="147"/>
      <c r="B38" s="149"/>
      <c r="C38" s="50">
        <v>35</v>
      </c>
      <c r="D38" s="77" t="s">
        <v>163</v>
      </c>
      <c r="E38" s="78" t="s">
        <v>160</v>
      </c>
      <c r="F38" s="59">
        <v>502380003</v>
      </c>
      <c r="G38" s="58" t="s">
        <v>91</v>
      </c>
      <c r="H38" s="80" t="s">
        <v>264</v>
      </c>
      <c r="I38" s="76">
        <v>19.91</v>
      </c>
      <c r="J38" s="51">
        <v>0</v>
      </c>
      <c r="K38" s="52">
        <f t="shared" si="5"/>
        <v>0</v>
      </c>
      <c r="L38" s="52">
        <f t="shared" si="6"/>
        <v>0</v>
      </c>
      <c r="M38" s="53"/>
      <c r="N38" s="54">
        <f t="shared" si="2"/>
        <v>0</v>
      </c>
      <c r="O38" s="53"/>
      <c r="P38" s="53"/>
      <c r="Q38" s="53"/>
      <c r="R38" s="55">
        <f t="shared" si="7"/>
        <v>0</v>
      </c>
      <c r="S38" s="56" t="str">
        <f t="shared" si="4"/>
        <v>OK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</row>
    <row r="39" spans="1:51" ht="24.75" customHeight="1" x14ac:dyDescent="0.25">
      <c r="A39" s="147"/>
      <c r="B39" s="149"/>
      <c r="C39" s="50">
        <v>36</v>
      </c>
      <c r="D39" s="77" t="s">
        <v>164</v>
      </c>
      <c r="E39" s="78" t="s">
        <v>165</v>
      </c>
      <c r="F39" s="59">
        <v>502380003</v>
      </c>
      <c r="G39" s="58" t="s">
        <v>91</v>
      </c>
      <c r="H39" s="80" t="s">
        <v>264</v>
      </c>
      <c r="I39" s="76">
        <v>50.09</v>
      </c>
      <c r="J39" s="51">
        <v>0</v>
      </c>
      <c r="K39" s="52">
        <f t="shared" si="5"/>
        <v>0</v>
      </c>
      <c r="L39" s="52">
        <f t="shared" si="6"/>
        <v>0</v>
      </c>
      <c r="M39" s="53"/>
      <c r="N39" s="54">
        <f t="shared" si="2"/>
        <v>0</v>
      </c>
      <c r="O39" s="53"/>
      <c r="P39" s="53"/>
      <c r="Q39" s="53"/>
      <c r="R39" s="55">
        <f t="shared" si="7"/>
        <v>0</v>
      </c>
      <c r="S39" s="56" t="str">
        <f t="shared" si="4"/>
        <v>OK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</row>
    <row r="40" spans="1:51" ht="38.549999999999997" customHeight="1" x14ac:dyDescent="0.25">
      <c r="A40" s="147"/>
      <c r="B40" s="149"/>
      <c r="C40" s="50">
        <v>37</v>
      </c>
      <c r="D40" s="77" t="s">
        <v>166</v>
      </c>
      <c r="E40" s="78" t="s">
        <v>160</v>
      </c>
      <c r="F40" s="59">
        <v>502380003</v>
      </c>
      <c r="G40" s="58" t="s">
        <v>91</v>
      </c>
      <c r="H40" s="80" t="s">
        <v>264</v>
      </c>
      <c r="I40" s="76">
        <v>19.91</v>
      </c>
      <c r="J40" s="51">
        <v>0</v>
      </c>
      <c r="K40" s="52">
        <f t="shared" si="5"/>
        <v>0</v>
      </c>
      <c r="L40" s="52">
        <f t="shared" si="6"/>
        <v>0</v>
      </c>
      <c r="M40" s="53"/>
      <c r="N40" s="54">
        <f t="shared" si="2"/>
        <v>0</v>
      </c>
      <c r="O40" s="53"/>
      <c r="P40" s="53"/>
      <c r="Q40" s="53"/>
      <c r="R40" s="55">
        <f t="shared" si="7"/>
        <v>0</v>
      </c>
      <c r="S40" s="56" t="str">
        <f t="shared" si="4"/>
        <v>OK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</row>
    <row r="41" spans="1:51" ht="38.549999999999997" customHeight="1" x14ac:dyDescent="0.25">
      <c r="A41" s="147"/>
      <c r="B41" s="149"/>
      <c r="C41" s="50">
        <v>38</v>
      </c>
      <c r="D41" s="77" t="s">
        <v>167</v>
      </c>
      <c r="E41" s="78" t="s">
        <v>107</v>
      </c>
      <c r="F41" s="79">
        <v>504221262</v>
      </c>
      <c r="G41" s="58" t="s">
        <v>90</v>
      </c>
      <c r="H41" s="59" t="s">
        <v>263</v>
      </c>
      <c r="I41" s="76">
        <v>276</v>
      </c>
      <c r="J41" s="51">
        <v>0</v>
      </c>
      <c r="K41" s="52">
        <f t="shared" si="5"/>
        <v>0</v>
      </c>
      <c r="L41" s="52">
        <f t="shared" si="6"/>
        <v>0</v>
      </c>
      <c r="M41" s="53"/>
      <c r="N41" s="54">
        <f t="shared" si="2"/>
        <v>0</v>
      </c>
      <c r="O41" s="53"/>
      <c r="P41" s="53"/>
      <c r="Q41" s="53"/>
      <c r="R41" s="55">
        <f t="shared" si="7"/>
        <v>0</v>
      </c>
      <c r="S41" s="56" t="str">
        <f t="shared" si="4"/>
        <v>OK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</row>
    <row r="42" spans="1:51" ht="38.549999999999997" customHeight="1" x14ac:dyDescent="0.25">
      <c r="A42" s="147"/>
      <c r="B42" s="149"/>
      <c r="C42" s="50">
        <v>39</v>
      </c>
      <c r="D42" s="77" t="s">
        <v>168</v>
      </c>
      <c r="E42" s="78" t="s">
        <v>107</v>
      </c>
      <c r="F42" s="79">
        <v>504221262</v>
      </c>
      <c r="G42" s="58" t="s">
        <v>90</v>
      </c>
      <c r="H42" s="59" t="s">
        <v>263</v>
      </c>
      <c r="I42" s="76">
        <v>276</v>
      </c>
      <c r="J42" s="51">
        <v>0</v>
      </c>
      <c r="K42" s="52">
        <f t="shared" si="5"/>
        <v>0</v>
      </c>
      <c r="L42" s="52">
        <f t="shared" si="6"/>
        <v>0</v>
      </c>
      <c r="M42" s="53"/>
      <c r="N42" s="54">
        <f t="shared" si="2"/>
        <v>0</v>
      </c>
      <c r="O42" s="53"/>
      <c r="P42" s="53"/>
      <c r="Q42" s="53"/>
      <c r="R42" s="55">
        <f t="shared" si="7"/>
        <v>0</v>
      </c>
      <c r="S42" s="56" t="str">
        <f t="shared" si="4"/>
        <v>OK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</row>
    <row r="43" spans="1:51" ht="38.549999999999997" customHeight="1" x14ac:dyDescent="0.25">
      <c r="A43" s="147"/>
      <c r="B43" s="149"/>
      <c r="C43" s="50">
        <v>40</v>
      </c>
      <c r="D43" s="77" t="s">
        <v>169</v>
      </c>
      <c r="E43" s="78" t="s">
        <v>107</v>
      </c>
      <c r="F43" s="79">
        <v>504221262</v>
      </c>
      <c r="G43" s="58" t="s">
        <v>90</v>
      </c>
      <c r="H43" s="59" t="s">
        <v>263</v>
      </c>
      <c r="I43" s="76">
        <v>405.01</v>
      </c>
      <c r="J43" s="51">
        <v>0</v>
      </c>
      <c r="K43" s="52">
        <f t="shared" si="5"/>
        <v>0</v>
      </c>
      <c r="L43" s="52">
        <f t="shared" si="6"/>
        <v>0</v>
      </c>
      <c r="M43" s="53"/>
      <c r="N43" s="54">
        <f t="shared" si="2"/>
        <v>0</v>
      </c>
      <c r="O43" s="53"/>
      <c r="P43" s="53"/>
      <c r="Q43" s="53"/>
      <c r="R43" s="55">
        <f t="shared" si="7"/>
        <v>0</v>
      </c>
      <c r="S43" s="56" t="str">
        <f t="shared" si="4"/>
        <v>OK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</row>
    <row r="44" spans="1:51" ht="24.75" customHeight="1" x14ac:dyDescent="0.25">
      <c r="A44" s="147"/>
      <c r="B44" s="149"/>
      <c r="C44" s="50">
        <v>41</v>
      </c>
      <c r="D44" s="77" t="s">
        <v>170</v>
      </c>
      <c r="E44" s="78" t="s">
        <v>107</v>
      </c>
      <c r="F44" s="59">
        <v>502380003</v>
      </c>
      <c r="G44" s="58" t="s">
        <v>91</v>
      </c>
      <c r="H44" s="80" t="s">
        <v>264</v>
      </c>
      <c r="I44" s="76">
        <v>135.01</v>
      </c>
      <c r="J44" s="51">
        <v>0</v>
      </c>
      <c r="K44" s="52">
        <f t="shared" si="5"/>
        <v>0</v>
      </c>
      <c r="L44" s="52">
        <f t="shared" si="6"/>
        <v>0</v>
      </c>
      <c r="M44" s="53"/>
      <c r="N44" s="54">
        <f t="shared" si="2"/>
        <v>0</v>
      </c>
      <c r="O44" s="53"/>
      <c r="P44" s="53"/>
      <c r="Q44" s="53"/>
      <c r="R44" s="55">
        <f t="shared" si="7"/>
        <v>0</v>
      </c>
      <c r="S44" s="56" t="str">
        <f t="shared" si="4"/>
        <v>OK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</row>
    <row r="45" spans="1:51" ht="24.75" customHeight="1" x14ac:dyDescent="0.25">
      <c r="A45" s="147"/>
      <c r="B45" s="149"/>
      <c r="C45" s="50">
        <v>42</v>
      </c>
      <c r="D45" s="77" t="s">
        <v>171</v>
      </c>
      <c r="E45" s="78" t="s">
        <v>107</v>
      </c>
      <c r="F45" s="59">
        <v>502380003</v>
      </c>
      <c r="G45" s="58" t="s">
        <v>91</v>
      </c>
      <c r="H45" s="80" t="s">
        <v>264</v>
      </c>
      <c r="I45" s="76">
        <v>67.510000000000005</v>
      </c>
      <c r="J45" s="51">
        <v>0</v>
      </c>
      <c r="K45" s="52">
        <f t="shared" si="5"/>
        <v>0</v>
      </c>
      <c r="L45" s="52">
        <f t="shared" si="6"/>
        <v>0</v>
      </c>
      <c r="M45" s="53"/>
      <c r="N45" s="54">
        <f t="shared" si="2"/>
        <v>0</v>
      </c>
      <c r="O45" s="53"/>
      <c r="P45" s="53"/>
      <c r="Q45" s="53"/>
      <c r="R45" s="55">
        <f t="shared" si="7"/>
        <v>0</v>
      </c>
      <c r="S45" s="56" t="str">
        <f t="shared" si="4"/>
        <v>OK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</row>
    <row r="46" spans="1:51" ht="24.75" customHeight="1" x14ac:dyDescent="0.25">
      <c r="A46" s="147"/>
      <c r="B46" s="149"/>
      <c r="C46" s="50">
        <v>43</v>
      </c>
      <c r="D46" s="77" t="s">
        <v>172</v>
      </c>
      <c r="E46" s="78" t="s">
        <v>173</v>
      </c>
      <c r="F46" s="59">
        <v>502380003</v>
      </c>
      <c r="G46" s="58" t="s">
        <v>91</v>
      </c>
      <c r="H46" s="80" t="s">
        <v>264</v>
      </c>
      <c r="I46" s="76">
        <v>20.59</v>
      </c>
      <c r="J46" s="51">
        <v>0</v>
      </c>
      <c r="K46" s="52">
        <f t="shared" si="5"/>
        <v>0</v>
      </c>
      <c r="L46" s="52">
        <f t="shared" si="6"/>
        <v>0</v>
      </c>
      <c r="M46" s="53"/>
      <c r="N46" s="54">
        <f t="shared" si="2"/>
        <v>0</v>
      </c>
      <c r="O46" s="53"/>
      <c r="P46" s="53"/>
      <c r="Q46" s="53"/>
      <c r="R46" s="55">
        <f t="shared" si="7"/>
        <v>0</v>
      </c>
      <c r="S46" s="56" t="str">
        <f t="shared" si="4"/>
        <v>OK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</row>
    <row r="47" spans="1:51" ht="24.75" customHeight="1" x14ac:dyDescent="0.25">
      <c r="A47" s="147"/>
      <c r="B47" s="149"/>
      <c r="C47" s="50">
        <v>44</v>
      </c>
      <c r="D47" s="77" t="s">
        <v>174</v>
      </c>
      <c r="E47" s="78" t="s">
        <v>107</v>
      </c>
      <c r="F47" s="79">
        <v>504221262</v>
      </c>
      <c r="G47" s="58" t="s">
        <v>90</v>
      </c>
      <c r="H47" s="59" t="s">
        <v>263</v>
      </c>
      <c r="I47" s="76">
        <v>67.510000000000005</v>
      </c>
      <c r="J47" s="51">
        <v>0</v>
      </c>
      <c r="K47" s="52">
        <f t="shared" si="5"/>
        <v>0</v>
      </c>
      <c r="L47" s="52">
        <f t="shared" si="6"/>
        <v>0</v>
      </c>
      <c r="M47" s="53"/>
      <c r="N47" s="54">
        <f t="shared" si="2"/>
        <v>0</v>
      </c>
      <c r="O47" s="53"/>
      <c r="P47" s="53"/>
      <c r="Q47" s="53"/>
      <c r="R47" s="55">
        <f t="shared" si="7"/>
        <v>0</v>
      </c>
      <c r="S47" s="56" t="str">
        <f t="shared" si="4"/>
        <v>OK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</row>
    <row r="48" spans="1:51" ht="24.75" customHeight="1" x14ac:dyDescent="0.25">
      <c r="A48" s="147"/>
      <c r="B48" s="150"/>
      <c r="C48" s="50">
        <v>45</v>
      </c>
      <c r="D48" s="77" t="s">
        <v>175</v>
      </c>
      <c r="E48" s="78" t="s">
        <v>107</v>
      </c>
      <c r="F48" s="79">
        <v>504221262</v>
      </c>
      <c r="G48" s="58" t="s">
        <v>90</v>
      </c>
      <c r="H48" s="59" t="s">
        <v>263</v>
      </c>
      <c r="I48" s="76">
        <v>202.51</v>
      </c>
      <c r="J48" s="51">
        <v>0</v>
      </c>
      <c r="K48" s="52">
        <f t="shared" si="5"/>
        <v>0</v>
      </c>
      <c r="L48" s="52">
        <f t="shared" si="6"/>
        <v>0</v>
      </c>
      <c r="M48" s="53"/>
      <c r="N48" s="54">
        <f t="shared" si="2"/>
        <v>0</v>
      </c>
      <c r="O48" s="53"/>
      <c r="P48" s="53"/>
      <c r="Q48" s="53"/>
      <c r="R48" s="55">
        <f t="shared" si="7"/>
        <v>0</v>
      </c>
      <c r="S48" s="56" t="str">
        <f t="shared" si="4"/>
        <v>OK</v>
      </c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</row>
    <row r="49" spans="1:51" ht="24.75" customHeight="1" x14ac:dyDescent="0.25">
      <c r="A49" s="147" t="s">
        <v>95</v>
      </c>
      <c r="B49" s="148" t="s">
        <v>96</v>
      </c>
      <c r="C49" s="50">
        <v>46</v>
      </c>
      <c r="D49" s="77" t="s">
        <v>106</v>
      </c>
      <c r="E49" s="78" t="s">
        <v>176</v>
      </c>
      <c r="F49" s="79">
        <v>504221262</v>
      </c>
      <c r="G49" s="58" t="s">
        <v>90</v>
      </c>
      <c r="H49" s="59" t="s">
        <v>263</v>
      </c>
      <c r="I49" s="76">
        <v>147.07</v>
      </c>
      <c r="J49" s="51">
        <v>0</v>
      </c>
      <c r="K49" s="52">
        <f t="shared" si="5"/>
        <v>0</v>
      </c>
      <c r="L49" s="52">
        <f t="shared" si="6"/>
        <v>0</v>
      </c>
      <c r="M49" s="53"/>
      <c r="N49" s="54">
        <f t="shared" si="2"/>
        <v>0</v>
      </c>
      <c r="O49" s="53"/>
      <c r="P49" s="53"/>
      <c r="Q49" s="53"/>
      <c r="R49" s="55">
        <f t="shared" si="7"/>
        <v>0</v>
      </c>
      <c r="S49" s="56" t="str">
        <f t="shared" si="4"/>
        <v>OK</v>
      </c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</row>
    <row r="50" spans="1:51" ht="38.549999999999997" customHeight="1" x14ac:dyDescent="0.25">
      <c r="A50" s="147"/>
      <c r="B50" s="149"/>
      <c r="C50" s="50">
        <v>47</v>
      </c>
      <c r="D50" s="77" t="s">
        <v>108</v>
      </c>
      <c r="E50" s="78" t="s">
        <v>176</v>
      </c>
      <c r="F50" s="59">
        <v>502380003</v>
      </c>
      <c r="G50" s="58" t="s">
        <v>91</v>
      </c>
      <c r="H50" s="80" t="s">
        <v>264</v>
      </c>
      <c r="I50" s="76">
        <v>11.99</v>
      </c>
      <c r="J50" s="51">
        <v>0</v>
      </c>
      <c r="K50" s="52">
        <f t="shared" si="5"/>
        <v>0</v>
      </c>
      <c r="L50" s="52">
        <f t="shared" si="6"/>
        <v>0</v>
      </c>
      <c r="M50" s="53"/>
      <c r="N50" s="54">
        <f t="shared" si="2"/>
        <v>0</v>
      </c>
      <c r="O50" s="53"/>
      <c r="P50" s="53"/>
      <c r="Q50" s="53"/>
      <c r="R50" s="55">
        <f t="shared" si="7"/>
        <v>0</v>
      </c>
      <c r="S50" s="56" t="str">
        <f t="shared" si="4"/>
        <v>OK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</row>
    <row r="51" spans="1:51" ht="38.549999999999997" customHeight="1" x14ac:dyDescent="0.25">
      <c r="A51" s="147"/>
      <c r="B51" s="149"/>
      <c r="C51" s="50">
        <v>48</v>
      </c>
      <c r="D51" s="77" t="s">
        <v>109</v>
      </c>
      <c r="E51" s="78" t="s">
        <v>176</v>
      </c>
      <c r="F51" s="79">
        <v>504221262</v>
      </c>
      <c r="G51" s="58" t="s">
        <v>90</v>
      </c>
      <c r="H51" s="59" t="s">
        <v>263</v>
      </c>
      <c r="I51" s="76">
        <v>18.940000000000001</v>
      </c>
      <c r="J51" s="51">
        <v>0</v>
      </c>
      <c r="K51" s="52">
        <f t="shared" si="5"/>
        <v>0</v>
      </c>
      <c r="L51" s="52">
        <f t="shared" si="6"/>
        <v>0</v>
      </c>
      <c r="M51" s="53"/>
      <c r="N51" s="54">
        <f t="shared" si="2"/>
        <v>0</v>
      </c>
      <c r="O51" s="53"/>
      <c r="P51" s="53"/>
      <c r="Q51" s="53"/>
      <c r="R51" s="55">
        <f t="shared" si="7"/>
        <v>0</v>
      </c>
      <c r="S51" s="56" t="str">
        <f t="shared" si="4"/>
        <v>OK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</row>
    <row r="52" spans="1:51" ht="24.75" customHeight="1" x14ac:dyDescent="0.25">
      <c r="A52" s="147"/>
      <c r="B52" s="149"/>
      <c r="C52" s="50">
        <v>49</v>
      </c>
      <c r="D52" s="77" t="s">
        <v>110</v>
      </c>
      <c r="E52" s="78" t="s">
        <v>177</v>
      </c>
      <c r="F52" s="79">
        <v>504221262</v>
      </c>
      <c r="G52" s="58" t="s">
        <v>90</v>
      </c>
      <c r="H52" s="59" t="s">
        <v>263</v>
      </c>
      <c r="I52" s="76">
        <v>30.1</v>
      </c>
      <c r="J52" s="51">
        <v>0</v>
      </c>
      <c r="K52" s="52">
        <f t="shared" si="5"/>
        <v>0</v>
      </c>
      <c r="L52" s="52">
        <f t="shared" si="6"/>
        <v>0</v>
      </c>
      <c r="M52" s="53"/>
      <c r="N52" s="54">
        <f t="shared" si="2"/>
        <v>0</v>
      </c>
      <c r="O52" s="53"/>
      <c r="P52" s="53"/>
      <c r="Q52" s="53"/>
      <c r="R52" s="55">
        <f t="shared" si="7"/>
        <v>0</v>
      </c>
      <c r="S52" s="56" t="str">
        <f t="shared" si="4"/>
        <v>OK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</row>
    <row r="53" spans="1:51" ht="24.75" customHeight="1" x14ac:dyDescent="0.25">
      <c r="A53" s="147"/>
      <c r="B53" s="149"/>
      <c r="C53" s="50">
        <v>50</v>
      </c>
      <c r="D53" s="77" t="s">
        <v>112</v>
      </c>
      <c r="E53" s="78" t="s">
        <v>178</v>
      </c>
      <c r="F53" s="79">
        <v>504221262</v>
      </c>
      <c r="G53" s="58" t="s">
        <v>90</v>
      </c>
      <c r="H53" s="59" t="s">
        <v>263</v>
      </c>
      <c r="I53" s="76">
        <v>46.61</v>
      </c>
      <c r="J53" s="51">
        <v>0</v>
      </c>
      <c r="K53" s="52">
        <f t="shared" si="5"/>
        <v>0</v>
      </c>
      <c r="L53" s="52">
        <f t="shared" si="6"/>
        <v>0</v>
      </c>
      <c r="M53" s="53"/>
      <c r="N53" s="54">
        <f t="shared" si="2"/>
        <v>0</v>
      </c>
      <c r="O53" s="53"/>
      <c r="P53" s="53"/>
      <c r="Q53" s="53"/>
      <c r="R53" s="55">
        <f t="shared" si="7"/>
        <v>0</v>
      </c>
      <c r="S53" s="56" t="str">
        <f t="shared" si="4"/>
        <v>OK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</row>
    <row r="54" spans="1:51" ht="24.75" customHeight="1" x14ac:dyDescent="0.25">
      <c r="A54" s="147"/>
      <c r="B54" s="149"/>
      <c r="C54" s="50">
        <v>51</v>
      </c>
      <c r="D54" s="77" t="s">
        <v>114</v>
      </c>
      <c r="E54" s="78" t="s">
        <v>176</v>
      </c>
      <c r="F54" s="79">
        <v>504221262</v>
      </c>
      <c r="G54" s="58" t="s">
        <v>90</v>
      </c>
      <c r="H54" s="59" t="s">
        <v>263</v>
      </c>
      <c r="I54" s="76">
        <v>3.88</v>
      </c>
      <c r="J54" s="51">
        <v>0</v>
      </c>
      <c r="K54" s="52">
        <f t="shared" si="5"/>
        <v>0</v>
      </c>
      <c r="L54" s="52">
        <f t="shared" si="6"/>
        <v>0</v>
      </c>
      <c r="M54" s="53"/>
      <c r="N54" s="54">
        <f t="shared" si="2"/>
        <v>0</v>
      </c>
      <c r="O54" s="53"/>
      <c r="P54" s="53"/>
      <c r="Q54" s="53"/>
      <c r="R54" s="55">
        <f t="shared" si="7"/>
        <v>0</v>
      </c>
      <c r="S54" s="56" t="str">
        <f t="shared" si="4"/>
        <v>OK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</row>
    <row r="55" spans="1:51" ht="24.75" customHeight="1" x14ac:dyDescent="0.25">
      <c r="A55" s="147"/>
      <c r="B55" s="149"/>
      <c r="C55" s="50">
        <v>52</v>
      </c>
      <c r="D55" s="77" t="s">
        <v>115</v>
      </c>
      <c r="E55" s="78" t="s">
        <v>179</v>
      </c>
      <c r="F55" s="59">
        <v>502380003</v>
      </c>
      <c r="G55" s="58" t="s">
        <v>91</v>
      </c>
      <c r="H55" s="80" t="s">
        <v>264</v>
      </c>
      <c r="I55" s="76">
        <v>7.99</v>
      </c>
      <c r="J55" s="51">
        <v>0</v>
      </c>
      <c r="K55" s="52">
        <f t="shared" si="5"/>
        <v>0</v>
      </c>
      <c r="L55" s="52">
        <f t="shared" si="6"/>
        <v>0</v>
      </c>
      <c r="M55" s="53"/>
      <c r="N55" s="54">
        <f t="shared" si="2"/>
        <v>0</v>
      </c>
      <c r="O55" s="53"/>
      <c r="P55" s="53"/>
      <c r="Q55" s="53"/>
      <c r="R55" s="55">
        <f t="shared" si="7"/>
        <v>0</v>
      </c>
      <c r="S55" s="56" t="str">
        <f t="shared" si="4"/>
        <v>OK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</row>
    <row r="56" spans="1:51" ht="24.75" customHeight="1" x14ac:dyDescent="0.25">
      <c r="A56" s="147"/>
      <c r="B56" s="149"/>
      <c r="C56" s="50">
        <v>53</v>
      </c>
      <c r="D56" s="77" t="s">
        <v>117</v>
      </c>
      <c r="E56" s="78" t="s">
        <v>180</v>
      </c>
      <c r="F56" s="59">
        <v>502380003</v>
      </c>
      <c r="G56" s="58" t="s">
        <v>91</v>
      </c>
      <c r="H56" s="80" t="s">
        <v>264</v>
      </c>
      <c r="I56" s="76">
        <v>11.34</v>
      </c>
      <c r="J56" s="51">
        <v>0</v>
      </c>
      <c r="K56" s="52">
        <f t="shared" si="5"/>
        <v>0</v>
      </c>
      <c r="L56" s="52">
        <f t="shared" si="6"/>
        <v>0</v>
      </c>
      <c r="M56" s="53"/>
      <c r="N56" s="54">
        <f t="shared" si="2"/>
        <v>0</v>
      </c>
      <c r="O56" s="53"/>
      <c r="P56" s="53"/>
      <c r="Q56" s="53"/>
      <c r="R56" s="55">
        <f t="shared" si="7"/>
        <v>0</v>
      </c>
      <c r="S56" s="56" t="str">
        <f t="shared" si="4"/>
        <v>OK</v>
      </c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</row>
    <row r="57" spans="1:51" ht="24.75" customHeight="1" x14ac:dyDescent="0.25">
      <c r="A57" s="147"/>
      <c r="B57" s="149"/>
      <c r="C57" s="50">
        <v>54</v>
      </c>
      <c r="D57" s="77" t="s">
        <v>119</v>
      </c>
      <c r="E57" s="78" t="s">
        <v>181</v>
      </c>
      <c r="F57" s="59">
        <v>502380003</v>
      </c>
      <c r="G57" s="58" t="s">
        <v>91</v>
      </c>
      <c r="H57" s="80" t="s">
        <v>264</v>
      </c>
      <c r="I57" s="76">
        <v>12.26</v>
      </c>
      <c r="J57" s="51">
        <v>0</v>
      </c>
      <c r="K57" s="52">
        <f t="shared" si="5"/>
        <v>0</v>
      </c>
      <c r="L57" s="52">
        <f t="shared" si="6"/>
        <v>0</v>
      </c>
      <c r="M57" s="53"/>
      <c r="N57" s="54">
        <f t="shared" si="2"/>
        <v>0</v>
      </c>
      <c r="O57" s="53"/>
      <c r="P57" s="53"/>
      <c r="Q57" s="53"/>
      <c r="R57" s="55">
        <f t="shared" si="7"/>
        <v>0</v>
      </c>
      <c r="S57" s="56" t="str">
        <f t="shared" si="4"/>
        <v>OK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</row>
    <row r="58" spans="1:51" ht="24.75" customHeight="1" x14ac:dyDescent="0.25">
      <c r="A58" s="147"/>
      <c r="B58" s="149"/>
      <c r="C58" s="50">
        <v>55</v>
      </c>
      <c r="D58" s="77" t="s">
        <v>121</v>
      </c>
      <c r="E58" s="78" t="s">
        <v>176</v>
      </c>
      <c r="F58" s="79">
        <v>504221262</v>
      </c>
      <c r="G58" s="58" t="s">
        <v>90</v>
      </c>
      <c r="H58" s="59" t="s">
        <v>263</v>
      </c>
      <c r="I58" s="76">
        <v>37.369999999999997</v>
      </c>
      <c r="J58" s="51">
        <v>0</v>
      </c>
      <c r="K58" s="52">
        <f t="shared" si="5"/>
        <v>0</v>
      </c>
      <c r="L58" s="52">
        <f t="shared" si="6"/>
        <v>0</v>
      </c>
      <c r="M58" s="53"/>
      <c r="N58" s="54">
        <f t="shared" si="2"/>
        <v>0</v>
      </c>
      <c r="O58" s="53"/>
      <c r="P58" s="53"/>
      <c r="Q58" s="53"/>
      <c r="R58" s="55">
        <f t="shared" si="7"/>
        <v>0</v>
      </c>
      <c r="S58" s="56" t="str">
        <f t="shared" si="4"/>
        <v>OK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</row>
    <row r="59" spans="1:51" ht="24.75" customHeight="1" x14ac:dyDescent="0.25">
      <c r="A59" s="147"/>
      <c r="B59" s="149"/>
      <c r="C59" s="50">
        <v>56</v>
      </c>
      <c r="D59" s="77" t="s">
        <v>122</v>
      </c>
      <c r="E59" s="78" t="s">
        <v>176</v>
      </c>
      <c r="F59" s="79">
        <v>504221262</v>
      </c>
      <c r="G59" s="58" t="s">
        <v>92</v>
      </c>
      <c r="H59" s="59" t="s">
        <v>263</v>
      </c>
      <c r="I59" s="76">
        <v>16.95</v>
      </c>
      <c r="J59" s="51">
        <v>0</v>
      </c>
      <c r="K59" s="52">
        <f t="shared" si="5"/>
        <v>0</v>
      </c>
      <c r="L59" s="52">
        <f t="shared" si="6"/>
        <v>0</v>
      </c>
      <c r="M59" s="53"/>
      <c r="N59" s="54">
        <f t="shared" si="2"/>
        <v>0</v>
      </c>
      <c r="O59" s="53"/>
      <c r="P59" s="53"/>
      <c r="Q59" s="53"/>
      <c r="R59" s="55">
        <f t="shared" si="7"/>
        <v>0</v>
      </c>
      <c r="S59" s="56" t="str">
        <f t="shared" si="4"/>
        <v>OK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51" ht="24.75" customHeight="1" x14ac:dyDescent="0.25">
      <c r="A60" s="147"/>
      <c r="B60" s="149"/>
      <c r="C60" s="50">
        <v>57</v>
      </c>
      <c r="D60" s="77" t="s">
        <v>123</v>
      </c>
      <c r="E60" s="78" t="s">
        <v>182</v>
      </c>
      <c r="F60" s="59">
        <v>502380003</v>
      </c>
      <c r="G60" s="58" t="s">
        <v>91</v>
      </c>
      <c r="H60" s="80" t="s">
        <v>264</v>
      </c>
      <c r="I60" s="76">
        <v>21.94</v>
      </c>
      <c r="J60" s="51">
        <v>0</v>
      </c>
      <c r="K60" s="52">
        <f t="shared" si="5"/>
        <v>0</v>
      </c>
      <c r="L60" s="52">
        <f t="shared" si="6"/>
        <v>0</v>
      </c>
      <c r="M60" s="53"/>
      <c r="N60" s="54">
        <f t="shared" si="2"/>
        <v>0</v>
      </c>
      <c r="O60" s="53"/>
      <c r="P60" s="53"/>
      <c r="Q60" s="53"/>
      <c r="R60" s="55">
        <f t="shared" si="7"/>
        <v>0</v>
      </c>
      <c r="S60" s="56" t="str">
        <f t="shared" si="4"/>
        <v>OK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</row>
    <row r="61" spans="1:51" ht="24.75" customHeight="1" x14ac:dyDescent="0.25">
      <c r="A61" s="147"/>
      <c r="B61" s="149"/>
      <c r="C61" s="50">
        <v>58</v>
      </c>
      <c r="D61" s="77" t="s">
        <v>125</v>
      </c>
      <c r="E61" s="78" t="s">
        <v>183</v>
      </c>
      <c r="F61" s="59">
        <v>502380003</v>
      </c>
      <c r="G61" s="58" t="s">
        <v>91</v>
      </c>
      <c r="H61" s="80" t="s">
        <v>264</v>
      </c>
      <c r="I61" s="76">
        <v>15.66</v>
      </c>
      <c r="J61" s="51">
        <v>0</v>
      </c>
      <c r="K61" s="52">
        <f t="shared" si="5"/>
        <v>0</v>
      </c>
      <c r="L61" s="52">
        <f t="shared" si="6"/>
        <v>0</v>
      </c>
      <c r="M61" s="53"/>
      <c r="N61" s="54">
        <f t="shared" si="2"/>
        <v>0</v>
      </c>
      <c r="O61" s="53"/>
      <c r="P61" s="53"/>
      <c r="Q61" s="53"/>
      <c r="R61" s="55">
        <f t="shared" si="7"/>
        <v>0</v>
      </c>
      <c r="S61" s="56" t="str">
        <f t="shared" si="4"/>
        <v>OK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</row>
    <row r="62" spans="1:51" ht="24.75" customHeight="1" x14ac:dyDescent="0.25">
      <c r="A62" s="147"/>
      <c r="B62" s="149"/>
      <c r="C62" s="50">
        <v>59</v>
      </c>
      <c r="D62" s="77" t="s">
        <v>127</v>
      </c>
      <c r="E62" s="78" t="s">
        <v>184</v>
      </c>
      <c r="F62" s="59">
        <v>502380003</v>
      </c>
      <c r="G62" s="58" t="s">
        <v>91</v>
      </c>
      <c r="H62" s="80" t="s">
        <v>264</v>
      </c>
      <c r="I62" s="76">
        <v>11</v>
      </c>
      <c r="J62" s="51">
        <v>0</v>
      </c>
      <c r="K62" s="52">
        <f t="shared" si="5"/>
        <v>0</v>
      </c>
      <c r="L62" s="52">
        <f t="shared" si="6"/>
        <v>0</v>
      </c>
      <c r="M62" s="53"/>
      <c r="N62" s="54">
        <f t="shared" si="2"/>
        <v>0</v>
      </c>
      <c r="O62" s="53"/>
      <c r="P62" s="53"/>
      <c r="Q62" s="53"/>
      <c r="R62" s="55">
        <f t="shared" si="7"/>
        <v>0</v>
      </c>
      <c r="S62" s="56" t="str">
        <f t="shared" si="4"/>
        <v>OK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</row>
    <row r="63" spans="1:51" ht="24.75" customHeight="1" x14ac:dyDescent="0.25">
      <c r="A63" s="147"/>
      <c r="B63" s="149"/>
      <c r="C63" s="50">
        <v>60</v>
      </c>
      <c r="D63" s="77" t="s">
        <v>129</v>
      </c>
      <c r="E63" s="78" t="s">
        <v>185</v>
      </c>
      <c r="F63" s="59">
        <v>502380003</v>
      </c>
      <c r="G63" s="58" t="s">
        <v>91</v>
      </c>
      <c r="H63" s="80" t="s">
        <v>264</v>
      </c>
      <c r="I63" s="76">
        <v>153.36000000000001</v>
      </c>
      <c r="J63" s="51">
        <v>0</v>
      </c>
      <c r="K63" s="52">
        <f t="shared" si="5"/>
        <v>0</v>
      </c>
      <c r="L63" s="52">
        <f t="shared" si="6"/>
        <v>0</v>
      </c>
      <c r="M63" s="53"/>
      <c r="N63" s="54">
        <f t="shared" si="2"/>
        <v>0</v>
      </c>
      <c r="O63" s="53"/>
      <c r="P63" s="53"/>
      <c r="Q63" s="53"/>
      <c r="R63" s="55">
        <f t="shared" si="7"/>
        <v>0</v>
      </c>
      <c r="S63" s="56" t="str">
        <f t="shared" si="4"/>
        <v>OK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</row>
    <row r="64" spans="1:51" ht="24.75" customHeight="1" x14ac:dyDescent="0.25">
      <c r="A64" s="147"/>
      <c r="B64" s="149"/>
      <c r="C64" s="50">
        <v>61</v>
      </c>
      <c r="D64" s="77" t="s">
        <v>131</v>
      </c>
      <c r="E64" s="78" t="s">
        <v>186</v>
      </c>
      <c r="F64" s="59">
        <v>502380003</v>
      </c>
      <c r="G64" s="58" t="s">
        <v>91</v>
      </c>
      <c r="H64" s="80" t="s">
        <v>264</v>
      </c>
      <c r="I64" s="76">
        <v>150</v>
      </c>
      <c r="J64" s="51">
        <v>0</v>
      </c>
      <c r="K64" s="52">
        <f t="shared" si="5"/>
        <v>0</v>
      </c>
      <c r="L64" s="52">
        <f t="shared" si="6"/>
        <v>0</v>
      </c>
      <c r="M64" s="53"/>
      <c r="N64" s="54">
        <f t="shared" si="2"/>
        <v>0</v>
      </c>
      <c r="O64" s="53"/>
      <c r="P64" s="53"/>
      <c r="Q64" s="53"/>
      <c r="R64" s="55">
        <f t="shared" si="7"/>
        <v>0</v>
      </c>
      <c r="S64" s="56" t="str">
        <f t="shared" si="4"/>
        <v>OK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</row>
    <row r="65" spans="1:51" ht="24.75" customHeight="1" x14ac:dyDescent="0.25">
      <c r="A65" s="147"/>
      <c r="B65" s="149"/>
      <c r="C65" s="50">
        <v>62</v>
      </c>
      <c r="D65" s="77" t="s">
        <v>133</v>
      </c>
      <c r="E65" s="78" t="s">
        <v>187</v>
      </c>
      <c r="F65" s="59">
        <v>502380003</v>
      </c>
      <c r="G65" s="58" t="s">
        <v>91</v>
      </c>
      <c r="H65" s="80" t="s">
        <v>264</v>
      </c>
      <c r="I65" s="76">
        <v>49.48</v>
      </c>
      <c r="J65" s="51">
        <v>0</v>
      </c>
      <c r="K65" s="52">
        <f t="shared" si="5"/>
        <v>0</v>
      </c>
      <c r="L65" s="52">
        <f t="shared" si="6"/>
        <v>0</v>
      </c>
      <c r="M65" s="53"/>
      <c r="N65" s="54">
        <f t="shared" si="2"/>
        <v>0</v>
      </c>
      <c r="O65" s="53"/>
      <c r="P65" s="53"/>
      <c r="Q65" s="53"/>
      <c r="R65" s="55">
        <f t="shared" si="7"/>
        <v>0</v>
      </c>
      <c r="S65" s="56" t="str">
        <f t="shared" si="4"/>
        <v>OK</v>
      </c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</row>
    <row r="66" spans="1:51" ht="24.75" customHeight="1" x14ac:dyDescent="0.25">
      <c r="A66" s="147"/>
      <c r="B66" s="149"/>
      <c r="C66" s="50">
        <v>63</v>
      </c>
      <c r="D66" s="77" t="s">
        <v>135</v>
      </c>
      <c r="E66" s="78" t="s">
        <v>188</v>
      </c>
      <c r="F66" s="59">
        <v>502380003</v>
      </c>
      <c r="G66" s="58" t="s">
        <v>91</v>
      </c>
      <c r="H66" s="80" t="s">
        <v>264</v>
      </c>
      <c r="I66" s="76">
        <v>19.12</v>
      </c>
      <c r="J66" s="51">
        <v>0</v>
      </c>
      <c r="K66" s="52">
        <f t="shared" si="5"/>
        <v>0</v>
      </c>
      <c r="L66" s="52">
        <f t="shared" si="6"/>
        <v>0</v>
      </c>
      <c r="M66" s="53"/>
      <c r="N66" s="54">
        <f t="shared" si="2"/>
        <v>0</v>
      </c>
      <c r="O66" s="53"/>
      <c r="P66" s="53"/>
      <c r="Q66" s="53"/>
      <c r="R66" s="55">
        <f t="shared" si="7"/>
        <v>0</v>
      </c>
      <c r="S66" s="56" t="str">
        <f t="shared" si="4"/>
        <v>OK</v>
      </c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</row>
    <row r="67" spans="1:51" ht="24.75" customHeight="1" x14ac:dyDescent="0.25">
      <c r="A67" s="147"/>
      <c r="B67" s="149"/>
      <c r="C67" s="50">
        <v>64</v>
      </c>
      <c r="D67" s="77" t="s">
        <v>137</v>
      </c>
      <c r="E67" s="78" t="s">
        <v>189</v>
      </c>
      <c r="F67" s="59">
        <v>502380003</v>
      </c>
      <c r="G67" s="58" t="s">
        <v>91</v>
      </c>
      <c r="H67" s="80" t="s">
        <v>264</v>
      </c>
      <c r="I67" s="76">
        <v>44.98</v>
      </c>
      <c r="J67" s="51">
        <v>0</v>
      </c>
      <c r="K67" s="52">
        <f t="shared" si="5"/>
        <v>0</v>
      </c>
      <c r="L67" s="52">
        <f t="shared" si="6"/>
        <v>0</v>
      </c>
      <c r="M67" s="53"/>
      <c r="N67" s="54">
        <f t="shared" si="2"/>
        <v>0</v>
      </c>
      <c r="O67" s="53"/>
      <c r="P67" s="53"/>
      <c r="Q67" s="53"/>
      <c r="R67" s="55">
        <f t="shared" si="7"/>
        <v>0</v>
      </c>
      <c r="S67" s="56" t="str">
        <f t="shared" si="4"/>
        <v>OK</v>
      </c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</row>
    <row r="68" spans="1:51" ht="24.75" customHeight="1" x14ac:dyDescent="0.25">
      <c r="A68" s="147"/>
      <c r="B68" s="149"/>
      <c r="C68" s="50">
        <v>65</v>
      </c>
      <c r="D68" s="77" t="s">
        <v>139</v>
      </c>
      <c r="E68" s="78" t="s">
        <v>190</v>
      </c>
      <c r="F68" s="59">
        <v>502380003</v>
      </c>
      <c r="G68" s="58" t="s">
        <v>91</v>
      </c>
      <c r="H68" s="80" t="s">
        <v>264</v>
      </c>
      <c r="I68" s="76">
        <v>74.95</v>
      </c>
      <c r="J68" s="51">
        <v>0</v>
      </c>
      <c r="K68" s="52">
        <f t="shared" si="5"/>
        <v>0</v>
      </c>
      <c r="L68" s="52">
        <f t="shared" si="6"/>
        <v>0</v>
      </c>
      <c r="M68" s="53"/>
      <c r="N68" s="54">
        <f t="shared" si="2"/>
        <v>0</v>
      </c>
      <c r="O68" s="53"/>
      <c r="P68" s="53"/>
      <c r="Q68" s="53"/>
      <c r="R68" s="55">
        <f t="shared" si="7"/>
        <v>0</v>
      </c>
      <c r="S68" s="56" t="str">
        <f t="shared" si="4"/>
        <v>OK</v>
      </c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</row>
    <row r="69" spans="1:51" ht="24.75" customHeight="1" x14ac:dyDescent="0.25">
      <c r="A69" s="147"/>
      <c r="B69" s="149"/>
      <c r="C69" s="50">
        <v>66</v>
      </c>
      <c r="D69" s="77" t="s">
        <v>141</v>
      </c>
      <c r="E69" s="78" t="s">
        <v>191</v>
      </c>
      <c r="F69" s="79">
        <v>504221262</v>
      </c>
      <c r="G69" s="58" t="s">
        <v>90</v>
      </c>
      <c r="H69" s="59" t="s">
        <v>263</v>
      </c>
      <c r="I69" s="76">
        <v>830.2</v>
      </c>
      <c r="J69" s="51">
        <v>0</v>
      </c>
      <c r="K69" s="52">
        <f t="shared" si="5"/>
        <v>0</v>
      </c>
      <c r="L69" s="52">
        <f t="shared" si="6"/>
        <v>0</v>
      </c>
      <c r="M69" s="53"/>
      <c r="N69" s="54">
        <f t="shared" si="2"/>
        <v>0</v>
      </c>
      <c r="O69" s="53"/>
      <c r="P69" s="53"/>
      <c r="Q69" s="53"/>
      <c r="R69" s="55">
        <f t="shared" si="7"/>
        <v>0</v>
      </c>
      <c r="S69" s="56" t="str">
        <f t="shared" ref="S69:S323" si="8">IF(R69&lt;0,"ATENÇÃO","OK")</f>
        <v>OK</v>
      </c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</row>
    <row r="70" spans="1:51" ht="24.75" customHeight="1" x14ac:dyDescent="0.25">
      <c r="A70" s="147"/>
      <c r="B70" s="149"/>
      <c r="C70" s="50">
        <v>67</v>
      </c>
      <c r="D70" s="77" t="s">
        <v>143</v>
      </c>
      <c r="E70" s="78" t="s">
        <v>191</v>
      </c>
      <c r="F70" s="79">
        <v>504221262</v>
      </c>
      <c r="G70" s="58" t="s">
        <v>90</v>
      </c>
      <c r="H70" s="59" t="s">
        <v>263</v>
      </c>
      <c r="I70" s="76">
        <v>469.76</v>
      </c>
      <c r="J70" s="51">
        <v>0</v>
      </c>
      <c r="K70" s="52">
        <f t="shared" si="5"/>
        <v>0</v>
      </c>
      <c r="L70" s="52">
        <f t="shared" si="6"/>
        <v>0</v>
      </c>
      <c r="M70" s="53"/>
      <c r="N70" s="54">
        <f t="shared" si="2"/>
        <v>0</v>
      </c>
      <c r="O70" s="53"/>
      <c r="P70" s="53"/>
      <c r="Q70" s="53"/>
      <c r="R70" s="55">
        <f t="shared" si="7"/>
        <v>0</v>
      </c>
      <c r="S70" s="56" t="str">
        <f t="shared" si="8"/>
        <v>OK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</row>
    <row r="71" spans="1:51" ht="24.75" customHeight="1" x14ac:dyDescent="0.25">
      <c r="A71" s="147"/>
      <c r="B71" s="149"/>
      <c r="C71" s="50">
        <v>68</v>
      </c>
      <c r="D71" s="77" t="s">
        <v>144</v>
      </c>
      <c r="E71" s="78" t="s">
        <v>191</v>
      </c>
      <c r="F71" s="79">
        <v>504221262</v>
      </c>
      <c r="G71" s="58" t="s">
        <v>90</v>
      </c>
      <c r="H71" s="59" t="s">
        <v>263</v>
      </c>
      <c r="I71" s="76">
        <v>124.5</v>
      </c>
      <c r="J71" s="51">
        <v>0</v>
      </c>
      <c r="K71" s="52">
        <f t="shared" si="5"/>
        <v>0</v>
      </c>
      <c r="L71" s="52">
        <f t="shared" si="6"/>
        <v>0</v>
      </c>
      <c r="M71" s="53"/>
      <c r="N71" s="54">
        <f t="shared" si="2"/>
        <v>0</v>
      </c>
      <c r="O71" s="53"/>
      <c r="P71" s="53"/>
      <c r="Q71" s="53"/>
      <c r="R71" s="55">
        <f t="shared" si="7"/>
        <v>0</v>
      </c>
      <c r="S71" s="56" t="str">
        <f t="shared" si="8"/>
        <v>OK</v>
      </c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</row>
    <row r="72" spans="1:51" ht="24.75" customHeight="1" x14ac:dyDescent="0.25">
      <c r="A72" s="147"/>
      <c r="B72" s="149"/>
      <c r="C72" s="50">
        <v>69</v>
      </c>
      <c r="D72" s="77" t="s">
        <v>146</v>
      </c>
      <c r="E72" s="78" t="s">
        <v>192</v>
      </c>
      <c r="F72" s="79">
        <v>504221262</v>
      </c>
      <c r="G72" s="58" t="s">
        <v>90</v>
      </c>
      <c r="H72" s="59" t="s">
        <v>263</v>
      </c>
      <c r="I72" s="76">
        <v>537.14</v>
      </c>
      <c r="J72" s="51">
        <v>0</v>
      </c>
      <c r="K72" s="52">
        <f t="shared" si="5"/>
        <v>0</v>
      </c>
      <c r="L72" s="52">
        <f t="shared" si="6"/>
        <v>0</v>
      </c>
      <c r="M72" s="53"/>
      <c r="N72" s="54">
        <f t="shared" si="2"/>
        <v>0</v>
      </c>
      <c r="O72" s="53"/>
      <c r="P72" s="53"/>
      <c r="Q72" s="53"/>
      <c r="R72" s="55">
        <f t="shared" si="7"/>
        <v>0</v>
      </c>
      <c r="S72" s="56" t="str">
        <f t="shared" si="8"/>
        <v>OK</v>
      </c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</row>
    <row r="73" spans="1:51" ht="24.75" customHeight="1" x14ac:dyDescent="0.25">
      <c r="A73" s="147"/>
      <c r="B73" s="149"/>
      <c r="C73" s="50">
        <v>70</v>
      </c>
      <c r="D73" s="77" t="s">
        <v>148</v>
      </c>
      <c r="E73" s="78" t="s">
        <v>176</v>
      </c>
      <c r="F73" s="79">
        <v>504221262</v>
      </c>
      <c r="G73" s="58" t="s">
        <v>90</v>
      </c>
      <c r="H73" s="59" t="s">
        <v>263</v>
      </c>
      <c r="I73" s="76">
        <v>268.20999999999998</v>
      </c>
      <c r="J73" s="51">
        <v>0</v>
      </c>
      <c r="K73" s="52">
        <f t="shared" si="5"/>
        <v>0</v>
      </c>
      <c r="L73" s="52">
        <f t="shared" si="6"/>
        <v>0</v>
      </c>
      <c r="M73" s="53"/>
      <c r="N73" s="54">
        <f t="shared" si="2"/>
        <v>0</v>
      </c>
      <c r="O73" s="53"/>
      <c r="P73" s="53"/>
      <c r="Q73" s="53"/>
      <c r="R73" s="55">
        <f t="shared" si="7"/>
        <v>0</v>
      </c>
      <c r="S73" s="56" t="str">
        <f t="shared" si="8"/>
        <v>OK</v>
      </c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</row>
    <row r="74" spans="1:51" ht="24.75" customHeight="1" x14ac:dyDescent="0.25">
      <c r="A74" s="147"/>
      <c r="B74" s="149"/>
      <c r="C74" s="50">
        <v>71</v>
      </c>
      <c r="D74" s="77" t="s">
        <v>149</v>
      </c>
      <c r="E74" s="78" t="s">
        <v>193</v>
      </c>
      <c r="F74" s="79">
        <v>504221262</v>
      </c>
      <c r="G74" s="58" t="s">
        <v>90</v>
      </c>
      <c r="H74" s="59" t="s">
        <v>263</v>
      </c>
      <c r="I74" s="76">
        <v>72.8</v>
      </c>
      <c r="J74" s="51">
        <v>0</v>
      </c>
      <c r="K74" s="52">
        <f t="shared" si="5"/>
        <v>0</v>
      </c>
      <c r="L74" s="52">
        <f t="shared" si="6"/>
        <v>0</v>
      </c>
      <c r="M74" s="53"/>
      <c r="N74" s="54">
        <f t="shared" si="2"/>
        <v>0</v>
      </c>
      <c r="O74" s="53"/>
      <c r="P74" s="53"/>
      <c r="Q74" s="53"/>
      <c r="R74" s="55">
        <f t="shared" si="7"/>
        <v>0</v>
      </c>
      <c r="S74" s="56" t="str">
        <f t="shared" si="8"/>
        <v>OK</v>
      </c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</row>
    <row r="75" spans="1:51" ht="24.75" customHeight="1" x14ac:dyDescent="0.25">
      <c r="A75" s="147"/>
      <c r="B75" s="149"/>
      <c r="C75" s="50">
        <v>72</v>
      </c>
      <c r="D75" s="77" t="s">
        <v>151</v>
      </c>
      <c r="E75" s="78" t="s">
        <v>194</v>
      </c>
      <c r="F75" s="79">
        <v>504221262</v>
      </c>
      <c r="G75" s="58" t="s">
        <v>90</v>
      </c>
      <c r="H75" s="59" t="s">
        <v>263</v>
      </c>
      <c r="I75" s="76">
        <v>561.17999999999995</v>
      </c>
      <c r="J75" s="51">
        <v>0</v>
      </c>
      <c r="K75" s="52">
        <f t="shared" si="5"/>
        <v>0</v>
      </c>
      <c r="L75" s="52">
        <f t="shared" si="6"/>
        <v>0</v>
      </c>
      <c r="M75" s="53"/>
      <c r="N75" s="54">
        <f t="shared" si="2"/>
        <v>0</v>
      </c>
      <c r="O75" s="53"/>
      <c r="P75" s="53"/>
      <c r="Q75" s="53"/>
      <c r="R75" s="55">
        <f t="shared" si="7"/>
        <v>0</v>
      </c>
      <c r="S75" s="56" t="str">
        <f t="shared" si="8"/>
        <v>OK</v>
      </c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</row>
    <row r="76" spans="1:51" ht="24.75" customHeight="1" x14ac:dyDescent="0.25">
      <c r="A76" s="147"/>
      <c r="B76" s="149"/>
      <c r="C76" s="50">
        <v>73</v>
      </c>
      <c r="D76" s="77" t="s">
        <v>153</v>
      </c>
      <c r="E76" s="78" t="s">
        <v>195</v>
      </c>
      <c r="F76" s="79">
        <v>504221262</v>
      </c>
      <c r="G76" s="58" t="s">
        <v>90</v>
      </c>
      <c r="H76" s="59" t="s">
        <v>263</v>
      </c>
      <c r="I76" s="76">
        <v>792.58</v>
      </c>
      <c r="J76" s="51">
        <v>0</v>
      </c>
      <c r="K76" s="52">
        <f t="shared" si="5"/>
        <v>0</v>
      </c>
      <c r="L76" s="52">
        <f t="shared" si="6"/>
        <v>0</v>
      </c>
      <c r="M76" s="53"/>
      <c r="N76" s="54">
        <f t="shared" si="2"/>
        <v>0</v>
      </c>
      <c r="O76" s="53"/>
      <c r="P76" s="53"/>
      <c r="Q76" s="53"/>
      <c r="R76" s="55">
        <f t="shared" si="7"/>
        <v>0</v>
      </c>
      <c r="S76" s="56" t="str">
        <f t="shared" si="8"/>
        <v>OK</v>
      </c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</row>
    <row r="77" spans="1:51" ht="24.75" customHeight="1" x14ac:dyDescent="0.25">
      <c r="A77" s="147"/>
      <c r="B77" s="149"/>
      <c r="C77" s="50">
        <v>74</v>
      </c>
      <c r="D77" s="77" t="s">
        <v>155</v>
      </c>
      <c r="E77" s="78" t="s">
        <v>176</v>
      </c>
      <c r="F77" s="79">
        <v>504221262</v>
      </c>
      <c r="G77" s="58" t="s">
        <v>90</v>
      </c>
      <c r="H77" s="59" t="s">
        <v>263</v>
      </c>
      <c r="I77" s="76">
        <v>358.54</v>
      </c>
      <c r="J77" s="51">
        <v>0</v>
      </c>
      <c r="K77" s="52">
        <f t="shared" si="5"/>
        <v>0</v>
      </c>
      <c r="L77" s="52">
        <f t="shared" si="6"/>
        <v>0</v>
      </c>
      <c r="M77" s="53"/>
      <c r="N77" s="54">
        <f t="shared" si="2"/>
        <v>0</v>
      </c>
      <c r="O77" s="53"/>
      <c r="P77" s="53"/>
      <c r="Q77" s="53"/>
      <c r="R77" s="55">
        <f t="shared" si="7"/>
        <v>0</v>
      </c>
      <c r="S77" s="56" t="str">
        <f t="shared" si="8"/>
        <v>OK</v>
      </c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</row>
    <row r="78" spans="1:51" ht="24.75" customHeight="1" x14ac:dyDescent="0.25">
      <c r="A78" s="147"/>
      <c r="B78" s="149"/>
      <c r="C78" s="50">
        <v>75</v>
      </c>
      <c r="D78" s="77" t="s">
        <v>156</v>
      </c>
      <c r="E78" s="78" t="s">
        <v>176</v>
      </c>
      <c r="F78" s="79">
        <v>504221262</v>
      </c>
      <c r="G78" s="58" t="s">
        <v>90</v>
      </c>
      <c r="H78" s="59" t="s">
        <v>263</v>
      </c>
      <c r="I78" s="76">
        <v>783.49</v>
      </c>
      <c r="J78" s="51">
        <v>0</v>
      </c>
      <c r="K78" s="52">
        <f t="shared" si="5"/>
        <v>0</v>
      </c>
      <c r="L78" s="52">
        <f t="shared" si="6"/>
        <v>0</v>
      </c>
      <c r="M78" s="53"/>
      <c r="N78" s="54">
        <f t="shared" si="2"/>
        <v>0</v>
      </c>
      <c r="O78" s="53"/>
      <c r="P78" s="53"/>
      <c r="Q78" s="53"/>
      <c r="R78" s="55">
        <f t="shared" si="7"/>
        <v>0</v>
      </c>
      <c r="S78" s="56" t="str">
        <f t="shared" si="8"/>
        <v>OK</v>
      </c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</row>
    <row r="79" spans="1:51" ht="24.75" customHeight="1" x14ac:dyDescent="0.25">
      <c r="A79" s="147"/>
      <c r="B79" s="149"/>
      <c r="C79" s="50">
        <v>76</v>
      </c>
      <c r="D79" s="77" t="s">
        <v>157</v>
      </c>
      <c r="E79" s="78" t="s">
        <v>176</v>
      </c>
      <c r="F79" s="79">
        <v>504221262</v>
      </c>
      <c r="G79" s="58" t="s">
        <v>90</v>
      </c>
      <c r="H79" s="59" t="s">
        <v>263</v>
      </c>
      <c r="I79" s="76">
        <v>51.78</v>
      </c>
      <c r="J79" s="51">
        <v>0</v>
      </c>
      <c r="K79" s="52">
        <f t="shared" si="5"/>
        <v>0</v>
      </c>
      <c r="L79" s="52">
        <f t="shared" si="6"/>
        <v>0</v>
      </c>
      <c r="M79" s="53"/>
      <c r="N79" s="54">
        <f t="shared" si="2"/>
        <v>0</v>
      </c>
      <c r="O79" s="53"/>
      <c r="P79" s="53"/>
      <c r="Q79" s="53"/>
      <c r="R79" s="55">
        <f t="shared" si="7"/>
        <v>0</v>
      </c>
      <c r="S79" s="56" t="str">
        <f t="shared" si="8"/>
        <v>OK</v>
      </c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</row>
    <row r="80" spans="1:51" ht="24.75" customHeight="1" x14ac:dyDescent="0.25">
      <c r="A80" s="147"/>
      <c r="B80" s="149"/>
      <c r="C80" s="50">
        <v>77</v>
      </c>
      <c r="D80" s="77" t="s">
        <v>158</v>
      </c>
      <c r="E80" s="78" t="s">
        <v>176</v>
      </c>
      <c r="F80" s="79">
        <v>504221262</v>
      </c>
      <c r="G80" s="58" t="s">
        <v>90</v>
      </c>
      <c r="H80" s="59" t="s">
        <v>263</v>
      </c>
      <c r="I80" s="76">
        <v>55.45</v>
      </c>
      <c r="J80" s="51">
        <v>0</v>
      </c>
      <c r="K80" s="52">
        <f t="shared" si="5"/>
        <v>0</v>
      </c>
      <c r="L80" s="52">
        <f t="shared" si="6"/>
        <v>0</v>
      </c>
      <c r="M80" s="53"/>
      <c r="N80" s="54">
        <f t="shared" si="2"/>
        <v>0</v>
      </c>
      <c r="O80" s="53"/>
      <c r="P80" s="53"/>
      <c r="Q80" s="53"/>
      <c r="R80" s="55">
        <f t="shared" si="7"/>
        <v>0</v>
      </c>
      <c r="S80" s="56" t="str">
        <f t="shared" si="8"/>
        <v>OK</v>
      </c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</row>
    <row r="81" spans="1:51" ht="24.75" customHeight="1" x14ac:dyDescent="0.25">
      <c r="A81" s="147"/>
      <c r="B81" s="149"/>
      <c r="C81" s="50">
        <v>78</v>
      </c>
      <c r="D81" s="77" t="s">
        <v>159</v>
      </c>
      <c r="E81" s="78" t="s">
        <v>196</v>
      </c>
      <c r="F81" s="59">
        <v>502380003</v>
      </c>
      <c r="G81" s="58" t="s">
        <v>91</v>
      </c>
      <c r="H81" s="80" t="s">
        <v>264</v>
      </c>
      <c r="I81" s="76">
        <v>11</v>
      </c>
      <c r="J81" s="51">
        <v>0</v>
      </c>
      <c r="K81" s="52">
        <f t="shared" si="5"/>
        <v>0</v>
      </c>
      <c r="L81" s="52">
        <f t="shared" si="6"/>
        <v>0</v>
      </c>
      <c r="M81" s="53"/>
      <c r="N81" s="54">
        <f t="shared" si="2"/>
        <v>0</v>
      </c>
      <c r="O81" s="53"/>
      <c r="P81" s="53"/>
      <c r="Q81" s="53"/>
      <c r="R81" s="55">
        <f t="shared" si="7"/>
        <v>0</v>
      </c>
      <c r="S81" s="56" t="str">
        <f t="shared" si="8"/>
        <v>OK</v>
      </c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</row>
    <row r="82" spans="1:51" ht="24.75" customHeight="1" x14ac:dyDescent="0.25">
      <c r="A82" s="147"/>
      <c r="B82" s="149"/>
      <c r="C82" s="50">
        <v>79</v>
      </c>
      <c r="D82" s="77" t="s">
        <v>161</v>
      </c>
      <c r="E82" s="78" t="s">
        <v>197</v>
      </c>
      <c r="F82" s="59">
        <v>502380003</v>
      </c>
      <c r="G82" s="58" t="s">
        <v>91</v>
      </c>
      <c r="H82" s="80" t="s">
        <v>264</v>
      </c>
      <c r="I82" s="76">
        <v>14.58</v>
      </c>
      <c r="J82" s="51">
        <v>0</v>
      </c>
      <c r="K82" s="52">
        <f t="shared" si="5"/>
        <v>0</v>
      </c>
      <c r="L82" s="52">
        <f t="shared" si="6"/>
        <v>0</v>
      </c>
      <c r="M82" s="53"/>
      <c r="N82" s="54">
        <f t="shared" si="2"/>
        <v>0</v>
      </c>
      <c r="O82" s="53"/>
      <c r="P82" s="53"/>
      <c r="Q82" s="53"/>
      <c r="R82" s="55">
        <f t="shared" si="7"/>
        <v>0</v>
      </c>
      <c r="S82" s="56" t="str">
        <f t="shared" si="8"/>
        <v>OK</v>
      </c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</row>
    <row r="83" spans="1:51" ht="24.75" customHeight="1" x14ac:dyDescent="0.25">
      <c r="A83" s="147"/>
      <c r="B83" s="149"/>
      <c r="C83" s="50">
        <v>80</v>
      </c>
      <c r="D83" s="77" t="s">
        <v>163</v>
      </c>
      <c r="E83" s="78" t="s">
        <v>198</v>
      </c>
      <c r="F83" s="59">
        <v>502380003</v>
      </c>
      <c r="G83" s="58" t="s">
        <v>91</v>
      </c>
      <c r="H83" s="80" t="s">
        <v>264</v>
      </c>
      <c r="I83" s="76">
        <v>15.91</v>
      </c>
      <c r="J83" s="51">
        <v>0</v>
      </c>
      <c r="K83" s="52">
        <f t="shared" si="5"/>
        <v>0</v>
      </c>
      <c r="L83" s="52">
        <f t="shared" si="6"/>
        <v>0</v>
      </c>
      <c r="M83" s="53"/>
      <c r="N83" s="54">
        <f t="shared" si="2"/>
        <v>0</v>
      </c>
      <c r="O83" s="53"/>
      <c r="P83" s="53"/>
      <c r="Q83" s="53"/>
      <c r="R83" s="55">
        <f t="shared" si="7"/>
        <v>0</v>
      </c>
      <c r="S83" s="56" t="str">
        <f t="shared" si="8"/>
        <v>OK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</row>
    <row r="84" spans="1:51" ht="24.75" customHeight="1" x14ac:dyDescent="0.25">
      <c r="A84" s="147"/>
      <c r="B84" s="149"/>
      <c r="C84" s="50">
        <v>81</v>
      </c>
      <c r="D84" s="77" t="s">
        <v>167</v>
      </c>
      <c r="E84" s="78" t="s">
        <v>199</v>
      </c>
      <c r="F84" s="79">
        <v>504221262</v>
      </c>
      <c r="G84" s="58" t="s">
        <v>90</v>
      </c>
      <c r="H84" s="59" t="s">
        <v>263</v>
      </c>
      <c r="I84" s="76">
        <v>835.79</v>
      </c>
      <c r="J84" s="51">
        <v>0</v>
      </c>
      <c r="K84" s="52">
        <f t="shared" si="5"/>
        <v>0</v>
      </c>
      <c r="L84" s="52">
        <f t="shared" si="6"/>
        <v>0</v>
      </c>
      <c r="M84" s="53"/>
      <c r="N84" s="54">
        <f t="shared" si="2"/>
        <v>0</v>
      </c>
      <c r="O84" s="53"/>
      <c r="P84" s="53"/>
      <c r="Q84" s="53"/>
      <c r="R84" s="55">
        <f t="shared" si="7"/>
        <v>0</v>
      </c>
      <c r="S84" s="56" t="str">
        <f t="shared" si="8"/>
        <v>OK</v>
      </c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</row>
    <row r="85" spans="1:51" ht="24.75" customHeight="1" x14ac:dyDescent="0.25">
      <c r="A85" s="147"/>
      <c r="B85" s="149"/>
      <c r="C85" s="50">
        <v>82</v>
      </c>
      <c r="D85" s="77" t="s">
        <v>168</v>
      </c>
      <c r="E85" s="78" t="s">
        <v>200</v>
      </c>
      <c r="F85" s="79">
        <v>504221262</v>
      </c>
      <c r="G85" s="58" t="s">
        <v>90</v>
      </c>
      <c r="H85" s="59" t="s">
        <v>263</v>
      </c>
      <c r="I85" s="76">
        <v>369.61</v>
      </c>
      <c r="J85" s="51">
        <v>0</v>
      </c>
      <c r="K85" s="52">
        <f t="shared" si="5"/>
        <v>0</v>
      </c>
      <c r="L85" s="52">
        <f t="shared" si="6"/>
        <v>0</v>
      </c>
      <c r="M85" s="53"/>
      <c r="N85" s="54">
        <f t="shared" si="2"/>
        <v>0</v>
      </c>
      <c r="O85" s="53"/>
      <c r="P85" s="53"/>
      <c r="Q85" s="53"/>
      <c r="R85" s="55">
        <f t="shared" si="7"/>
        <v>0</v>
      </c>
      <c r="S85" s="56" t="str">
        <f t="shared" si="8"/>
        <v>OK</v>
      </c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</row>
    <row r="86" spans="1:51" ht="24.75" customHeight="1" x14ac:dyDescent="0.25">
      <c r="A86" s="147"/>
      <c r="B86" s="149"/>
      <c r="C86" s="50">
        <v>83</v>
      </c>
      <c r="D86" s="77" t="s">
        <v>169</v>
      </c>
      <c r="E86" s="78" t="s">
        <v>176</v>
      </c>
      <c r="F86" s="79">
        <v>504221262</v>
      </c>
      <c r="G86" s="58" t="s">
        <v>90</v>
      </c>
      <c r="H86" s="59" t="s">
        <v>263</v>
      </c>
      <c r="I86" s="76">
        <v>560.84</v>
      </c>
      <c r="J86" s="51">
        <v>0</v>
      </c>
      <c r="K86" s="52">
        <f t="shared" si="5"/>
        <v>0</v>
      </c>
      <c r="L86" s="52">
        <f t="shared" si="6"/>
        <v>0</v>
      </c>
      <c r="M86" s="53"/>
      <c r="N86" s="54">
        <f t="shared" si="2"/>
        <v>0</v>
      </c>
      <c r="O86" s="53"/>
      <c r="P86" s="53"/>
      <c r="Q86" s="53"/>
      <c r="R86" s="55">
        <f t="shared" si="7"/>
        <v>0</v>
      </c>
      <c r="S86" s="56" t="str">
        <f t="shared" si="8"/>
        <v>OK</v>
      </c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</row>
    <row r="87" spans="1:51" ht="24.75" customHeight="1" x14ac:dyDescent="0.25">
      <c r="A87" s="147"/>
      <c r="B87" s="149"/>
      <c r="C87" s="50">
        <v>84</v>
      </c>
      <c r="D87" s="77" t="s">
        <v>170</v>
      </c>
      <c r="E87" s="78" t="s">
        <v>176</v>
      </c>
      <c r="F87" s="59">
        <v>502380003</v>
      </c>
      <c r="G87" s="58" t="s">
        <v>91</v>
      </c>
      <c r="H87" s="80" t="s">
        <v>264</v>
      </c>
      <c r="I87" s="76">
        <v>148.66999999999999</v>
      </c>
      <c r="J87" s="51">
        <v>0</v>
      </c>
      <c r="K87" s="52">
        <f t="shared" si="5"/>
        <v>0</v>
      </c>
      <c r="L87" s="52">
        <f t="shared" si="6"/>
        <v>0</v>
      </c>
      <c r="M87" s="53"/>
      <c r="N87" s="54">
        <f t="shared" si="2"/>
        <v>0</v>
      </c>
      <c r="O87" s="53"/>
      <c r="P87" s="53"/>
      <c r="Q87" s="53"/>
      <c r="R87" s="55">
        <f t="shared" si="7"/>
        <v>0</v>
      </c>
      <c r="S87" s="56" t="str">
        <f t="shared" si="8"/>
        <v>OK</v>
      </c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</row>
    <row r="88" spans="1:51" ht="24.75" customHeight="1" x14ac:dyDescent="0.25">
      <c r="A88" s="147"/>
      <c r="B88" s="149"/>
      <c r="C88" s="50">
        <v>85</v>
      </c>
      <c r="D88" s="77" t="s">
        <v>171</v>
      </c>
      <c r="E88" s="78" t="s">
        <v>176</v>
      </c>
      <c r="F88" s="59">
        <v>502380003</v>
      </c>
      <c r="G88" s="58" t="s">
        <v>91</v>
      </c>
      <c r="H88" s="80" t="s">
        <v>264</v>
      </c>
      <c r="I88" s="76">
        <v>84.28</v>
      </c>
      <c r="J88" s="51">
        <v>0</v>
      </c>
      <c r="K88" s="52">
        <f t="shared" si="5"/>
        <v>0</v>
      </c>
      <c r="L88" s="52">
        <f t="shared" si="6"/>
        <v>0</v>
      </c>
      <c r="M88" s="53"/>
      <c r="N88" s="54">
        <f t="shared" si="2"/>
        <v>0</v>
      </c>
      <c r="O88" s="53"/>
      <c r="P88" s="53"/>
      <c r="Q88" s="53"/>
      <c r="R88" s="55">
        <f t="shared" si="7"/>
        <v>0</v>
      </c>
      <c r="S88" s="56" t="str">
        <f t="shared" si="8"/>
        <v>OK</v>
      </c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</row>
    <row r="89" spans="1:51" ht="24.75" customHeight="1" x14ac:dyDescent="0.25">
      <c r="A89" s="147"/>
      <c r="B89" s="149"/>
      <c r="C89" s="50">
        <v>86</v>
      </c>
      <c r="D89" s="77" t="s">
        <v>172</v>
      </c>
      <c r="E89" s="78" t="s">
        <v>201</v>
      </c>
      <c r="F89" s="59">
        <v>502380003</v>
      </c>
      <c r="G89" s="58" t="s">
        <v>91</v>
      </c>
      <c r="H89" s="80" t="s">
        <v>264</v>
      </c>
      <c r="I89" s="76">
        <v>14.88</v>
      </c>
      <c r="J89" s="51">
        <v>0</v>
      </c>
      <c r="K89" s="52">
        <f t="shared" si="5"/>
        <v>0</v>
      </c>
      <c r="L89" s="52">
        <f t="shared" si="6"/>
        <v>0</v>
      </c>
      <c r="M89" s="53"/>
      <c r="N89" s="54">
        <f t="shared" si="2"/>
        <v>0</v>
      </c>
      <c r="O89" s="53"/>
      <c r="P89" s="53"/>
      <c r="Q89" s="53"/>
      <c r="R89" s="55">
        <f t="shared" si="7"/>
        <v>0</v>
      </c>
      <c r="S89" s="56" t="str">
        <f t="shared" si="8"/>
        <v>OK</v>
      </c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</row>
    <row r="90" spans="1:51" ht="24.75" customHeight="1" x14ac:dyDescent="0.25">
      <c r="A90" s="147"/>
      <c r="B90" s="149"/>
      <c r="C90" s="50">
        <v>87</v>
      </c>
      <c r="D90" s="77" t="s">
        <v>174</v>
      </c>
      <c r="E90" s="78" t="s">
        <v>176</v>
      </c>
      <c r="F90" s="79">
        <v>504221262</v>
      </c>
      <c r="G90" s="58" t="s">
        <v>90</v>
      </c>
      <c r="H90" s="59" t="s">
        <v>263</v>
      </c>
      <c r="I90" s="76">
        <v>141.46</v>
      </c>
      <c r="J90" s="51">
        <v>0</v>
      </c>
      <c r="K90" s="52">
        <f t="shared" si="5"/>
        <v>0</v>
      </c>
      <c r="L90" s="52">
        <f t="shared" si="6"/>
        <v>0</v>
      </c>
      <c r="M90" s="53"/>
      <c r="N90" s="54">
        <f t="shared" si="2"/>
        <v>0</v>
      </c>
      <c r="O90" s="53"/>
      <c r="P90" s="53"/>
      <c r="Q90" s="53"/>
      <c r="R90" s="55">
        <f t="shared" si="7"/>
        <v>0</v>
      </c>
      <c r="S90" s="56" t="str">
        <f t="shared" si="8"/>
        <v>OK</v>
      </c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</row>
    <row r="91" spans="1:51" ht="24.75" customHeight="1" x14ac:dyDescent="0.25">
      <c r="A91" s="147"/>
      <c r="B91" s="150"/>
      <c r="C91" s="50">
        <v>88</v>
      </c>
      <c r="D91" s="77" t="s">
        <v>175</v>
      </c>
      <c r="E91" s="78" t="s">
        <v>176</v>
      </c>
      <c r="F91" s="79">
        <v>504221262</v>
      </c>
      <c r="G91" s="58" t="s">
        <v>90</v>
      </c>
      <c r="H91" s="59" t="s">
        <v>263</v>
      </c>
      <c r="I91" s="76">
        <v>170.08</v>
      </c>
      <c r="J91" s="51">
        <v>0</v>
      </c>
      <c r="K91" s="52">
        <f t="shared" si="5"/>
        <v>0</v>
      </c>
      <c r="L91" s="52">
        <f t="shared" si="6"/>
        <v>0</v>
      </c>
      <c r="M91" s="53"/>
      <c r="N91" s="54">
        <f t="shared" si="2"/>
        <v>0</v>
      </c>
      <c r="O91" s="53"/>
      <c r="P91" s="53"/>
      <c r="Q91" s="53"/>
      <c r="R91" s="55">
        <f t="shared" si="7"/>
        <v>0</v>
      </c>
      <c r="S91" s="56" t="str">
        <f t="shared" si="8"/>
        <v>OK</v>
      </c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</row>
    <row r="92" spans="1:51" ht="24.75" customHeight="1" x14ac:dyDescent="0.25">
      <c r="A92" s="147" t="s">
        <v>97</v>
      </c>
      <c r="B92" s="148" t="s">
        <v>96</v>
      </c>
      <c r="C92" s="50">
        <v>89</v>
      </c>
      <c r="D92" s="77" t="s">
        <v>106</v>
      </c>
      <c r="E92" s="78" t="s">
        <v>176</v>
      </c>
      <c r="F92" s="79">
        <v>504221262</v>
      </c>
      <c r="G92" s="58" t="s">
        <v>90</v>
      </c>
      <c r="H92" s="59" t="s">
        <v>263</v>
      </c>
      <c r="I92" s="76">
        <v>129.41</v>
      </c>
      <c r="J92" s="51">
        <v>0</v>
      </c>
      <c r="K92" s="52">
        <f t="shared" si="5"/>
        <v>0</v>
      </c>
      <c r="L92" s="52">
        <f t="shared" si="6"/>
        <v>0</v>
      </c>
      <c r="M92" s="53"/>
      <c r="N92" s="54">
        <f t="shared" si="2"/>
        <v>0</v>
      </c>
      <c r="O92" s="53"/>
      <c r="P92" s="53"/>
      <c r="Q92" s="53"/>
      <c r="R92" s="55">
        <f t="shared" si="7"/>
        <v>0</v>
      </c>
      <c r="S92" s="56" t="str">
        <f t="shared" si="8"/>
        <v>OK</v>
      </c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</row>
    <row r="93" spans="1:51" ht="24.75" customHeight="1" x14ac:dyDescent="0.25">
      <c r="A93" s="147"/>
      <c r="B93" s="149"/>
      <c r="C93" s="50">
        <v>90</v>
      </c>
      <c r="D93" s="77" t="s">
        <v>109</v>
      </c>
      <c r="E93" s="78" t="s">
        <v>176</v>
      </c>
      <c r="F93" s="79">
        <v>504221262</v>
      </c>
      <c r="G93" s="58" t="s">
        <v>90</v>
      </c>
      <c r="H93" s="59" t="s">
        <v>263</v>
      </c>
      <c r="I93" s="76">
        <v>16.66</v>
      </c>
      <c r="J93" s="51">
        <v>0</v>
      </c>
      <c r="K93" s="52">
        <f t="shared" si="5"/>
        <v>0</v>
      </c>
      <c r="L93" s="52">
        <f t="shared" si="6"/>
        <v>0</v>
      </c>
      <c r="M93" s="53"/>
      <c r="N93" s="54">
        <f t="shared" si="2"/>
        <v>0</v>
      </c>
      <c r="O93" s="53"/>
      <c r="P93" s="53"/>
      <c r="Q93" s="53"/>
      <c r="R93" s="55">
        <f t="shared" si="7"/>
        <v>0</v>
      </c>
      <c r="S93" s="56" t="str">
        <f t="shared" si="8"/>
        <v>OK</v>
      </c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</row>
    <row r="94" spans="1:51" ht="24.75" customHeight="1" x14ac:dyDescent="0.25">
      <c r="A94" s="147"/>
      <c r="B94" s="149"/>
      <c r="C94" s="50">
        <v>91</v>
      </c>
      <c r="D94" s="77" t="s">
        <v>112</v>
      </c>
      <c r="E94" s="78" t="s">
        <v>178</v>
      </c>
      <c r="F94" s="79">
        <v>504221262</v>
      </c>
      <c r="G94" s="58" t="s">
        <v>90</v>
      </c>
      <c r="H94" s="59" t="s">
        <v>263</v>
      </c>
      <c r="I94" s="76">
        <v>41.01</v>
      </c>
      <c r="J94" s="51">
        <v>0</v>
      </c>
      <c r="K94" s="52">
        <f t="shared" si="5"/>
        <v>0</v>
      </c>
      <c r="L94" s="52">
        <f t="shared" si="6"/>
        <v>0</v>
      </c>
      <c r="M94" s="53"/>
      <c r="N94" s="54">
        <f t="shared" si="2"/>
        <v>0</v>
      </c>
      <c r="O94" s="53"/>
      <c r="P94" s="53"/>
      <c r="Q94" s="53"/>
      <c r="R94" s="55">
        <f t="shared" si="7"/>
        <v>0</v>
      </c>
      <c r="S94" s="56" t="str">
        <f t="shared" si="8"/>
        <v>OK</v>
      </c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</row>
    <row r="95" spans="1:51" ht="24.75" customHeight="1" x14ac:dyDescent="0.25">
      <c r="A95" s="147"/>
      <c r="B95" s="149"/>
      <c r="C95" s="50">
        <v>92</v>
      </c>
      <c r="D95" s="77" t="s">
        <v>114</v>
      </c>
      <c r="E95" s="78" t="s">
        <v>176</v>
      </c>
      <c r="F95" s="79">
        <v>504221262</v>
      </c>
      <c r="G95" s="58" t="s">
        <v>90</v>
      </c>
      <c r="H95" s="59" t="s">
        <v>263</v>
      </c>
      <c r="I95" s="76">
        <v>3.41</v>
      </c>
      <c r="J95" s="51">
        <v>0</v>
      </c>
      <c r="K95" s="52">
        <f t="shared" si="5"/>
        <v>0</v>
      </c>
      <c r="L95" s="52">
        <f t="shared" si="6"/>
        <v>0</v>
      </c>
      <c r="M95" s="53"/>
      <c r="N95" s="54">
        <f t="shared" si="2"/>
        <v>0</v>
      </c>
      <c r="O95" s="53"/>
      <c r="P95" s="53"/>
      <c r="Q95" s="53"/>
      <c r="R95" s="55">
        <f t="shared" si="7"/>
        <v>0</v>
      </c>
      <c r="S95" s="56" t="str">
        <f t="shared" si="8"/>
        <v>OK</v>
      </c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</row>
    <row r="96" spans="1:51" ht="24.75" customHeight="1" x14ac:dyDescent="0.25">
      <c r="A96" s="147"/>
      <c r="B96" s="149"/>
      <c r="C96" s="50">
        <v>93</v>
      </c>
      <c r="D96" s="77" t="s">
        <v>117</v>
      </c>
      <c r="E96" s="78" t="s">
        <v>180</v>
      </c>
      <c r="F96" s="59">
        <v>502380003</v>
      </c>
      <c r="G96" s="58" t="s">
        <v>91</v>
      </c>
      <c r="H96" s="80" t="s">
        <v>264</v>
      </c>
      <c r="I96" s="76">
        <v>9.98</v>
      </c>
      <c r="J96" s="51">
        <v>0</v>
      </c>
      <c r="K96" s="52">
        <f t="shared" si="5"/>
        <v>0</v>
      </c>
      <c r="L96" s="52">
        <f t="shared" si="6"/>
        <v>0</v>
      </c>
      <c r="M96" s="53"/>
      <c r="N96" s="54">
        <f t="shared" si="2"/>
        <v>0</v>
      </c>
      <c r="O96" s="53"/>
      <c r="P96" s="53"/>
      <c r="Q96" s="53"/>
      <c r="R96" s="55">
        <f t="shared" si="7"/>
        <v>0</v>
      </c>
      <c r="S96" s="56" t="str">
        <f t="shared" si="8"/>
        <v>OK</v>
      </c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</row>
    <row r="97" spans="1:51" ht="24.75" customHeight="1" x14ac:dyDescent="0.25">
      <c r="A97" s="147"/>
      <c r="B97" s="149"/>
      <c r="C97" s="50">
        <v>94</v>
      </c>
      <c r="D97" s="77" t="s">
        <v>121</v>
      </c>
      <c r="E97" s="78" t="s">
        <v>176</v>
      </c>
      <c r="F97" s="79">
        <v>504221262</v>
      </c>
      <c r="G97" s="58" t="s">
        <v>90</v>
      </c>
      <c r="H97" s="59" t="s">
        <v>263</v>
      </c>
      <c r="I97" s="76">
        <v>39.24</v>
      </c>
      <c r="J97" s="51">
        <v>0</v>
      </c>
      <c r="K97" s="52">
        <f t="shared" si="5"/>
        <v>0</v>
      </c>
      <c r="L97" s="52">
        <f t="shared" si="6"/>
        <v>0</v>
      </c>
      <c r="M97" s="53"/>
      <c r="N97" s="54">
        <f t="shared" si="2"/>
        <v>0</v>
      </c>
      <c r="O97" s="53"/>
      <c r="P97" s="53"/>
      <c r="Q97" s="53"/>
      <c r="R97" s="55">
        <f t="shared" si="7"/>
        <v>0</v>
      </c>
      <c r="S97" s="56" t="str">
        <f t="shared" si="8"/>
        <v>OK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</row>
    <row r="98" spans="1:51" ht="24.75" customHeight="1" x14ac:dyDescent="0.25">
      <c r="A98" s="147"/>
      <c r="B98" s="149"/>
      <c r="C98" s="50">
        <v>95</v>
      </c>
      <c r="D98" s="77" t="s">
        <v>123</v>
      </c>
      <c r="E98" s="78" t="s">
        <v>182</v>
      </c>
      <c r="F98" s="59">
        <v>502380003</v>
      </c>
      <c r="G98" s="58" t="s">
        <v>91</v>
      </c>
      <c r="H98" s="80" t="s">
        <v>264</v>
      </c>
      <c r="I98" s="76">
        <v>19.309999999999999</v>
      </c>
      <c r="J98" s="51">
        <v>0</v>
      </c>
      <c r="K98" s="52">
        <f t="shared" si="5"/>
        <v>0</v>
      </c>
      <c r="L98" s="52">
        <f t="shared" si="6"/>
        <v>0</v>
      </c>
      <c r="M98" s="53"/>
      <c r="N98" s="54">
        <f t="shared" si="2"/>
        <v>0</v>
      </c>
      <c r="O98" s="53"/>
      <c r="P98" s="53"/>
      <c r="Q98" s="53"/>
      <c r="R98" s="55">
        <f t="shared" si="7"/>
        <v>0</v>
      </c>
      <c r="S98" s="56" t="str">
        <f t="shared" si="8"/>
        <v>OK</v>
      </c>
      <c r="T98" s="57"/>
      <c r="U98" s="57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</row>
    <row r="99" spans="1:51" ht="24.75" customHeight="1" x14ac:dyDescent="0.25">
      <c r="A99" s="147"/>
      <c r="B99" s="149"/>
      <c r="C99" s="50">
        <v>96</v>
      </c>
      <c r="D99" s="77" t="s">
        <v>125</v>
      </c>
      <c r="E99" s="78" t="s">
        <v>183</v>
      </c>
      <c r="F99" s="59">
        <v>502380003</v>
      </c>
      <c r="G99" s="58" t="s">
        <v>91</v>
      </c>
      <c r="H99" s="80" t="s">
        <v>264</v>
      </c>
      <c r="I99" s="76">
        <v>13.78</v>
      </c>
      <c r="J99" s="51">
        <v>0</v>
      </c>
      <c r="K99" s="52">
        <f t="shared" si="5"/>
        <v>0</v>
      </c>
      <c r="L99" s="52">
        <f t="shared" si="6"/>
        <v>0</v>
      </c>
      <c r="M99" s="53"/>
      <c r="N99" s="54">
        <f t="shared" si="2"/>
        <v>0</v>
      </c>
      <c r="O99" s="53"/>
      <c r="P99" s="53"/>
      <c r="Q99" s="53"/>
      <c r="R99" s="55">
        <f t="shared" si="7"/>
        <v>0</v>
      </c>
      <c r="S99" s="56" t="str">
        <f t="shared" si="8"/>
        <v>OK</v>
      </c>
      <c r="T99" s="57"/>
      <c r="U99" s="57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</row>
    <row r="100" spans="1:51" ht="24.75" customHeight="1" x14ac:dyDescent="0.25">
      <c r="A100" s="147"/>
      <c r="B100" s="149"/>
      <c r="C100" s="50">
        <v>97</v>
      </c>
      <c r="D100" s="77" t="s">
        <v>137</v>
      </c>
      <c r="E100" s="78" t="s">
        <v>202</v>
      </c>
      <c r="F100" s="59">
        <v>502380003</v>
      </c>
      <c r="G100" s="58" t="s">
        <v>91</v>
      </c>
      <c r="H100" s="80" t="s">
        <v>264</v>
      </c>
      <c r="I100" s="76">
        <v>39.58</v>
      </c>
      <c r="J100" s="51">
        <v>0</v>
      </c>
      <c r="K100" s="52">
        <f t="shared" si="5"/>
        <v>0</v>
      </c>
      <c r="L100" s="52">
        <f t="shared" si="6"/>
        <v>0</v>
      </c>
      <c r="M100" s="53"/>
      <c r="N100" s="54">
        <f t="shared" si="2"/>
        <v>0</v>
      </c>
      <c r="O100" s="53"/>
      <c r="P100" s="53"/>
      <c r="Q100" s="53"/>
      <c r="R100" s="55">
        <f t="shared" si="7"/>
        <v>0</v>
      </c>
      <c r="S100" s="56" t="str">
        <f t="shared" si="8"/>
        <v>OK</v>
      </c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</row>
    <row r="101" spans="1:51" ht="24.75" customHeight="1" x14ac:dyDescent="0.25">
      <c r="A101" s="147"/>
      <c r="B101" s="149"/>
      <c r="C101" s="50">
        <v>98</v>
      </c>
      <c r="D101" s="77" t="s">
        <v>139</v>
      </c>
      <c r="E101" s="78" t="s">
        <v>203</v>
      </c>
      <c r="F101" s="59">
        <v>502380003</v>
      </c>
      <c r="G101" s="58" t="s">
        <v>91</v>
      </c>
      <c r="H101" s="80" t="s">
        <v>264</v>
      </c>
      <c r="I101" s="76">
        <v>65.959999999999994</v>
      </c>
      <c r="J101" s="51">
        <v>0</v>
      </c>
      <c r="K101" s="52">
        <f t="shared" si="5"/>
        <v>0</v>
      </c>
      <c r="L101" s="52">
        <f t="shared" si="6"/>
        <v>0</v>
      </c>
      <c r="M101" s="53"/>
      <c r="N101" s="54">
        <f t="shared" si="2"/>
        <v>0</v>
      </c>
      <c r="O101" s="53"/>
      <c r="P101" s="53"/>
      <c r="Q101" s="53"/>
      <c r="R101" s="55">
        <f t="shared" si="7"/>
        <v>0</v>
      </c>
      <c r="S101" s="56" t="str">
        <f t="shared" si="8"/>
        <v>OK</v>
      </c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</row>
    <row r="102" spans="1:51" ht="24.75" customHeight="1" x14ac:dyDescent="0.25">
      <c r="A102" s="147"/>
      <c r="B102" s="149"/>
      <c r="C102" s="50">
        <v>99</v>
      </c>
      <c r="D102" s="77" t="s">
        <v>141</v>
      </c>
      <c r="E102" s="78" t="s">
        <v>191</v>
      </c>
      <c r="F102" s="79">
        <v>504221262</v>
      </c>
      <c r="G102" s="58" t="s">
        <v>90</v>
      </c>
      <c r="H102" s="59" t="s">
        <v>263</v>
      </c>
      <c r="I102" s="76">
        <v>730.53</v>
      </c>
      <c r="J102" s="51">
        <v>0</v>
      </c>
      <c r="K102" s="52">
        <f t="shared" si="5"/>
        <v>0</v>
      </c>
      <c r="L102" s="52">
        <f t="shared" si="6"/>
        <v>0</v>
      </c>
      <c r="M102" s="53"/>
      <c r="N102" s="54">
        <f t="shared" si="2"/>
        <v>0</v>
      </c>
      <c r="O102" s="53"/>
      <c r="P102" s="53"/>
      <c r="Q102" s="53"/>
      <c r="R102" s="55">
        <f t="shared" si="7"/>
        <v>0</v>
      </c>
      <c r="S102" s="56" t="str">
        <f t="shared" si="8"/>
        <v>OK</v>
      </c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</row>
    <row r="103" spans="1:51" ht="24.75" customHeight="1" x14ac:dyDescent="0.25">
      <c r="A103" s="147"/>
      <c r="B103" s="149"/>
      <c r="C103" s="50">
        <v>100</v>
      </c>
      <c r="D103" s="77" t="s">
        <v>144</v>
      </c>
      <c r="E103" s="78" t="s">
        <v>204</v>
      </c>
      <c r="F103" s="79">
        <v>504221262</v>
      </c>
      <c r="G103" s="58" t="s">
        <v>90</v>
      </c>
      <c r="H103" s="59" t="s">
        <v>263</v>
      </c>
      <c r="I103" s="76">
        <v>109.55</v>
      </c>
      <c r="J103" s="51">
        <v>0</v>
      </c>
      <c r="K103" s="52">
        <f t="shared" si="5"/>
        <v>0</v>
      </c>
      <c r="L103" s="52">
        <f t="shared" si="6"/>
        <v>0</v>
      </c>
      <c r="M103" s="53"/>
      <c r="N103" s="54">
        <f t="shared" si="2"/>
        <v>0</v>
      </c>
      <c r="O103" s="53"/>
      <c r="P103" s="53"/>
      <c r="Q103" s="53"/>
      <c r="R103" s="55">
        <f t="shared" si="7"/>
        <v>0</v>
      </c>
      <c r="S103" s="56" t="str">
        <f t="shared" si="8"/>
        <v>OK</v>
      </c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</row>
    <row r="104" spans="1:51" ht="24.75" customHeight="1" x14ac:dyDescent="0.25">
      <c r="A104" s="147"/>
      <c r="B104" s="149"/>
      <c r="C104" s="50">
        <v>101</v>
      </c>
      <c r="D104" s="77" t="s">
        <v>146</v>
      </c>
      <c r="E104" s="78" t="s">
        <v>192</v>
      </c>
      <c r="F104" s="79">
        <v>504221262</v>
      </c>
      <c r="G104" s="58" t="s">
        <v>90</v>
      </c>
      <c r="H104" s="59" t="s">
        <v>263</v>
      </c>
      <c r="I104" s="76">
        <v>472.66</v>
      </c>
      <c r="J104" s="51">
        <v>0</v>
      </c>
      <c r="K104" s="52">
        <f t="shared" si="5"/>
        <v>0</v>
      </c>
      <c r="L104" s="52">
        <f t="shared" si="6"/>
        <v>0</v>
      </c>
      <c r="M104" s="53"/>
      <c r="N104" s="54">
        <f t="shared" si="2"/>
        <v>0</v>
      </c>
      <c r="O104" s="53"/>
      <c r="P104" s="53"/>
      <c r="Q104" s="53"/>
      <c r="R104" s="55">
        <f t="shared" si="7"/>
        <v>0</v>
      </c>
      <c r="S104" s="56" t="str">
        <f t="shared" si="8"/>
        <v>OK</v>
      </c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</row>
    <row r="105" spans="1:51" ht="24.75" customHeight="1" x14ac:dyDescent="0.25">
      <c r="A105" s="147"/>
      <c r="B105" s="149"/>
      <c r="C105" s="50">
        <v>102</v>
      </c>
      <c r="D105" s="77" t="s">
        <v>149</v>
      </c>
      <c r="E105" s="78" t="s">
        <v>193</v>
      </c>
      <c r="F105" s="79">
        <v>504221262</v>
      </c>
      <c r="G105" s="58" t="s">
        <v>90</v>
      </c>
      <c r="H105" s="59" t="s">
        <v>263</v>
      </c>
      <c r="I105" s="76">
        <v>64.06</v>
      </c>
      <c r="J105" s="51">
        <v>0</v>
      </c>
      <c r="K105" s="52">
        <f t="shared" si="5"/>
        <v>0</v>
      </c>
      <c r="L105" s="52">
        <f t="shared" si="6"/>
        <v>0</v>
      </c>
      <c r="M105" s="53"/>
      <c r="N105" s="54">
        <f t="shared" si="2"/>
        <v>0</v>
      </c>
      <c r="O105" s="53"/>
      <c r="P105" s="53"/>
      <c r="Q105" s="53"/>
      <c r="R105" s="55">
        <f t="shared" si="7"/>
        <v>0</v>
      </c>
      <c r="S105" s="56" t="str">
        <f t="shared" si="8"/>
        <v>OK</v>
      </c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</row>
    <row r="106" spans="1:51" ht="24.75" customHeight="1" x14ac:dyDescent="0.25">
      <c r="A106" s="147"/>
      <c r="B106" s="149"/>
      <c r="C106" s="50">
        <v>103</v>
      </c>
      <c r="D106" s="77" t="s">
        <v>153</v>
      </c>
      <c r="E106" s="78" t="s">
        <v>205</v>
      </c>
      <c r="F106" s="79">
        <v>504221262</v>
      </c>
      <c r="G106" s="58" t="s">
        <v>90</v>
      </c>
      <c r="H106" s="59" t="s">
        <v>263</v>
      </c>
      <c r="I106" s="76">
        <v>697.43</v>
      </c>
      <c r="J106" s="51">
        <v>0</v>
      </c>
      <c r="K106" s="52">
        <f t="shared" si="5"/>
        <v>0</v>
      </c>
      <c r="L106" s="52">
        <f t="shared" si="6"/>
        <v>0</v>
      </c>
      <c r="M106" s="53"/>
      <c r="N106" s="54">
        <f t="shared" si="2"/>
        <v>0</v>
      </c>
      <c r="O106" s="53"/>
      <c r="P106" s="53"/>
      <c r="Q106" s="53"/>
      <c r="R106" s="55">
        <f t="shared" si="7"/>
        <v>0</v>
      </c>
      <c r="S106" s="56" t="str">
        <f t="shared" si="8"/>
        <v>OK</v>
      </c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</row>
    <row r="107" spans="1:51" ht="24.75" customHeight="1" x14ac:dyDescent="0.25">
      <c r="A107" s="147"/>
      <c r="B107" s="149"/>
      <c r="C107" s="50">
        <v>104</v>
      </c>
      <c r="D107" s="77" t="s">
        <v>155</v>
      </c>
      <c r="E107" s="78" t="s">
        <v>176</v>
      </c>
      <c r="F107" s="79">
        <v>504221262</v>
      </c>
      <c r="G107" s="58" t="s">
        <v>90</v>
      </c>
      <c r="H107" s="59" t="s">
        <v>263</v>
      </c>
      <c r="I107" s="76">
        <v>315.49</v>
      </c>
      <c r="J107" s="51">
        <v>0</v>
      </c>
      <c r="K107" s="52">
        <f t="shared" si="5"/>
        <v>0</v>
      </c>
      <c r="L107" s="52">
        <f t="shared" si="6"/>
        <v>0</v>
      </c>
      <c r="M107" s="53"/>
      <c r="N107" s="54">
        <f t="shared" si="2"/>
        <v>0</v>
      </c>
      <c r="O107" s="53"/>
      <c r="P107" s="53"/>
      <c r="Q107" s="53"/>
      <c r="R107" s="55">
        <f t="shared" si="7"/>
        <v>0</v>
      </c>
      <c r="S107" s="56" t="str">
        <f t="shared" si="8"/>
        <v>OK</v>
      </c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</row>
    <row r="108" spans="1:51" ht="24.75" customHeight="1" x14ac:dyDescent="0.25">
      <c r="A108" s="147"/>
      <c r="B108" s="149"/>
      <c r="C108" s="50">
        <v>105</v>
      </c>
      <c r="D108" s="77" t="s">
        <v>156</v>
      </c>
      <c r="E108" s="78" t="s">
        <v>176</v>
      </c>
      <c r="F108" s="79">
        <v>504221262</v>
      </c>
      <c r="G108" s="58" t="s">
        <v>90</v>
      </c>
      <c r="H108" s="59" t="s">
        <v>263</v>
      </c>
      <c r="I108" s="76">
        <v>689.43</v>
      </c>
      <c r="J108" s="51">
        <v>0</v>
      </c>
      <c r="K108" s="52">
        <f t="shared" si="5"/>
        <v>0</v>
      </c>
      <c r="L108" s="52">
        <f t="shared" si="6"/>
        <v>0</v>
      </c>
      <c r="M108" s="53"/>
      <c r="N108" s="54">
        <f t="shared" si="2"/>
        <v>0</v>
      </c>
      <c r="O108" s="53"/>
      <c r="P108" s="53"/>
      <c r="Q108" s="53"/>
      <c r="R108" s="55">
        <f t="shared" si="7"/>
        <v>0</v>
      </c>
      <c r="S108" s="56" t="str">
        <f t="shared" si="8"/>
        <v>OK</v>
      </c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</row>
    <row r="109" spans="1:51" ht="24.75" customHeight="1" x14ac:dyDescent="0.25">
      <c r="A109" s="147"/>
      <c r="B109" s="149"/>
      <c r="C109" s="50">
        <v>106</v>
      </c>
      <c r="D109" s="77" t="s">
        <v>157</v>
      </c>
      <c r="E109" s="78" t="s">
        <v>176</v>
      </c>
      <c r="F109" s="79">
        <v>504221262</v>
      </c>
      <c r="G109" s="58" t="s">
        <v>90</v>
      </c>
      <c r="H109" s="59" t="s">
        <v>263</v>
      </c>
      <c r="I109" s="76">
        <v>45.56</v>
      </c>
      <c r="J109" s="51">
        <v>0</v>
      </c>
      <c r="K109" s="52">
        <f t="shared" si="5"/>
        <v>0</v>
      </c>
      <c r="L109" s="52">
        <f t="shared" si="6"/>
        <v>0</v>
      </c>
      <c r="M109" s="53"/>
      <c r="N109" s="54">
        <f t="shared" si="2"/>
        <v>0</v>
      </c>
      <c r="O109" s="53"/>
      <c r="P109" s="53"/>
      <c r="Q109" s="53"/>
      <c r="R109" s="55">
        <f t="shared" si="7"/>
        <v>0</v>
      </c>
      <c r="S109" s="56" t="str">
        <f t="shared" si="8"/>
        <v>OK</v>
      </c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</row>
    <row r="110" spans="1:51" ht="24.75" customHeight="1" x14ac:dyDescent="0.25">
      <c r="A110" s="147"/>
      <c r="B110" s="149"/>
      <c r="C110" s="50">
        <v>107</v>
      </c>
      <c r="D110" s="77" t="s">
        <v>158</v>
      </c>
      <c r="E110" s="78" t="s">
        <v>176</v>
      </c>
      <c r="F110" s="79">
        <v>504221262</v>
      </c>
      <c r="G110" s="58" t="s">
        <v>90</v>
      </c>
      <c r="H110" s="59" t="s">
        <v>263</v>
      </c>
      <c r="I110" s="76">
        <v>48.79</v>
      </c>
      <c r="J110" s="51">
        <v>0</v>
      </c>
      <c r="K110" s="52">
        <f t="shared" si="5"/>
        <v>0</v>
      </c>
      <c r="L110" s="52">
        <f t="shared" si="6"/>
        <v>0</v>
      </c>
      <c r="M110" s="53"/>
      <c r="N110" s="54">
        <f t="shared" si="2"/>
        <v>0</v>
      </c>
      <c r="O110" s="53"/>
      <c r="P110" s="53"/>
      <c r="Q110" s="53"/>
      <c r="R110" s="55">
        <f t="shared" si="7"/>
        <v>0</v>
      </c>
      <c r="S110" s="56" t="str">
        <f t="shared" si="8"/>
        <v>OK</v>
      </c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</row>
    <row r="111" spans="1:51" ht="24.75" customHeight="1" x14ac:dyDescent="0.25">
      <c r="A111" s="147"/>
      <c r="B111" s="149"/>
      <c r="C111" s="50">
        <v>108</v>
      </c>
      <c r="D111" s="77" t="s">
        <v>159</v>
      </c>
      <c r="E111" s="78" t="s">
        <v>196</v>
      </c>
      <c r="F111" s="59">
        <v>502380003</v>
      </c>
      <c r="G111" s="58" t="s">
        <v>91</v>
      </c>
      <c r="H111" s="80" t="s">
        <v>264</v>
      </c>
      <c r="I111" s="76">
        <v>9.68</v>
      </c>
      <c r="J111" s="51">
        <v>0</v>
      </c>
      <c r="K111" s="52">
        <f t="shared" si="5"/>
        <v>0</v>
      </c>
      <c r="L111" s="52">
        <f t="shared" si="6"/>
        <v>0</v>
      </c>
      <c r="M111" s="53"/>
      <c r="N111" s="54">
        <f t="shared" si="2"/>
        <v>0</v>
      </c>
      <c r="O111" s="53"/>
      <c r="P111" s="53"/>
      <c r="Q111" s="53"/>
      <c r="R111" s="55">
        <f t="shared" si="7"/>
        <v>0</v>
      </c>
      <c r="S111" s="56" t="str">
        <f t="shared" si="8"/>
        <v>OK</v>
      </c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</row>
    <row r="112" spans="1:51" ht="24.75" customHeight="1" x14ac:dyDescent="0.25">
      <c r="A112" s="147"/>
      <c r="B112" s="149"/>
      <c r="C112" s="50">
        <v>109</v>
      </c>
      <c r="D112" s="77" t="s">
        <v>161</v>
      </c>
      <c r="E112" s="78" t="s">
        <v>197</v>
      </c>
      <c r="F112" s="59">
        <v>502380003</v>
      </c>
      <c r="G112" s="58" t="s">
        <v>91</v>
      </c>
      <c r="H112" s="80" t="s">
        <v>264</v>
      </c>
      <c r="I112" s="76">
        <v>12.83</v>
      </c>
      <c r="J112" s="51">
        <v>0</v>
      </c>
      <c r="K112" s="52">
        <f t="shared" si="5"/>
        <v>0</v>
      </c>
      <c r="L112" s="52">
        <f t="shared" si="6"/>
        <v>0</v>
      </c>
      <c r="M112" s="53"/>
      <c r="N112" s="54">
        <f t="shared" si="2"/>
        <v>0</v>
      </c>
      <c r="O112" s="53"/>
      <c r="P112" s="53"/>
      <c r="Q112" s="53"/>
      <c r="R112" s="55">
        <f t="shared" si="7"/>
        <v>0</v>
      </c>
      <c r="S112" s="56" t="str">
        <f t="shared" si="8"/>
        <v>OK</v>
      </c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</row>
    <row r="113" spans="1:51" ht="24.75" customHeight="1" x14ac:dyDescent="0.25">
      <c r="A113" s="147"/>
      <c r="B113" s="149"/>
      <c r="C113" s="50">
        <v>110</v>
      </c>
      <c r="D113" s="77" t="s">
        <v>163</v>
      </c>
      <c r="E113" s="78" t="s">
        <v>198</v>
      </c>
      <c r="F113" s="59">
        <v>502380003</v>
      </c>
      <c r="G113" s="58" t="s">
        <v>91</v>
      </c>
      <c r="H113" s="80" t="s">
        <v>264</v>
      </c>
      <c r="I113" s="76">
        <v>14</v>
      </c>
      <c r="J113" s="51">
        <v>0</v>
      </c>
      <c r="K113" s="52">
        <f t="shared" si="5"/>
        <v>0</v>
      </c>
      <c r="L113" s="52">
        <f t="shared" si="6"/>
        <v>0</v>
      </c>
      <c r="M113" s="53"/>
      <c r="N113" s="54">
        <f t="shared" si="2"/>
        <v>0</v>
      </c>
      <c r="O113" s="53"/>
      <c r="P113" s="53"/>
      <c r="Q113" s="53"/>
      <c r="R113" s="55">
        <f t="shared" si="7"/>
        <v>0</v>
      </c>
      <c r="S113" s="56" t="str">
        <f t="shared" si="8"/>
        <v>OK</v>
      </c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</row>
    <row r="114" spans="1:51" ht="24.75" customHeight="1" x14ac:dyDescent="0.25">
      <c r="A114" s="147"/>
      <c r="B114" s="149"/>
      <c r="C114" s="50">
        <v>111</v>
      </c>
      <c r="D114" s="77" t="s">
        <v>164</v>
      </c>
      <c r="E114" s="78" t="s">
        <v>206</v>
      </c>
      <c r="F114" s="59">
        <v>502380003</v>
      </c>
      <c r="G114" s="58" t="s">
        <v>91</v>
      </c>
      <c r="H114" s="80" t="s">
        <v>264</v>
      </c>
      <c r="I114" s="76">
        <v>33.32</v>
      </c>
      <c r="J114" s="51">
        <v>0</v>
      </c>
      <c r="K114" s="52">
        <f t="shared" si="5"/>
        <v>0</v>
      </c>
      <c r="L114" s="52">
        <f t="shared" si="6"/>
        <v>0</v>
      </c>
      <c r="M114" s="53"/>
      <c r="N114" s="54">
        <f t="shared" si="2"/>
        <v>0</v>
      </c>
      <c r="O114" s="53"/>
      <c r="P114" s="53"/>
      <c r="Q114" s="53"/>
      <c r="R114" s="55">
        <f t="shared" si="7"/>
        <v>0</v>
      </c>
      <c r="S114" s="56" t="str">
        <f t="shared" si="8"/>
        <v>OK</v>
      </c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</row>
    <row r="115" spans="1:51" ht="24.75" customHeight="1" x14ac:dyDescent="0.25">
      <c r="A115" s="147"/>
      <c r="B115" s="149"/>
      <c r="C115" s="50">
        <v>112</v>
      </c>
      <c r="D115" s="77" t="s">
        <v>167</v>
      </c>
      <c r="E115" s="78" t="s">
        <v>199</v>
      </c>
      <c r="F115" s="79">
        <v>504221262</v>
      </c>
      <c r="G115" s="58" t="s">
        <v>90</v>
      </c>
      <c r="H115" s="59" t="s">
        <v>263</v>
      </c>
      <c r="I115" s="76">
        <v>735.46</v>
      </c>
      <c r="J115" s="51">
        <v>0</v>
      </c>
      <c r="K115" s="52">
        <f t="shared" si="5"/>
        <v>0</v>
      </c>
      <c r="L115" s="52">
        <f t="shared" si="6"/>
        <v>0</v>
      </c>
      <c r="M115" s="53"/>
      <c r="N115" s="54">
        <f t="shared" si="2"/>
        <v>0</v>
      </c>
      <c r="O115" s="53"/>
      <c r="P115" s="53"/>
      <c r="Q115" s="53"/>
      <c r="R115" s="55">
        <f t="shared" si="7"/>
        <v>0</v>
      </c>
      <c r="S115" s="56" t="str">
        <f t="shared" si="8"/>
        <v>OK</v>
      </c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</row>
    <row r="116" spans="1:51" ht="24.75" customHeight="1" x14ac:dyDescent="0.25">
      <c r="A116" s="147"/>
      <c r="B116" s="149"/>
      <c r="C116" s="50">
        <v>113</v>
      </c>
      <c r="D116" s="77" t="s">
        <v>168</v>
      </c>
      <c r="E116" s="78" t="s">
        <v>200</v>
      </c>
      <c r="F116" s="79">
        <v>504221262</v>
      </c>
      <c r="G116" s="58" t="s">
        <v>90</v>
      </c>
      <c r="H116" s="59" t="s">
        <v>263</v>
      </c>
      <c r="I116" s="76">
        <v>325.24</v>
      </c>
      <c r="J116" s="51">
        <v>0</v>
      </c>
      <c r="K116" s="52">
        <f t="shared" si="5"/>
        <v>0</v>
      </c>
      <c r="L116" s="52">
        <f t="shared" si="6"/>
        <v>0</v>
      </c>
      <c r="M116" s="53"/>
      <c r="N116" s="54">
        <f t="shared" si="2"/>
        <v>0</v>
      </c>
      <c r="O116" s="53"/>
      <c r="P116" s="53"/>
      <c r="Q116" s="53"/>
      <c r="R116" s="55">
        <f t="shared" si="7"/>
        <v>0</v>
      </c>
      <c r="S116" s="56" t="str">
        <f t="shared" si="8"/>
        <v>OK</v>
      </c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</row>
    <row r="117" spans="1:51" ht="24.75" customHeight="1" x14ac:dyDescent="0.25">
      <c r="A117" s="147"/>
      <c r="B117" s="149"/>
      <c r="C117" s="50">
        <v>114</v>
      </c>
      <c r="D117" s="77" t="s">
        <v>170</v>
      </c>
      <c r="E117" s="78" t="s">
        <v>176</v>
      </c>
      <c r="F117" s="59">
        <v>502380003</v>
      </c>
      <c r="G117" s="58" t="s">
        <v>91</v>
      </c>
      <c r="H117" s="80" t="s">
        <v>264</v>
      </c>
      <c r="I117" s="76">
        <v>130.82</v>
      </c>
      <c r="J117" s="51">
        <v>0</v>
      </c>
      <c r="K117" s="52">
        <f t="shared" si="5"/>
        <v>0</v>
      </c>
      <c r="L117" s="52">
        <f t="shared" si="6"/>
        <v>0</v>
      </c>
      <c r="M117" s="53"/>
      <c r="N117" s="54">
        <f t="shared" si="2"/>
        <v>0</v>
      </c>
      <c r="O117" s="53"/>
      <c r="P117" s="53"/>
      <c r="Q117" s="53"/>
      <c r="R117" s="55">
        <f t="shared" si="7"/>
        <v>0</v>
      </c>
      <c r="S117" s="56" t="str">
        <f t="shared" si="8"/>
        <v>OK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</row>
    <row r="118" spans="1:51" ht="24.75" customHeight="1" x14ac:dyDescent="0.25">
      <c r="A118" s="147"/>
      <c r="B118" s="149"/>
      <c r="C118" s="50">
        <v>115</v>
      </c>
      <c r="D118" s="77" t="s">
        <v>171</v>
      </c>
      <c r="E118" s="78" t="s">
        <v>176</v>
      </c>
      <c r="F118" s="59">
        <v>502380003</v>
      </c>
      <c r="G118" s="58" t="s">
        <v>91</v>
      </c>
      <c r="H118" s="80" t="s">
        <v>264</v>
      </c>
      <c r="I118" s="76">
        <v>74.16</v>
      </c>
      <c r="J118" s="51">
        <v>0</v>
      </c>
      <c r="K118" s="52">
        <f t="shared" si="5"/>
        <v>0</v>
      </c>
      <c r="L118" s="52">
        <f t="shared" si="6"/>
        <v>0</v>
      </c>
      <c r="M118" s="53"/>
      <c r="N118" s="54">
        <f t="shared" si="2"/>
        <v>0</v>
      </c>
      <c r="O118" s="53"/>
      <c r="P118" s="53"/>
      <c r="Q118" s="53"/>
      <c r="R118" s="55">
        <f t="shared" si="7"/>
        <v>0</v>
      </c>
      <c r="S118" s="56" t="str">
        <f t="shared" si="8"/>
        <v>OK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</row>
    <row r="119" spans="1:51" ht="24.75" customHeight="1" x14ac:dyDescent="0.25">
      <c r="A119" s="147"/>
      <c r="B119" s="149"/>
      <c r="C119" s="50">
        <v>116</v>
      </c>
      <c r="D119" s="77" t="s">
        <v>172</v>
      </c>
      <c r="E119" s="78" t="s">
        <v>207</v>
      </c>
      <c r="F119" s="59">
        <v>502380003</v>
      </c>
      <c r="G119" s="58" t="s">
        <v>91</v>
      </c>
      <c r="H119" s="80" t="s">
        <v>264</v>
      </c>
      <c r="I119" s="76">
        <v>13.09</v>
      </c>
      <c r="J119" s="51">
        <v>0</v>
      </c>
      <c r="K119" s="52">
        <f t="shared" si="5"/>
        <v>0</v>
      </c>
      <c r="L119" s="52">
        <f t="shared" si="6"/>
        <v>0</v>
      </c>
      <c r="M119" s="53"/>
      <c r="N119" s="54">
        <f t="shared" si="2"/>
        <v>0</v>
      </c>
      <c r="O119" s="53"/>
      <c r="P119" s="53"/>
      <c r="Q119" s="53"/>
      <c r="R119" s="55">
        <f t="shared" si="7"/>
        <v>0</v>
      </c>
      <c r="S119" s="56" t="str">
        <f t="shared" si="8"/>
        <v>OK</v>
      </c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</row>
    <row r="120" spans="1:51" ht="24.75" customHeight="1" x14ac:dyDescent="0.25">
      <c r="A120" s="147"/>
      <c r="B120" s="149"/>
      <c r="C120" s="50">
        <v>117</v>
      </c>
      <c r="D120" s="77" t="s">
        <v>174</v>
      </c>
      <c r="E120" s="78" t="s">
        <v>176</v>
      </c>
      <c r="F120" s="79">
        <v>504221262</v>
      </c>
      <c r="G120" s="58" t="s">
        <v>90</v>
      </c>
      <c r="H120" s="59" t="s">
        <v>263</v>
      </c>
      <c r="I120" s="76">
        <v>124.48</v>
      </c>
      <c r="J120" s="51">
        <v>0</v>
      </c>
      <c r="K120" s="52">
        <f t="shared" si="5"/>
        <v>0</v>
      </c>
      <c r="L120" s="52">
        <f t="shared" si="6"/>
        <v>0</v>
      </c>
      <c r="M120" s="53"/>
      <c r="N120" s="54">
        <f t="shared" si="2"/>
        <v>0</v>
      </c>
      <c r="O120" s="53"/>
      <c r="P120" s="53"/>
      <c r="Q120" s="53"/>
      <c r="R120" s="55">
        <f t="shared" si="7"/>
        <v>0</v>
      </c>
      <c r="S120" s="56" t="str">
        <f t="shared" si="8"/>
        <v>OK</v>
      </c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</row>
    <row r="121" spans="1:51" ht="24.75" customHeight="1" x14ac:dyDescent="0.25">
      <c r="A121" s="147"/>
      <c r="B121" s="150"/>
      <c r="C121" s="50">
        <v>118</v>
      </c>
      <c r="D121" s="77" t="s">
        <v>175</v>
      </c>
      <c r="E121" s="78" t="s">
        <v>176</v>
      </c>
      <c r="F121" s="79">
        <v>504221262</v>
      </c>
      <c r="G121" s="58" t="s">
        <v>90</v>
      </c>
      <c r="H121" s="59" t="s">
        <v>263</v>
      </c>
      <c r="I121" s="76">
        <v>138.31</v>
      </c>
      <c r="J121" s="51">
        <v>0</v>
      </c>
      <c r="K121" s="52">
        <f t="shared" si="5"/>
        <v>0</v>
      </c>
      <c r="L121" s="52">
        <f t="shared" si="6"/>
        <v>0</v>
      </c>
      <c r="M121" s="53"/>
      <c r="N121" s="54">
        <f t="shared" si="2"/>
        <v>0</v>
      </c>
      <c r="O121" s="53"/>
      <c r="P121" s="53"/>
      <c r="Q121" s="53"/>
      <c r="R121" s="55">
        <f t="shared" si="7"/>
        <v>0</v>
      </c>
      <c r="S121" s="56" t="str">
        <f t="shared" si="8"/>
        <v>OK</v>
      </c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</row>
    <row r="122" spans="1:51" ht="24.75" customHeight="1" x14ac:dyDescent="0.25">
      <c r="A122" s="147" t="s">
        <v>98</v>
      </c>
      <c r="B122" s="148" t="s">
        <v>96</v>
      </c>
      <c r="C122" s="50">
        <v>119</v>
      </c>
      <c r="D122" s="77" t="s">
        <v>106</v>
      </c>
      <c r="E122" s="78" t="s">
        <v>176</v>
      </c>
      <c r="F122" s="79">
        <v>504221262</v>
      </c>
      <c r="G122" s="58" t="s">
        <v>90</v>
      </c>
      <c r="H122" s="59" t="s">
        <v>263</v>
      </c>
      <c r="I122" s="76">
        <v>140.68</v>
      </c>
      <c r="J122" s="51">
        <v>6</v>
      </c>
      <c r="K122" s="52">
        <f t="shared" si="5"/>
        <v>0</v>
      </c>
      <c r="L122" s="52">
        <f t="shared" si="6"/>
        <v>0</v>
      </c>
      <c r="M122" s="53"/>
      <c r="N122" s="54">
        <f t="shared" si="2"/>
        <v>1</v>
      </c>
      <c r="O122" s="53"/>
      <c r="P122" s="53"/>
      <c r="Q122" s="53"/>
      <c r="R122" s="55">
        <f t="shared" si="7"/>
        <v>6</v>
      </c>
      <c r="S122" s="56" t="str">
        <f t="shared" si="8"/>
        <v>OK</v>
      </c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</row>
    <row r="123" spans="1:51" ht="24.75" customHeight="1" x14ac:dyDescent="0.25">
      <c r="A123" s="147"/>
      <c r="B123" s="149"/>
      <c r="C123" s="50">
        <v>120</v>
      </c>
      <c r="D123" s="77" t="s">
        <v>108</v>
      </c>
      <c r="E123" s="78" t="s">
        <v>176</v>
      </c>
      <c r="F123" s="59">
        <v>502380003</v>
      </c>
      <c r="G123" s="58" t="s">
        <v>91</v>
      </c>
      <c r="H123" s="80" t="s">
        <v>264</v>
      </c>
      <c r="I123" s="76">
        <v>11.47</v>
      </c>
      <c r="J123" s="51">
        <v>3000</v>
      </c>
      <c r="K123" s="52">
        <f t="shared" si="5"/>
        <v>0</v>
      </c>
      <c r="L123" s="52">
        <f t="shared" si="6"/>
        <v>0</v>
      </c>
      <c r="M123" s="53"/>
      <c r="N123" s="54">
        <f t="shared" si="2"/>
        <v>750</v>
      </c>
      <c r="O123" s="53"/>
      <c r="P123" s="53"/>
      <c r="Q123" s="53"/>
      <c r="R123" s="55">
        <f t="shared" si="7"/>
        <v>3000</v>
      </c>
      <c r="S123" s="56" t="str">
        <f t="shared" si="8"/>
        <v>OK</v>
      </c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</row>
    <row r="124" spans="1:51" ht="24.75" customHeight="1" x14ac:dyDescent="0.25">
      <c r="A124" s="147"/>
      <c r="B124" s="149"/>
      <c r="C124" s="50">
        <v>121</v>
      </c>
      <c r="D124" s="77" t="s">
        <v>109</v>
      </c>
      <c r="E124" s="78" t="s">
        <v>176</v>
      </c>
      <c r="F124" s="79">
        <v>504221262</v>
      </c>
      <c r="G124" s="58" t="s">
        <v>90</v>
      </c>
      <c r="H124" s="59" t="s">
        <v>263</v>
      </c>
      <c r="I124" s="76">
        <v>18.11</v>
      </c>
      <c r="J124" s="51">
        <v>140</v>
      </c>
      <c r="K124" s="52">
        <f t="shared" si="5"/>
        <v>0</v>
      </c>
      <c r="L124" s="52">
        <f t="shared" si="6"/>
        <v>0</v>
      </c>
      <c r="M124" s="53"/>
      <c r="N124" s="54">
        <f t="shared" si="2"/>
        <v>35</v>
      </c>
      <c r="O124" s="53"/>
      <c r="P124" s="53"/>
      <c r="Q124" s="53"/>
      <c r="R124" s="55">
        <f t="shared" si="7"/>
        <v>140</v>
      </c>
      <c r="S124" s="56" t="str">
        <f t="shared" si="8"/>
        <v>OK</v>
      </c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</row>
    <row r="125" spans="1:51" ht="24.75" customHeight="1" x14ac:dyDescent="0.25">
      <c r="A125" s="147"/>
      <c r="B125" s="149"/>
      <c r="C125" s="50">
        <v>122</v>
      </c>
      <c r="D125" s="77" t="s">
        <v>112</v>
      </c>
      <c r="E125" s="78" t="s">
        <v>178</v>
      </c>
      <c r="F125" s="79">
        <v>504221262</v>
      </c>
      <c r="G125" s="58" t="s">
        <v>90</v>
      </c>
      <c r="H125" s="59" t="s">
        <v>263</v>
      </c>
      <c r="I125" s="76">
        <v>44.59</v>
      </c>
      <c r="J125" s="51">
        <v>140</v>
      </c>
      <c r="K125" s="52">
        <f t="shared" si="5"/>
        <v>0</v>
      </c>
      <c r="L125" s="52">
        <f t="shared" si="6"/>
        <v>0</v>
      </c>
      <c r="M125" s="53"/>
      <c r="N125" s="54">
        <f t="shared" si="2"/>
        <v>35</v>
      </c>
      <c r="O125" s="53"/>
      <c r="P125" s="53"/>
      <c r="Q125" s="53"/>
      <c r="R125" s="55">
        <f t="shared" si="7"/>
        <v>140</v>
      </c>
      <c r="S125" s="56" t="str">
        <f t="shared" si="8"/>
        <v>OK</v>
      </c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</row>
    <row r="126" spans="1:51" ht="24.75" customHeight="1" x14ac:dyDescent="0.25">
      <c r="A126" s="147"/>
      <c r="B126" s="149"/>
      <c r="C126" s="50">
        <v>123</v>
      </c>
      <c r="D126" s="77" t="s">
        <v>114</v>
      </c>
      <c r="E126" s="78" t="s">
        <v>176</v>
      </c>
      <c r="F126" s="79">
        <v>504221262</v>
      </c>
      <c r="G126" s="58" t="s">
        <v>90</v>
      </c>
      <c r="H126" s="59" t="s">
        <v>263</v>
      </c>
      <c r="I126" s="76">
        <v>3.71</v>
      </c>
      <c r="J126" s="51">
        <v>2000</v>
      </c>
      <c r="K126" s="52">
        <f t="shared" si="5"/>
        <v>0</v>
      </c>
      <c r="L126" s="52">
        <f t="shared" si="6"/>
        <v>0</v>
      </c>
      <c r="M126" s="53"/>
      <c r="N126" s="54">
        <f t="shared" si="2"/>
        <v>500</v>
      </c>
      <c r="O126" s="53"/>
      <c r="P126" s="53"/>
      <c r="Q126" s="53"/>
      <c r="R126" s="55">
        <f t="shared" si="7"/>
        <v>2000</v>
      </c>
      <c r="S126" s="56" t="str">
        <f t="shared" si="8"/>
        <v>OK</v>
      </c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</row>
    <row r="127" spans="1:51" ht="24.75" customHeight="1" x14ac:dyDescent="0.25">
      <c r="A127" s="147"/>
      <c r="B127" s="149"/>
      <c r="C127" s="50">
        <v>124</v>
      </c>
      <c r="D127" s="77" t="s">
        <v>117</v>
      </c>
      <c r="E127" s="78" t="s">
        <v>180</v>
      </c>
      <c r="F127" s="59">
        <v>502380003</v>
      </c>
      <c r="G127" s="58" t="s">
        <v>91</v>
      </c>
      <c r="H127" s="80" t="s">
        <v>264</v>
      </c>
      <c r="I127" s="76">
        <v>10.85</v>
      </c>
      <c r="J127" s="51">
        <v>2000</v>
      </c>
      <c r="K127" s="52">
        <f t="shared" si="5"/>
        <v>0</v>
      </c>
      <c r="L127" s="52">
        <f t="shared" si="6"/>
        <v>0</v>
      </c>
      <c r="M127" s="53"/>
      <c r="N127" s="54">
        <f t="shared" si="2"/>
        <v>500</v>
      </c>
      <c r="O127" s="53"/>
      <c r="P127" s="53"/>
      <c r="Q127" s="53"/>
      <c r="R127" s="55">
        <f t="shared" si="7"/>
        <v>2000</v>
      </c>
      <c r="S127" s="56" t="str">
        <f t="shared" si="8"/>
        <v>OK</v>
      </c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</row>
    <row r="128" spans="1:51" ht="24.75" customHeight="1" x14ac:dyDescent="0.25">
      <c r="A128" s="147"/>
      <c r="B128" s="149"/>
      <c r="C128" s="50">
        <v>125</v>
      </c>
      <c r="D128" s="77" t="s">
        <v>119</v>
      </c>
      <c r="E128" s="78" t="s">
        <v>181</v>
      </c>
      <c r="F128" s="59">
        <v>502380003</v>
      </c>
      <c r="G128" s="58" t="s">
        <v>91</v>
      </c>
      <c r="H128" s="80" t="s">
        <v>264</v>
      </c>
      <c r="I128" s="76">
        <v>11.72</v>
      </c>
      <c r="J128" s="51">
        <v>200</v>
      </c>
      <c r="K128" s="52">
        <f t="shared" si="5"/>
        <v>0</v>
      </c>
      <c r="L128" s="52">
        <f t="shared" si="6"/>
        <v>0</v>
      </c>
      <c r="M128" s="53"/>
      <c r="N128" s="54">
        <f t="shared" si="2"/>
        <v>50</v>
      </c>
      <c r="O128" s="53"/>
      <c r="P128" s="53"/>
      <c r="Q128" s="53"/>
      <c r="R128" s="55">
        <f t="shared" si="7"/>
        <v>200</v>
      </c>
      <c r="S128" s="56" t="str">
        <f t="shared" si="8"/>
        <v>OK</v>
      </c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</row>
    <row r="129" spans="1:51" ht="24.75" customHeight="1" x14ac:dyDescent="0.25">
      <c r="A129" s="147"/>
      <c r="B129" s="149"/>
      <c r="C129" s="50">
        <v>126</v>
      </c>
      <c r="D129" s="77" t="s">
        <v>123</v>
      </c>
      <c r="E129" s="78" t="s">
        <v>182</v>
      </c>
      <c r="F129" s="59">
        <v>502380003</v>
      </c>
      <c r="G129" s="58" t="s">
        <v>91</v>
      </c>
      <c r="H129" s="80" t="s">
        <v>264</v>
      </c>
      <c r="I129" s="76">
        <v>20.99</v>
      </c>
      <c r="J129" s="51">
        <v>300</v>
      </c>
      <c r="K129" s="52">
        <f t="shared" si="5"/>
        <v>0</v>
      </c>
      <c r="L129" s="52">
        <f t="shared" si="6"/>
        <v>0</v>
      </c>
      <c r="M129" s="53"/>
      <c r="N129" s="54">
        <f t="shared" si="2"/>
        <v>75</v>
      </c>
      <c r="O129" s="53"/>
      <c r="P129" s="53"/>
      <c r="Q129" s="53"/>
      <c r="R129" s="55">
        <f t="shared" si="7"/>
        <v>300</v>
      </c>
      <c r="S129" s="56" t="str">
        <f t="shared" si="8"/>
        <v>OK</v>
      </c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</row>
    <row r="130" spans="1:51" ht="24.75" customHeight="1" x14ac:dyDescent="0.25">
      <c r="A130" s="147"/>
      <c r="B130" s="149"/>
      <c r="C130" s="50">
        <v>127</v>
      </c>
      <c r="D130" s="77" t="s">
        <v>125</v>
      </c>
      <c r="E130" s="78" t="s">
        <v>183</v>
      </c>
      <c r="F130" s="59">
        <v>502380003</v>
      </c>
      <c r="G130" s="58" t="s">
        <v>91</v>
      </c>
      <c r="H130" s="80" t="s">
        <v>264</v>
      </c>
      <c r="I130" s="76">
        <v>14.98</v>
      </c>
      <c r="J130" s="51">
        <v>300</v>
      </c>
      <c r="K130" s="52">
        <f t="shared" si="5"/>
        <v>0</v>
      </c>
      <c r="L130" s="52">
        <f t="shared" si="6"/>
        <v>0</v>
      </c>
      <c r="M130" s="53"/>
      <c r="N130" s="54">
        <f t="shared" si="2"/>
        <v>75</v>
      </c>
      <c r="O130" s="53"/>
      <c r="P130" s="53"/>
      <c r="Q130" s="53"/>
      <c r="R130" s="55">
        <f t="shared" si="7"/>
        <v>300</v>
      </c>
      <c r="S130" s="56" t="str">
        <f t="shared" si="8"/>
        <v>OK</v>
      </c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</row>
    <row r="131" spans="1:51" ht="24.75" customHeight="1" x14ac:dyDescent="0.25">
      <c r="A131" s="147"/>
      <c r="B131" s="149"/>
      <c r="C131" s="50">
        <v>128</v>
      </c>
      <c r="D131" s="77" t="s">
        <v>127</v>
      </c>
      <c r="E131" s="78" t="s">
        <v>208</v>
      </c>
      <c r="F131" s="59">
        <v>502380003</v>
      </c>
      <c r="G131" s="58" t="s">
        <v>91</v>
      </c>
      <c r="H131" s="80" t="s">
        <v>264</v>
      </c>
      <c r="I131" s="76">
        <v>10.52</v>
      </c>
      <c r="J131" s="51">
        <v>200</v>
      </c>
      <c r="K131" s="52">
        <f t="shared" si="5"/>
        <v>0</v>
      </c>
      <c r="L131" s="52">
        <f t="shared" si="6"/>
        <v>0</v>
      </c>
      <c r="M131" s="53"/>
      <c r="N131" s="54">
        <f t="shared" si="2"/>
        <v>50</v>
      </c>
      <c r="O131" s="53"/>
      <c r="P131" s="53"/>
      <c r="Q131" s="53"/>
      <c r="R131" s="55">
        <f t="shared" si="7"/>
        <v>200</v>
      </c>
      <c r="S131" s="56" t="str">
        <f t="shared" si="8"/>
        <v>OK</v>
      </c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</row>
    <row r="132" spans="1:51" ht="24.75" customHeight="1" x14ac:dyDescent="0.25">
      <c r="A132" s="147"/>
      <c r="B132" s="149"/>
      <c r="C132" s="50">
        <v>129</v>
      </c>
      <c r="D132" s="77" t="s">
        <v>129</v>
      </c>
      <c r="E132" s="78" t="s">
        <v>185</v>
      </c>
      <c r="F132" s="59">
        <v>502380003</v>
      </c>
      <c r="G132" s="58" t="s">
        <v>91</v>
      </c>
      <c r="H132" s="80" t="s">
        <v>264</v>
      </c>
      <c r="I132" s="76">
        <v>146.77000000000001</v>
      </c>
      <c r="J132" s="51">
        <v>70</v>
      </c>
      <c r="K132" s="52">
        <f t="shared" si="5"/>
        <v>0</v>
      </c>
      <c r="L132" s="52">
        <f t="shared" si="6"/>
        <v>0</v>
      </c>
      <c r="M132" s="53"/>
      <c r="N132" s="54">
        <f t="shared" si="2"/>
        <v>17</v>
      </c>
      <c r="O132" s="53"/>
      <c r="P132" s="53"/>
      <c r="Q132" s="53"/>
      <c r="R132" s="55">
        <f t="shared" si="7"/>
        <v>70</v>
      </c>
      <c r="S132" s="56" t="str">
        <f t="shared" si="8"/>
        <v>OK</v>
      </c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</row>
    <row r="133" spans="1:51" ht="24.75" customHeight="1" x14ac:dyDescent="0.25">
      <c r="A133" s="147"/>
      <c r="B133" s="149"/>
      <c r="C133" s="50">
        <v>130</v>
      </c>
      <c r="D133" s="77" t="s">
        <v>131</v>
      </c>
      <c r="E133" s="78" t="s">
        <v>186</v>
      </c>
      <c r="F133" s="59">
        <v>502380003</v>
      </c>
      <c r="G133" s="58" t="s">
        <v>91</v>
      </c>
      <c r="H133" s="80" t="s">
        <v>264</v>
      </c>
      <c r="I133" s="76">
        <v>143.49</v>
      </c>
      <c r="J133" s="51">
        <v>70</v>
      </c>
      <c r="K133" s="52">
        <f t="shared" si="5"/>
        <v>0</v>
      </c>
      <c r="L133" s="52">
        <f t="shared" si="6"/>
        <v>0</v>
      </c>
      <c r="M133" s="53"/>
      <c r="N133" s="54">
        <f t="shared" si="2"/>
        <v>17</v>
      </c>
      <c r="O133" s="53"/>
      <c r="P133" s="53"/>
      <c r="Q133" s="53"/>
      <c r="R133" s="55">
        <f t="shared" si="7"/>
        <v>70</v>
      </c>
      <c r="S133" s="56" t="str">
        <f t="shared" si="8"/>
        <v>OK</v>
      </c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</row>
    <row r="134" spans="1:51" ht="24.75" customHeight="1" x14ac:dyDescent="0.25">
      <c r="A134" s="147"/>
      <c r="B134" s="149"/>
      <c r="C134" s="50">
        <v>131</v>
      </c>
      <c r="D134" s="77" t="s">
        <v>133</v>
      </c>
      <c r="E134" s="78" t="s">
        <v>187</v>
      </c>
      <c r="F134" s="59">
        <v>502380003</v>
      </c>
      <c r="G134" s="58" t="s">
        <v>91</v>
      </c>
      <c r="H134" s="80" t="s">
        <v>264</v>
      </c>
      <c r="I134" s="76">
        <v>47.33</v>
      </c>
      <c r="J134" s="51">
        <v>70</v>
      </c>
      <c r="K134" s="52">
        <f t="shared" si="5"/>
        <v>0</v>
      </c>
      <c r="L134" s="52">
        <f t="shared" si="6"/>
        <v>0</v>
      </c>
      <c r="M134" s="53"/>
      <c r="N134" s="54">
        <f t="shared" si="2"/>
        <v>17</v>
      </c>
      <c r="O134" s="53"/>
      <c r="P134" s="53"/>
      <c r="Q134" s="53"/>
      <c r="R134" s="55">
        <f t="shared" si="7"/>
        <v>70</v>
      </c>
      <c r="S134" s="56" t="str">
        <f t="shared" si="8"/>
        <v>OK</v>
      </c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</row>
    <row r="135" spans="1:51" ht="24.75" customHeight="1" x14ac:dyDescent="0.25">
      <c r="A135" s="147"/>
      <c r="B135" s="149"/>
      <c r="C135" s="50">
        <v>132</v>
      </c>
      <c r="D135" s="77" t="s">
        <v>135</v>
      </c>
      <c r="E135" s="78" t="s">
        <v>188</v>
      </c>
      <c r="F135" s="59">
        <v>502380003</v>
      </c>
      <c r="G135" s="58" t="s">
        <v>91</v>
      </c>
      <c r="H135" s="80" t="s">
        <v>264</v>
      </c>
      <c r="I135" s="76">
        <v>18.29</v>
      </c>
      <c r="J135" s="51">
        <v>70</v>
      </c>
      <c r="K135" s="52">
        <f t="shared" si="5"/>
        <v>0</v>
      </c>
      <c r="L135" s="52">
        <f t="shared" si="6"/>
        <v>0</v>
      </c>
      <c r="M135" s="53"/>
      <c r="N135" s="54">
        <f t="shared" si="2"/>
        <v>17</v>
      </c>
      <c r="O135" s="53"/>
      <c r="P135" s="53"/>
      <c r="Q135" s="53"/>
      <c r="R135" s="55">
        <f t="shared" si="7"/>
        <v>70</v>
      </c>
      <c r="S135" s="56" t="str">
        <f t="shared" si="8"/>
        <v>OK</v>
      </c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</row>
    <row r="136" spans="1:51" ht="24.75" customHeight="1" x14ac:dyDescent="0.25">
      <c r="A136" s="147"/>
      <c r="B136" s="149"/>
      <c r="C136" s="50">
        <v>133</v>
      </c>
      <c r="D136" s="77" t="s">
        <v>137</v>
      </c>
      <c r="E136" s="78" t="s">
        <v>189</v>
      </c>
      <c r="F136" s="59">
        <v>502380003</v>
      </c>
      <c r="G136" s="58" t="s">
        <v>91</v>
      </c>
      <c r="H136" s="80" t="s">
        <v>264</v>
      </c>
      <c r="I136" s="76">
        <v>43.02</v>
      </c>
      <c r="J136" s="51">
        <v>100</v>
      </c>
      <c r="K136" s="52">
        <f t="shared" si="5"/>
        <v>0</v>
      </c>
      <c r="L136" s="52">
        <f t="shared" si="6"/>
        <v>0</v>
      </c>
      <c r="M136" s="53"/>
      <c r="N136" s="54">
        <f t="shared" si="2"/>
        <v>25</v>
      </c>
      <c r="O136" s="53"/>
      <c r="P136" s="53"/>
      <c r="Q136" s="53"/>
      <c r="R136" s="55">
        <f t="shared" si="7"/>
        <v>100</v>
      </c>
      <c r="S136" s="56" t="str">
        <f t="shared" si="8"/>
        <v>OK</v>
      </c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</row>
    <row r="137" spans="1:51" ht="24.75" customHeight="1" x14ac:dyDescent="0.25">
      <c r="A137" s="147"/>
      <c r="B137" s="149"/>
      <c r="C137" s="50">
        <v>134</v>
      </c>
      <c r="D137" s="77" t="s">
        <v>141</v>
      </c>
      <c r="E137" s="78" t="s">
        <v>209</v>
      </c>
      <c r="F137" s="79">
        <v>504221262</v>
      </c>
      <c r="G137" s="58" t="s">
        <v>90</v>
      </c>
      <c r="H137" s="59" t="s">
        <v>263</v>
      </c>
      <c r="I137" s="76">
        <v>794.15</v>
      </c>
      <c r="J137" s="51">
        <v>2</v>
      </c>
      <c r="K137" s="52">
        <f t="shared" si="5"/>
        <v>0</v>
      </c>
      <c r="L137" s="52">
        <f t="shared" si="6"/>
        <v>0</v>
      </c>
      <c r="M137" s="53"/>
      <c r="N137" s="54">
        <f t="shared" si="2"/>
        <v>0</v>
      </c>
      <c r="O137" s="53"/>
      <c r="P137" s="53"/>
      <c r="Q137" s="53"/>
      <c r="R137" s="55">
        <f t="shared" si="7"/>
        <v>2</v>
      </c>
      <c r="S137" s="56" t="str">
        <f t="shared" si="8"/>
        <v>OK</v>
      </c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</row>
    <row r="138" spans="1:51" ht="24.75" customHeight="1" x14ac:dyDescent="0.25">
      <c r="A138" s="147"/>
      <c r="B138" s="149"/>
      <c r="C138" s="50">
        <v>135</v>
      </c>
      <c r="D138" s="77" t="s">
        <v>143</v>
      </c>
      <c r="E138" s="78" t="s">
        <v>191</v>
      </c>
      <c r="F138" s="79">
        <v>504221262</v>
      </c>
      <c r="G138" s="58" t="s">
        <v>90</v>
      </c>
      <c r="H138" s="59" t="s">
        <v>263</v>
      </c>
      <c r="I138" s="76">
        <v>449.36</v>
      </c>
      <c r="J138" s="51">
        <v>8</v>
      </c>
      <c r="K138" s="52">
        <f t="shared" si="5"/>
        <v>0</v>
      </c>
      <c r="L138" s="52">
        <f t="shared" si="6"/>
        <v>0</v>
      </c>
      <c r="M138" s="53"/>
      <c r="N138" s="54">
        <f t="shared" si="2"/>
        <v>2</v>
      </c>
      <c r="O138" s="53"/>
      <c r="P138" s="53"/>
      <c r="Q138" s="53"/>
      <c r="R138" s="55">
        <f t="shared" si="7"/>
        <v>8</v>
      </c>
      <c r="S138" s="56" t="str">
        <f t="shared" si="8"/>
        <v>OK</v>
      </c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</row>
    <row r="139" spans="1:51" ht="24.75" customHeight="1" x14ac:dyDescent="0.25">
      <c r="A139" s="147"/>
      <c r="B139" s="149"/>
      <c r="C139" s="50">
        <v>136</v>
      </c>
      <c r="D139" s="77" t="s">
        <v>144</v>
      </c>
      <c r="E139" s="78" t="s">
        <v>204</v>
      </c>
      <c r="F139" s="79">
        <v>504221262</v>
      </c>
      <c r="G139" s="58" t="s">
        <v>90</v>
      </c>
      <c r="H139" s="59" t="s">
        <v>263</v>
      </c>
      <c r="I139" s="76">
        <v>119.09</v>
      </c>
      <c r="J139" s="51">
        <v>8</v>
      </c>
      <c r="K139" s="52">
        <f t="shared" si="5"/>
        <v>0</v>
      </c>
      <c r="L139" s="52">
        <f t="shared" si="6"/>
        <v>0</v>
      </c>
      <c r="M139" s="53"/>
      <c r="N139" s="54">
        <f t="shared" si="2"/>
        <v>2</v>
      </c>
      <c r="O139" s="53"/>
      <c r="P139" s="53"/>
      <c r="Q139" s="53"/>
      <c r="R139" s="55">
        <f t="shared" si="7"/>
        <v>8</v>
      </c>
      <c r="S139" s="56" t="str">
        <f t="shared" si="8"/>
        <v>OK</v>
      </c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</row>
    <row r="140" spans="1:51" ht="24.75" customHeight="1" x14ac:dyDescent="0.25">
      <c r="A140" s="147"/>
      <c r="B140" s="149"/>
      <c r="C140" s="50">
        <v>137</v>
      </c>
      <c r="D140" s="77" t="s">
        <v>146</v>
      </c>
      <c r="E140" s="78" t="s">
        <v>192</v>
      </c>
      <c r="F140" s="79">
        <v>504221262</v>
      </c>
      <c r="G140" s="58" t="s">
        <v>90</v>
      </c>
      <c r="H140" s="59" t="s">
        <v>263</v>
      </c>
      <c r="I140" s="76">
        <v>513.82000000000005</v>
      </c>
      <c r="J140" s="51">
        <v>4</v>
      </c>
      <c r="K140" s="52">
        <f t="shared" si="5"/>
        <v>0</v>
      </c>
      <c r="L140" s="52">
        <f t="shared" si="6"/>
        <v>0</v>
      </c>
      <c r="M140" s="53"/>
      <c r="N140" s="54">
        <f t="shared" si="2"/>
        <v>1</v>
      </c>
      <c r="O140" s="53"/>
      <c r="P140" s="53"/>
      <c r="Q140" s="53"/>
      <c r="R140" s="55">
        <f t="shared" si="7"/>
        <v>4</v>
      </c>
      <c r="S140" s="56" t="str">
        <f t="shared" si="8"/>
        <v>OK</v>
      </c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</row>
    <row r="141" spans="1:51" ht="24.75" customHeight="1" x14ac:dyDescent="0.25">
      <c r="A141" s="147"/>
      <c r="B141" s="149"/>
      <c r="C141" s="50">
        <v>138</v>
      </c>
      <c r="D141" s="77" t="s">
        <v>148</v>
      </c>
      <c r="E141" s="78" t="s">
        <v>176</v>
      </c>
      <c r="F141" s="79">
        <v>504221262</v>
      </c>
      <c r="G141" s="58" t="s">
        <v>90</v>
      </c>
      <c r="H141" s="59" t="s">
        <v>263</v>
      </c>
      <c r="I141" s="76">
        <v>256.56</v>
      </c>
      <c r="J141" s="51">
        <v>3</v>
      </c>
      <c r="K141" s="52">
        <f t="shared" si="5"/>
        <v>0</v>
      </c>
      <c r="L141" s="52">
        <f t="shared" si="6"/>
        <v>0</v>
      </c>
      <c r="M141" s="53"/>
      <c r="N141" s="54">
        <f t="shared" si="2"/>
        <v>0</v>
      </c>
      <c r="O141" s="53"/>
      <c r="P141" s="53"/>
      <c r="Q141" s="53"/>
      <c r="R141" s="55">
        <f t="shared" si="7"/>
        <v>3</v>
      </c>
      <c r="S141" s="56" t="str">
        <f t="shared" si="8"/>
        <v>OK</v>
      </c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</row>
    <row r="142" spans="1:51" ht="24.75" customHeight="1" x14ac:dyDescent="0.25">
      <c r="A142" s="147"/>
      <c r="B142" s="149"/>
      <c r="C142" s="50">
        <v>139</v>
      </c>
      <c r="D142" s="77" t="s">
        <v>155</v>
      </c>
      <c r="E142" s="78" t="s">
        <v>176</v>
      </c>
      <c r="F142" s="79">
        <v>504221262</v>
      </c>
      <c r="G142" s="58" t="s">
        <v>90</v>
      </c>
      <c r="H142" s="59" t="s">
        <v>263</v>
      </c>
      <c r="I142" s="76">
        <v>342.97</v>
      </c>
      <c r="J142" s="51">
        <v>10</v>
      </c>
      <c r="K142" s="52">
        <f t="shared" si="5"/>
        <v>0</v>
      </c>
      <c r="L142" s="52">
        <f t="shared" si="6"/>
        <v>0</v>
      </c>
      <c r="M142" s="53"/>
      <c r="N142" s="54">
        <f t="shared" si="2"/>
        <v>2</v>
      </c>
      <c r="O142" s="53"/>
      <c r="P142" s="53"/>
      <c r="Q142" s="53"/>
      <c r="R142" s="55">
        <f t="shared" si="7"/>
        <v>10</v>
      </c>
      <c r="S142" s="56" t="str">
        <f t="shared" si="8"/>
        <v>OK</v>
      </c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</row>
    <row r="143" spans="1:51" ht="24.75" customHeight="1" x14ac:dyDescent="0.25">
      <c r="A143" s="147"/>
      <c r="B143" s="149"/>
      <c r="C143" s="50">
        <v>140</v>
      </c>
      <c r="D143" s="77" t="s">
        <v>157</v>
      </c>
      <c r="E143" s="78" t="s">
        <v>176</v>
      </c>
      <c r="F143" s="79">
        <v>504221262</v>
      </c>
      <c r="G143" s="58" t="s">
        <v>90</v>
      </c>
      <c r="H143" s="59" t="s">
        <v>263</v>
      </c>
      <c r="I143" s="76">
        <v>49.53</v>
      </c>
      <c r="J143" s="51">
        <v>30</v>
      </c>
      <c r="K143" s="52">
        <f t="shared" si="5"/>
        <v>0</v>
      </c>
      <c r="L143" s="52">
        <f t="shared" si="6"/>
        <v>0</v>
      </c>
      <c r="M143" s="53"/>
      <c r="N143" s="54">
        <f t="shared" si="2"/>
        <v>7</v>
      </c>
      <c r="O143" s="53"/>
      <c r="P143" s="53"/>
      <c r="Q143" s="53"/>
      <c r="R143" s="55">
        <f t="shared" si="7"/>
        <v>30</v>
      </c>
      <c r="S143" s="56" t="str">
        <f t="shared" si="8"/>
        <v>OK</v>
      </c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</row>
    <row r="144" spans="1:51" ht="24.75" customHeight="1" x14ac:dyDescent="0.25">
      <c r="A144" s="147"/>
      <c r="B144" s="149"/>
      <c r="C144" s="50">
        <v>141</v>
      </c>
      <c r="D144" s="77" t="s">
        <v>158</v>
      </c>
      <c r="E144" s="78" t="s">
        <v>176</v>
      </c>
      <c r="F144" s="79">
        <v>504221262</v>
      </c>
      <c r="G144" s="58" t="s">
        <v>90</v>
      </c>
      <c r="H144" s="59" t="s">
        <v>263</v>
      </c>
      <c r="I144" s="76">
        <v>53.04</v>
      </c>
      <c r="J144" s="51">
        <v>60</v>
      </c>
      <c r="K144" s="52">
        <f t="shared" si="5"/>
        <v>0</v>
      </c>
      <c r="L144" s="52">
        <f t="shared" si="6"/>
        <v>0</v>
      </c>
      <c r="M144" s="53"/>
      <c r="N144" s="54">
        <f t="shared" si="2"/>
        <v>15</v>
      </c>
      <c r="O144" s="53"/>
      <c r="P144" s="53"/>
      <c r="Q144" s="53"/>
      <c r="R144" s="55">
        <f t="shared" si="7"/>
        <v>60</v>
      </c>
      <c r="S144" s="56" t="str">
        <f t="shared" si="8"/>
        <v>OK</v>
      </c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</row>
    <row r="145" spans="1:51" ht="24.75" customHeight="1" x14ac:dyDescent="0.25">
      <c r="A145" s="147"/>
      <c r="B145" s="149"/>
      <c r="C145" s="50">
        <v>142</v>
      </c>
      <c r="D145" s="77" t="s">
        <v>159</v>
      </c>
      <c r="E145" s="78" t="s">
        <v>196</v>
      </c>
      <c r="F145" s="59">
        <v>502380003</v>
      </c>
      <c r="G145" s="58" t="s">
        <v>91</v>
      </c>
      <c r="H145" s="80" t="s">
        <v>264</v>
      </c>
      <c r="I145" s="76">
        <v>10.52</v>
      </c>
      <c r="J145" s="51">
        <v>2000</v>
      </c>
      <c r="K145" s="52">
        <f t="shared" si="5"/>
        <v>0</v>
      </c>
      <c r="L145" s="52">
        <f t="shared" si="6"/>
        <v>0</v>
      </c>
      <c r="M145" s="53"/>
      <c r="N145" s="54">
        <f t="shared" si="2"/>
        <v>500</v>
      </c>
      <c r="O145" s="53"/>
      <c r="P145" s="53"/>
      <c r="Q145" s="53"/>
      <c r="R145" s="55">
        <f t="shared" si="7"/>
        <v>2000</v>
      </c>
      <c r="S145" s="56" t="str">
        <f t="shared" si="8"/>
        <v>OK</v>
      </c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</row>
    <row r="146" spans="1:51" ht="24.75" customHeight="1" x14ac:dyDescent="0.25">
      <c r="A146" s="147"/>
      <c r="B146" s="149"/>
      <c r="C146" s="50">
        <v>143</v>
      </c>
      <c r="D146" s="77" t="s">
        <v>161</v>
      </c>
      <c r="E146" s="78" t="s">
        <v>197</v>
      </c>
      <c r="F146" s="59">
        <v>502380003</v>
      </c>
      <c r="G146" s="58" t="s">
        <v>91</v>
      </c>
      <c r="H146" s="80" t="s">
        <v>264</v>
      </c>
      <c r="I146" s="76">
        <v>13.95</v>
      </c>
      <c r="J146" s="51">
        <v>2000</v>
      </c>
      <c r="K146" s="52">
        <f t="shared" si="5"/>
        <v>0</v>
      </c>
      <c r="L146" s="52">
        <f t="shared" si="6"/>
        <v>0</v>
      </c>
      <c r="M146" s="53"/>
      <c r="N146" s="54">
        <f t="shared" si="2"/>
        <v>500</v>
      </c>
      <c r="O146" s="53"/>
      <c r="P146" s="53"/>
      <c r="Q146" s="53"/>
      <c r="R146" s="55">
        <f t="shared" si="7"/>
        <v>2000</v>
      </c>
      <c r="S146" s="56" t="str">
        <f t="shared" si="8"/>
        <v>OK</v>
      </c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</row>
    <row r="147" spans="1:51" ht="24.75" customHeight="1" x14ac:dyDescent="0.25">
      <c r="A147" s="147"/>
      <c r="B147" s="149"/>
      <c r="C147" s="50">
        <v>144</v>
      </c>
      <c r="D147" s="77" t="s">
        <v>163</v>
      </c>
      <c r="E147" s="78" t="s">
        <v>198</v>
      </c>
      <c r="F147" s="59">
        <v>502380003</v>
      </c>
      <c r="G147" s="58" t="s">
        <v>91</v>
      </c>
      <c r="H147" s="80" t="s">
        <v>264</v>
      </c>
      <c r="I147" s="76">
        <v>15.22</v>
      </c>
      <c r="J147" s="51">
        <v>2000</v>
      </c>
      <c r="K147" s="52">
        <f t="shared" si="5"/>
        <v>0</v>
      </c>
      <c r="L147" s="52">
        <f t="shared" si="6"/>
        <v>0</v>
      </c>
      <c r="M147" s="53"/>
      <c r="N147" s="54">
        <f t="shared" si="2"/>
        <v>500</v>
      </c>
      <c r="O147" s="53"/>
      <c r="P147" s="53"/>
      <c r="Q147" s="53"/>
      <c r="R147" s="55">
        <f t="shared" si="7"/>
        <v>2000</v>
      </c>
      <c r="S147" s="56" t="str">
        <f t="shared" si="8"/>
        <v>OK</v>
      </c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</row>
    <row r="148" spans="1:51" ht="24.75" customHeight="1" x14ac:dyDescent="0.25">
      <c r="A148" s="147"/>
      <c r="B148" s="149"/>
      <c r="C148" s="50">
        <v>145</v>
      </c>
      <c r="D148" s="77" t="s">
        <v>164</v>
      </c>
      <c r="E148" s="78" t="s">
        <v>206</v>
      </c>
      <c r="F148" s="59">
        <v>502380003</v>
      </c>
      <c r="G148" s="58" t="s">
        <v>91</v>
      </c>
      <c r="H148" s="80" t="s">
        <v>264</v>
      </c>
      <c r="I148" s="76">
        <v>36.22</v>
      </c>
      <c r="J148" s="51">
        <v>500</v>
      </c>
      <c r="K148" s="52">
        <f t="shared" si="5"/>
        <v>0</v>
      </c>
      <c r="L148" s="52">
        <f t="shared" si="6"/>
        <v>0</v>
      </c>
      <c r="M148" s="53"/>
      <c r="N148" s="54">
        <f t="shared" si="2"/>
        <v>125</v>
      </c>
      <c r="O148" s="53"/>
      <c r="P148" s="53"/>
      <c r="Q148" s="53"/>
      <c r="R148" s="55">
        <f t="shared" si="7"/>
        <v>500</v>
      </c>
      <c r="S148" s="56" t="str">
        <f t="shared" si="8"/>
        <v>OK</v>
      </c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</row>
    <row r="149" spans="1:51" ht="24.75" customHeight="1" x14ac:dyDescent="0.25">
      <c r="A149" s="147"/>
      <c r="B149" s="149"/>
      <c r="C149" s="50">
        <v>146</v>
      </c>
      <c r="D149" s="77" t="s">
        <v>166</v>
      </c>
      <c r="E149" s="78" t="s">
        <v>210</v>
      </c>
      <c r="F149" s="59">
        <v>502380003</v>
      </c>
      <c r="G149" s="58" t="s">
        <v>91</v>
      </c>
      <c r="H149" s="80" t="s">
        <v>264</v>
      </c>
      <c r="I149" s="76">
        <v>21.05</v>
      </c>
      <c r="J149" s="51">
        <v>500</v>
      </c>
      <c r="K149" s="52">
        <f t="shared" si="5"/>
        <v>0</v>
      </c>
      <c r="L149" s="52">
        <f t="shared" si="6"/>
        <v>0</v>
      </c>
      <c r="M149" s="53"/>
      <c r="N149" s="54">
        <f t="shared" si="2"/>
        <v>125</v>
      </c>
      <c r="O149" s="53"/>
      <c r="P149" s="53"/>
      <c r="Q149" s="53"/>
      <c r="R149" s="55">
        <f t="shared" si="7"/>
        <v>500</v>
      </c>
      <c r="S149" s="56" t="str">
        <f t="shared" si="8"/>
        <v>OK</v>
      </c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</row>
    <row r="150" spans="1:51" ht="24.75" customHeight="1" x14ac:dyDescent="0.25">
      <c r="A150" s="147"/>
      <c r="B150" s="149"/>
      <c r="C150" s="50">
        <v>147</v>
      </c>
      <c r="D150" s="77" t="s">
        <v>167</v>
      </c>
      <c r="E150" s="78" t="s">
        <v>199</v>
      </c>
      <c r="F150" s="79">
        <v>504221262</v>
      </c>
      <c r="G150" s="58" t="s">
        <v>90</v>
      </c>
      <c r="H150" s="59" t="s">
        <v>263</v>
      </c>
      <c r="I150" s="76">
        <v>799.5</v>
      </c>
      <c r="J150" s="51">
        <v>4</v>
      </c>
      <c r="K150" s="52">
        <f t="shared" si="5"/>
        <v>0</v>
      </c>
      <c r="L150" s="52">
        <f t="shared" si="6"/>
        <v>0</v>
      </c>
      <c r="M150" s="53"/>
      <c r="N150" s="54">
        <f t="shared" si="2"/>
        <v>1</v>
      </c>
      <c r="O150" s="53"/>
      <c r="P150" s="53"/>
      <c r="Q150" s="53"/>
      <c r="R150" s="55">
        <f t="shared" si="7"/>
        <v>4</v>
      </c>
      <c r="S150" s="56" t="str">
        <f t="shared" si="8"/>
        <v>OK</v>
      </c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</row>
    <row r="151" spans="1:51" ht="24.75" customHeight="1" x14ac:dyDescent="0.25">
      <c r="A151" s="147"/>
      <c r="B151" s="149"/>
      <c r="C151" s="50">
        <v>148</v>
      </c>
      <c r="D151" s="77" t="s">
        <v>168</v>
      </c>
      <c r="E151" s="78" t="s">
        <v>200</v>
      </c>
      <c r="F151" s="79">
        <v>504221262</v>
      </c>
      <c r="G151" s="58" t="s">
        <v>90</v>
      </c>
      <c r="H151" s="59" t="s">
        <v>263</v>
      </c>
      <c r="I151" s="76">
        <v>353.56</v>
      </c>
      <c r="J151" s="51">
        <v>6</v>
      </c>
      <c r="K151" s="52">
        <f t="shared" si="5"/>
        <v>0</v>
      </c>
      <c r="L151" s="52">
        <f t="shared" si="6"/>
        <v>0</v>
      </c>
      <c r="M151" s="53"/>
      <c r="N151" s="54">
        <f t="shared" si="2"/>
        <v>1</v>
      </c>
      <c r="O151" s="53"/>
      <c r="P151" s="53"/>
      <c r="Q151" s="53"/>
      <c r="R151" s="55">
        <f t="shared" si="7"/>
        <v>6</v>
      </c>
      <c r="S151" s="56" t="str">
        <f t="shared" si="8"/>
        <v>OK</v>
      </c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</row>
    <row r="152" spans="1:51" ht="24.75" customHeight="1" x14ac:dyDescent="0.25">
      <c r="A152" s="147"/>
      <c r="B152" s="149"/>
      <c r="C152" s="50">
        <v>149</v>
      </c>
      <c r="D152" s="77" t="s">
        <v>169</v>
      </c>
      <c r="E152" s="78" t="s">
        <v>176</v>
      </c>
      <c r="F152" s="79">
        <v>504221262</v>
      </c>
      <c r="G152" s="58" t="s">
        <v>90</v>
      </c>
      <c r="H152" s="59" t="s">
        <v>263</v>
      </c>
      <c r="I152" s="76">
        <v>536.49</v>
      </c>
      <c r="J152" s="51">
        <v>2</v>
      </c>
      <c r="K152" s="52">
        <f t="shared" si="5"/>
        <v>0</v>
      </c>
      <c r="L152" s="52">
        <f t="shared" si="6"/>
        <v>0</v>
      </c>
      <c r="M152" s="53"/>
      <c r="N152" s="54">
        <f t="shared" si="2"/>
        <v>0</v>
      </c>
      <c r="O152" s="53"/>
      <c r="P152" s="53"/>
      <c r="Q152" s="53"/>
      <c r="R152" s="55">
        <f t="shared" si="7"/>
        <v>2</v>
      </c>
      <c r="S152" s="56" t="str">
        <f t="shared" si="8"/>
        <v>OK</v>
      </c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</row>
    <row r="153" spans="1:51" ht="24.75" customHeight="1" x14ac:dyDescent="0.25">
      <c r="A153" s="147"/>
      <c r="B153" s="149"/>
      <c r="C153" s="50">
        <v>150</v>
      </c>
      <c r="D153" s="77" t="s">
        <v>170</v>
      </c>
      <c r="E153" s="78" t="s">
        <v>176</v>
      </c>
      <c r="F153" s="59">
        <v>502380003</v>
      </c>
      <c r="G153" s="58" t="s">
        <v>91</v>
      </c>
      <c r="H153" s="80" t="s">
        <v>264</v>
      </c>
      <c r="I153" s="76">
        <v>142.22</v>
      </c>
      <c r="J153" s="51">
        <v>200</v>
      </c>
      <c r="K153" s="52">
        <f t="shared" si="5"/>
        <v>0</v>
      </c>
      <c r="L153" s="52">
        <f t="shared" si="6"/>
        <v>0</v>
      </c>
      <c r="M153" s="53"/>
      <c r="N153" s="54">
        <f t="shared" si="2"/>
        <v>50</v>
      </c>
      <c r="O153" s="53"/>
      <c r="P153" s="53"/>
      <c r="Q153" s="53"/>
      <c r="R153" s="55">
        <f t="shared" si="7"/>
        <v>200</v>
      </c>
      <c r="S153" s="56" t="str">
        <f t="shared" si="8"/>
        <v>OK</v>
      </c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</row>
    <row r="154" spans="1:51" ht="24.75" customHeight="1" x14ac:dyDescent="0.25">
      <c r="A154" s="147"/>
      <c r="B154" s="149"/>
      <c r="C154" s="50">
        <v>151</v>
      </c>
      <c r="D154" s="77" t="s">
        <v>171</v>
      </c>
      <c r="E154" s="78" t="s">
        <v>176</v>
      </c>
      <c r="F154" s="59">
        <v>502380003</v>
      </c>
      <c r="G154" s="58" t="s">
        <v>91</v>
      </c>
      <c r="H154" s="80" t="s">
        <v>264</v>
      </c>
      <c r="I154" s="76">
        <v>80.62</v>
      </c>
      <c r="J154" s="51">
        <v>400</v>
      </c>
      <c r="K154" s="52">
        <f t="shared" si="5"/>
        <v>0</v>
      </c>
      <c r="L154" s="52">
        <f t="shared" si="6"/>
        <v>0</v>
      </c>
      <c r="M154" s="53"/>
      <c r="N154" s="54">
        <f t="shared" si="2"/>
        <v>100</v>
      </c>
      <c r="O154" s="53"/>
      <c r="P154" s="53"/>
      <c r="Q154" s="53"/>
      <c r="R154" s="55">
        <f t="shared" si="7"/>
        <v>400</v>
      </c>
      <c r="S154" s="56" t="str">
        <f t="shared" si="8"/>
        <v>OK</v>
      </c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</row>
    <row r="155" spans="1:51" ht="24.75" customHeight="1" x14ac:dyDescent="0.25">
      <c r="A155" s="147"/>
      <c r="B155" s="149"/>
      <c r="C155" s="50">
        <v>152</v>
      </c>
      <c r="D155" s="77" t="s">
        <v>172</v>
      </c>
      <c r="E155" s="78" t="s">
        <v>211</v>
      </c>
      <c r="F155" s="59">
        <v>502380003</v>
      </c>
      <c r="G155" s="58" t="s">
        <v>91</v>
      </c>
      <c r="H155" s="80" t="s">
        <v>264</v>
      </c>
      <c r="I155" s="76">
        <v>14.23</v>
      </c>
      <c r="J155" s="51">
        <v>600</v>
      </c>
      <c r="K155" s="52">
        <f t="shared" si="5"/>
        <v>0</v>
      </c>
      <c r="L155" s="52">
        <f t="shared" si="6"/>
        <v>0</v>
      </c>
      <c r="M155" s="53"/>
      <c r="N155" s="54">
        <f t="shared" si="2"/>
        <v>150</v>
      </c>
      <c r="O155" s="53"/>
      <c r="P155" s="53"/>
      <c r="Q155" s="53"/>
      <c r="R155" s="55">
        <f t="shared" si="7"/>
        <v>600</v>
      </c>
      <c r="S155" s="56" t="str">
        <f t="shared" si="8"/>
        <v>OK</v>
      </c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</row>
    <row r="156" spans="1:51" ht="24.75" customHeight="1" x14ac:dyDescent="0.25">
      <c r="A156" s="147"/>
      <c r="B156" s="149"/>
      <c r="C156" s="50">
        <v>153</v>
      </c>
      <c r="D156" s="77" t="s">
        <v>174</v>
      </c>
      <c r="E156" s="78" t="s">
        <v>176</v>
      </c>
      <c r="F156" s="79">
        <v>504221262</v>
      </c>
      <c r="G156" s="58" t="s">
        <v>90</v>
      </c>
      <c r="H156" s="59" t="s">
        <v>263</v>
      </c>
      <c r="I156" s="76">
        <v>135.32</v>
      </c>
      <c r="J156" s="51">
        <v>40</v>
      </c>
      <c r="K156" s="52">
        <f t="shared" si="5"/>
        <v>0</v>
      </c>
      <c r="L156" s="52">
        <f t="shared" si="6"/>
        <v>0</v>
      </c>
      <c r="M156" s="53"/>
      <c r="N156" s="54">
        <f t="shared" si="2"/>
        <v>10</v>
      </c>
      <c r="O156" s="53"/>
      <c r="P156" s="53"/>
      <c r="Q156" s="53"/>
      <c r="R156" s="55">
        <f t="shared" si="7"/>
        <v>40</v>
      </c>
      <c r="S156" s="56" t="str">
        <f t="shared" si="8"/>
        <v>OK</v>
      </c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</row>
    <row r="157" spans="1:51" ht="24.75" customHeight="1" x14ac:dyDescent="0.25">
      <c r="A157" s="147"/>
      <c r="B157" s="150"/>
      <c r="C157" s="50">
        <v>154</v>
      </c>
      <c r="D157" s="77" t="s">
        <v>175</v>
      </c>
      <c r="E157" s="78" t="s">
        <v>176</v>
      </c>
      <c r="F157" s="79">
        <v>504221262</v>
      </c>
      <c r="G157" s="58" t="s">
        <v>90</v>
      </c>
      <c r="H157" s="59" t="s">
        <v>263</v>
      </c>
      <c r="I157" s="76">
        <v>160.79</v>
      </c>
      <c r="J157" s="51">
        <v>8</v>
      </c>
      <c r="K157" s="52">
        <f t="shared" si="5"/>
        <v>0</v>
      </c>
      <c r="L157" s="52">
        <f t="shared" si="6"/>
        <v>0</v>
      </c>
      <c r="M157" s="53"/>
      <c r="N157" s="54">
        <f t="shared" si="2"/>
        <v>2</v>
      </c>
      <c r="O157" s="53"/>
      <c r="P157" s="53"/>
      <c r="Q157" s="53"/>
      <c r="R157" s="55">
        <f t="shared" si="7"/>
        <v>8</v>
      </c>
      <c r="S157" s="56" t="str">
        <f t="shared" si="8"/>
        <v>OK</v>
      </c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</row>
    <row r="158" spans="1:51" ht="24.75" customHeight="1" x14ac:dyDescent="0.25">
      <c r="A158" s="147" t="s">
        <v>99</v>
      </c>
      <c r="B158" s="151" t="s">
        <v>96</v>
      </c>
      <c r="C158" s="50">
        <v>155</v>
      </c>
      <c r="D158" s="77" t="s">
        <v>106</v>
      </c>
      <c r="E158" s="78" t="s">
        <v>176</v>
      </c>
      <c r="F158" s="79">
        <v>504221262</v>
      </c>
      <c r="G158" s="58" t="s">
        <v>90</v>
      </c>
      <c r="H158" s="59" t="s">
        <v>263</v>
      </c>
      <c r="I158" s="76">
        <v>148.91999999999999</v>
      </c>
      <c r="J158" s="51">
        <v>0</v>
      </c>
      <c r="K158" s="52">
        <f t="shared" si="5"/>
        <v>0</v>
      </c>
      <c r="L158" s="52">
        <f t="shared" si="6"/>
        <v>0</v>
      </c>
      <c r="M158" s="53"/>
      <c r="N158" s="54">
        <f t="shared" si="2"/>
        <v>0</v>
      </c>
      <c r="O158" s="53"/>
      <c r="P158" s="53"/>
      <c r="Q158" s="53"/>
      <c r="R158" s="55">
        <f t="shared" si="7"/>
        <v>0</v>
      </c>
      <c r="S158" s="56" t="str">
        <f t="shared" si="8"/>
        <v>OK</v>
      </c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</row>
    <row r="159" spans="1:51" ht="24.75" customHeight="1" x14ac:dyDescent="0.25">
      <c r="A159" s="147"/>
      <c r="B159" s="152"/>
      <c r="C159" s="50">
        <v>156</v>
      </c>
      <c r="D159" s="77" t="s">
        <v>112</v>
      </c>
      <c r="E159" s="78" t="s">
        <v>178</v>
      </c>
      <c r="F159" s="79">
        <v>504221262</v>
      </c>
      <c r="G159" s="58" t="s">
        <v>90</v>
      </c>
      <c r="H159" s="59" t="s">
        <v>263</v>
      </c>
      <c r="I159" s="76">
        <v>47.2</v>
      </c>
      <c r="J159" s="51">
        <v>0</v>
      </c>
      <c r="K159" s="52">
        <f t="shared" si="5"/>
        <v>0</v>
      </c>
      <c r="L159" s="52">
        <f t="shared" si="6"/>
        <v>0</v>
      </c>
      <c r="M159" s="53"/>
      <c r="N159" s="54">
        <f t="shared" si="2"/>
        <v>0</v>
      </c>
      <c r="O159" s="53"/>
      <c r="P159" s="53"/>
      <c r="Q159" s="53"/>
      <c r="R159" s="55">
        <f t="shared" si="7"/>
        <v>0</v>
      </c>
      <c r="S159" s="56" t="str">
        <f t="shared" si="8"/>
        <v>OK</v>
      </c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</row>
    <row r="160" spans="1:51" ht="24.75" customHeight="1" x14ac:dyDescent="0.25">
      <c r="A160" s="147"/>
      <c r="B160" s="152"/>
      <c r="C160" s="50">
        <v>157</v>
      </c>
      <c r="D160" s="77" t="s">
        <v>114</v>
      </c>
      <c r="E160" s="78" t="s">
        <v>176</v>
      </c>
      <c r="F160" s="79">
        <v>504221262</v>
      </c>
      <c r="G160" s="58" t="s">
        <v>90</v>
      </c>
      <c r="H160" s="59" t="s">
        <v>263</v>
      </c>
      <c r="I160" s="76">
        <v>3.93</v>
      </c>
      <c r="J160" s="51">
        <v>0</v>
      </c>
      <c r="K160" s="52">
        <f t="shared" si="5"/>
        <v>0</v>
      </c>
      <c r="L160" s="52">
        <f t="shared" si="6"/>
        <v>0</v>
      </c>
      <c r="M160" s="53"/>
      <c r="N160" s="54">
        <f t="shared" si="2"/>
        <v>0</v>
      </c>
      <c r="O160" s="53"/>
      <c r="P160" s="53"/>
      <c r="Q160" s="53"/>
      <c r="R160" s="55">
        <f t="shared" si="7"/>
        <v>0</v>
      </c>
      <c r="S160" s="56" t="str">
        <f t="shared" si="8"/>
        <v>OK</v>
      </c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</row>
    <row r="161" spans="1:51" ht="24.75" customHeight="1" x14ac:dyDescent="0.25">
      <c r="A161" s="147"/>
      <c r="B161" s="152"/>
      <c r="C161" s="50">
        <v>158</v>
      </c>
      <c r="D161" s="77" t="s">
        <v>123</v>
      </c>
      <c r="E161" s="78" t="s">
        <v>182</v>
      </c>
      <c r="F161" s="59">
        <v>502380003</v>
      </c>
      <c r="G161" s="58" t="s">
        <v>91</v>
      </c>
      <c r="H161" s="80" t="s">
        <v>264</v>
      </c>
      <c r="I161" s="76">
        <v>22.22</v>
      </c>
      <c r="J161" s="51">
        <v>0</v>
      </c>
      <c r="K161" s="52">
        <f t="shared" si="5"/>
        <v>0</v>
      </c>
      <c r="L161" s="52">
        <f t="shared" si="6"/>
        <v>0</v>
      </c>
      <c r="M161" s="53"/>
      <c r="N161" s="54">
        <f t="shared" si="2"/>
        <v>0</v>
      </c>
      <c r="O161" s="53"/>
      <c r="P161" s="53"/>
      <c r="Q161" s="53"/>
      <c r="R161" s="55">
        <f t="shared" si="7"/>
        <v>0</v>
      </c>
      <c r="S161" s="56" t="str">
        <f t="shared" si="8"/>
        <v>OK</v>
      </c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</row>
    <row r="162" spans="1:51" ht="24.75" customHeight="1" x14ac:dyDescent="0.25">
      <c r="A162" s="147"/>
      <c r="B162" s="152"/>
      <c r="C162" s="50">
        <v>159</v>
      </c>
      <c r="D162" s="77" t="s">
        <v>125</v>
      </c>
      <c r="E162" s="78" t="s">
        <v>183</v>
      </c>
      <c r="F162" s="59">
        <v>502380003</v>
      </c>
      <c r="G162" s="58" t="s">
        <v>91</v>
      </c>
      <c r="H162" s="80" t="s">
        <v>264</v>
      </c>
      <c r="I162" s="76">
        <v>15.86</v>
      </c>
      <c r="J162" s="51">
        <v>0</v>
      </c>
      <c r="K162" s="52">
        <f t="shared" si="5"/>
        <v>0</v>
      </c>
      <c r="L162" s="52">
        <f t="shared" si="6"/>
        <v>0</v>
      </c>
      <c r="M162" s="53"/>
      <c r="N162" s="54">
        <f t="shared" si="2"/>
        <v>0</v>
      </c>
      <c r="O162" s="53"/>
      <c r="P162" s="53"/>
      <c r="Q162" s="53"/>
      <c r="R162" s="55">
        <f t="shared" si="7"/>
        <v>0</v>
      </c>
      <c r="S162" s="56" t="str">
        <f t="shared" si="8"/>
        <v>OK</v>
      </c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</row>
    <row r="163" spans="1:51" ht="24.75" customHeight="1" x14ac:dyDescent="0.25">
      <c r="A163" s="147"/>
      <c r="B163" s="152"/>
      <c r="C163" s="50">
        <v>160</v>
      </c>
      <c r="D163" s="77" t="s">
        <v>133</v>
      </c>
      <c r="E163" s="78" t="s">
        <v>212</v>
      </c>
      <c r="F163" s="59">
        <v>502380003</v>
      </c>
      <c r="G163" s="58" t="s">
        <v>91</v>
      </c>
      <c r="H163" s="80" t="s">
        <v>264</v>
      </c>
      <c r="I163" s="76">
        <v>50.1</v>
      </c>
      <c r="J163" s="51">
        <v>0</v>
      </c>
      <c r="K163" s="52">
        <f t="shared" si="5"/>
        <v>0</v>
      </c>
      <c r="L163" s="52">
        <f t="shared" si="6"/>
        <v>0</v>
      </c>
      <c r="M163" s="53"/>
      <c r="N163" s="54">
        <f t="shared" si="2"/>
        <v>0</v>
      </c>
      <c r="O163" s="53"/>
      <c r="P163" s="53"/>
      <c r="Q163" s="53"/>
      <c r="R163" s="55">
        <f t="shared" si="7"/>
        <v>0</v>
      </c>
      <c r="S163" s="56" t="str">
        <f t="shared" si="8"/>
        <v>OK</v>
      </c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</row>
    <row r="164" spans="1:51" ht="24.75" customHeight="1" x14ac:dyDescent="0.25">
      <c r="A164" s="147"/>
      <c r="B164" s="152"/>
      <c r="C164" s="50">
        <v>161</v>
      </c>
      <c r="D164" s="77" t="s">
        <v>135</v>
      </c>
      <c r="E164" s="78" t="s">
        <v>188</v>
      </c>
      <c r="F164" s="59">
        <v>502380003</v>
      </c>
      <c r="G164" s="58" t="s">
        <v>91</v>
      </c>
      <c r="H164" s="80" t="s">
        <v>264</v>
      </c>
      <c r="I164" s="76">
        <v>19.36</v>
      </c>
      <c r="J164" s="51">
        <v>0</v>
      </c>
      <c r="K164" s="52">
        <f t="shared" si="5"/>
        <v>0</v>
      </c>
      <c r="L164" s="52">
        <f t="shared" si="6"/>
        <v>0</v>
      </c>
      <c r="M164" s="53"/>
      <c r="N164" s="54">
        <f t="shared" si="2"/>
        <v>0</v>
      </c>
      <c r="O164" s="53"/>
      <c r="P164" s="53"/>
      <c r="Q164" s="53"/>
      <c r="R164" s="55">
        <f t="shared" si="7"/>
        <v>0</v>
      </c>
      <c r="S164" s="56" t="str">
        <f t="shared" si="8"/>
        <v>OK</v>
      </c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</row>
    <row r="165" spans="1:51" ht="24.75" customHeight="1" x14ac:dyDescent="0.25">
      <c r="A165" s="147"/>
      <c r="B165" s="152"/>
      <c r="C165" s="50">
        <v>162</v>
      </c>
      <c r="D165" s="77" t="s">
        <v>141</v>
      </c>
      <c r="E165" s="78" t="s">
        <v>191</v>
      </c>
      <c r="F165" s="79">
        <v>504221262</v>
      </c>
      <c r="G165" s="58" t="s">
        <v>90</v>
      </c>
      <c r="H165" s="59" t="s">
        <v>263</v>
      </c>
      <c r="I165" s="76">
        <v>840.64</v>
      </c>
      <c r="J165" s="51">
        <v>0</v>
      </c>
      <c r="K165" s="52">
        <f t="shared" si="5"/>
        <v>0</v>
      </c>
      <c r="L165" s="52">
        <f t="shared" si="6"/>
        <v>0</v>
      </c>
      <c r="M165" s="53"/>
      <c r="N165" s="54">
        <f t="shared" si="2"/>
        <v>0</v>
      </c>
      <c r="O165" s="53"/>
      <c r="P165" s="53"/>
      <c r="Q165" s="53"/>
      <c r="R165" s="55">
        <f t="shared" si="7"/>
        <v>0</v>
      </c>
      <c r="S165" s="56" t="str">
        <f t="shared" si="8"/>
        <v>OK</v>
      </c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</row>
    <row r="166" spans="1:51" ht="24.75" customHeight="1" x14ac:dyDescent="0.25">
      <c r="A166" s="147"/>
      <c r="B166" s="152"/>
      <c r="C166" s="50">
        <v>163</v>
      </c>
      <c r="D166" s="77" t="s">
        <v>143</v>
      </c>
      <c r="E166" s="78" t="s">
        <v>191</v>
      </c>
      <c r="F166" s="79">
        <v>504221262</v>
      </c>
      <c r="G166" s="58" t="s">
        <v>90</v>
      </c>
      <c r="H166" s="59" t="s">
        <v>263</v>
      </c>
      <c r="I166" s="76">
        <v>475.67</v>
      </c>
      <c r="J166" s="51">
        <v>0</v>
      </c>
      <c r="K166" s="52">
        <f t="shared" si="5"/>
        <v>0</v>
      </c>
      <c r="L166" s="52">
        <f t="shared" si="6"/>
        <v>0</v>
      </c>
      <c r="M166" s="53"/>
      <c r="N166" s="54">
        <f t="shared" si="2"/>
        <v>0</v>
      </c>
      <c r="O166" s="53"/>
      <c r="P166" s="53"/>
      <c r="Q166" s="53"/>
      <c r="R166" s="55">
        <f t="shared" si="7"/>
        <v>0</v>
      </c>
      <c r="S166" s="56" t="str">
        <f t="shared" si="8"/>
        <v>OK</v>
      </c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</row>
    <row r="167" spans="1:51" ht="24.75" customHeight="1" x14ac:dyDescent="0.25">
      <c r="A167" s="147"/>
      <c r="B167" s="152"/>
      <c r="C167" s="50">
        <v>164</v>
      </c>
      <c r="D167" s="77" t="s">
        <v>144</v>
      </c>
      <c r="E167" s="78" t="s">
        <v>204</v>
      </c>
      <c r="F167" s="79">
        <v>504221262</v>
      </c>
      <c r="G167" s="58" t="s">
        <v>90</v>
      </c>
      <c r="H167" s="59" t="s">
        <v>263</v>
      </c>
      <c r="I167" s="76">
        <v>126.06</v>
      </c>
      <c r="J167" s="51">
        <v>0</v>
      </c>
      <c r="K167" s="52">
        <f t="shared" si="5"/>
        <v>0</v>
      </c>
      <c r="L167" s="52">
        <f t="shared" si="6"/>
        <v>0</v>
      </c>
      <c r="M167" s="53"/>
      <c r="N167" s="54">
        <f t="shared" si="2"/>
        <v>0</v>
      </c>
      <c r="O167" s="53"/>
      <c r="P167" s="53"/>
      <c r="Q167" s="53"/>
      <c r="R167" s="55">
        <f t="shared" si="7"/>
        <v>0</v>
      </c>
      <c r="S167" s="56" t="str">
        <f t="shared" si="8"/>
        <v>OK</v>
      </c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</row>
    <row r="168" spans="1:51" ht="24.75" customHeight="1" x14ac:dyDescent="0.25">
      <c r="A168" s="147"/>
      <c r="B168" s="152"/>
      <c r="C168" s="50">
        <v>165</v>
      </c>
      <c r="D168" s="77" t="s">
        <v>146</v>
      </c>
      <c r="E168" s="78" t="s">
        <v>192</v>
      </c>
      <c r="F168" s="79">
        <v>504221262</v>
      </c>
      <c r="G168" s="58" t="s">
        <v>90</v>
      </c>
      <c r="H168" s="59" t="s">
        <v>263</v>
      </c>
      <c r="I168" s="76">
        <v>543.9</v>
      </c>
      <c r="J168" s="51">
        <v>0</v>
      </c>
      <c r="K168" s="52">
        <f t="shared" si="5"/>
        <v>0</v>
      </c>
      <c r="L168" s="52">
        <f t="shared" si="6"/>
        <v>0</v>
      </c>
      <c r="M168" s="53"/>
      <c r="N168" s="54">
        <f t="shared" si="2"/>
        <v>0</v>
      </c>
      <c r="O168" s="53"/>
      <c r="P168" s="53"/>
      <c r="Q168" s="53"/>
      <c r="R168" s="55">
        <f t="shared" si="7"/>
        <v>0</v>
      </c>
      <c r="S168" s="56" t="str">
        <f t="shared" si="8"/>
        <v>OK</v>
      </c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</row>
    <row r="169" spans="1:51" ht="24.75" customHeight="1" x14ac:dyDescent="0.25">
      <c r="A169" s="147"/>
      <c r="B169" s="152"/>
      <c r="C169" s="50">
        <v>166</v>
      </c>
      <c r="D169" s="77" t="s">
        <v>149</v>
      </c>
      <c r="E169" s="78" t="s">
        <v>193</v>
      </c>
      <c r="F169" s="79">
        <v>504221262</v>
      </c>
      <c r="G169" s="58" t="s">
        <v>90</v>
      </c>
      <c r="H169" s="59" t="s">
        <v>263</v>
      </c>
      <c r="I169" s="76">
        <v>73.72</v>
      </c>
      <c r="J169" s="51">
        <v>0</v>
      </c>
      <c r="K169" s="52">
        <f t="shared" si="5"/>
        <v>0</v>
      </c>
      <c r="L169" s="52">
        <f t="shared" si="6"/>
        <v>0</v>
      </c>
      <c r="M169" s="53"/>
      <c r="N169" s="54">
        <f t="shared" si="2"/>
        <v>0</v>
      </c>
      <c r="O169" s="53"/>
      <c r="P169" s="53"/>
      <c r="Q169" s="53"/>
      <c r="R169" s="55">
        <f t="shared" si="7"/>
        <v>0</v>
      </c>
      <c r="S169" s="56" t="str">
        <f t="shared" si="8"/>
        <v>OK</v>
      </c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</row>
    <row r="170" spans="1:51" ht="24.75" customHeight="1" x14ac:dyDescent="0.25">
      <c r="A170" s="147"/>
      <c r="B170" s="152"/>
      <c r="C170" s="50">
        <v>167</v>
      </c>
      <c r="D170" s="77" t="s">
        <v>157</v>
      </c>
      <c r="E170" s="78" t="s">
        <v>176</v>
      </c>
      <c r="F170" s="79">
        <v>504221262</v>
      </c>
      <c r="G170" s="58" t="s">
        <v>90</v>
      </c>
      <c r="H170" s="59" t="s">
        <v>263</v>
      </c>
      <c r="I170" s="76">
        <v>52.43</v>
      </c>
      <c r="J170" s="51">
        <v>0</v>
      </c>
      <c r="K170" s="52">
        <f t="shared" si="5"/>
        <v>0</v>
      </c>
      <c r="L170" s="52">
        <f t="shared" si="6"/>
        <v>0</v>
      </c>
      <c r="M170" s="53"/>
      <c r="N170" s="54">
        <f t="shared" si="2"/>
        <v>0</v>
      </c>
      <c r="O170" s="53"/>
      <c r="P170" s="53"/>
      <c r="Q170" s="53"/>
      <c r="R170" s="55">
        <f t="shared" si="7"/>
        <v>0</v>
      </c>
      <c r="S170" s="56" t="str">
        <f t="shared" si="8"/>
        <v>OK</v>
      </c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</row>
    <row r="171" spans="1:51" ht="24.75" customHeight="1" x14ac:dyDescent="0.25">
      <c r="A171" s="147"/>
      <c r="B171" s="152"/>
      <c r="C171" s="50">
        <v>168</v>
      </c>
      <c r="D171" s="77" t="s">
        <v>158</v>
      </c>
      <c r="E171" s="78" t="s">
        <v>176</v>
      </c>
      <c r="F171" s="79">
        <v>504221262</v>
      </c>
      <c r="G171" s="58" t="s">
        <v>90</v>
      </c>
      <c r="H171" s="59" t="s">
        <v>263</v>
      </c>
      <c r="I171" s="76">
        <v>56.15</v>
      </c>
      <c r="J171" s="51">
        <v>0</v>
      </c>
      <c r="K171" s="52">
        <f t="shared" si="5"/>
        <v>0</v>
      </c>
      <c r="L171" s="52">
        <f t="shared" si="6"/>
        <v>0</v>
      </c>
      <c r="M171" s="53"/>
      <c r="N171" s="54">
        <f t="shared" si="2"/>
        <v>0</v>
      </c>
      <c r="O171" s="53"/>
      <c r="P171" s="53"/>
      <c r="Q171" s="53"/>
      <c r="R171" s="55">
        <f t="shared" si="7"/>
        <v>0</v>
      </c>
      <c r="S171" s="56" t="str">
        <f t="shared" si="8"/>
        <v>OK</v>
      </c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</row>
    <row r="172" spans="1:51" ht="24.75" customHeight="1" x14ac:dyDescent="0.25">
      <c r="A172" s="147"/>
      <c r="B172" s="152"/>
      <c r="C172" s="50">
        <v>169</v>
      </c>
      <c r="D172" s="77" t="s">
        <v>159</v>
      </c>
      <c r="E172" s="78" t="s">
        <v>196</v>
      </c>
      <c r="F172" s="59">
        <v>502380003</v>
      </c>
      <c r="G172" s="58" t="s">
        <v>91</v>
      </c>
      <c r="H172" s="80" t="s">
        <v>264</v>
      </c>
      <c r="I172" s="76">
        <v>11.14</v>
      </c>
      <c r="J172" s="51">
        <v>0</v>
      </c>
      <c r="K172" s="52">
        <f t="shared" si="5"/>
        <v>0</v>
      </c>
      <c r="L172" s="52">
        <f t="shared" si="6"/>
        <v>0</v>
      </c>
      <c r="M172" s="53"/>
      <c r="N172" s="54">
        <f t="shared" si="2"/>
        <v>0</v>
      </c>
      <c r="O172" s="53"/>
      <c r="P172" s="53"/>
      <c r="Q172" s="53"/>
      <c r="R172" s="55">
        <f t="shared" si="7"/>
        <v>0</v>
      </c>
      <c r="S172" s="56" t="str">
        <f t="shared" si="8"/>
        <v>OK</v>
      </c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</row>
    <row r="173" spans="1:51" ht="24.75" customHeight="1" x14ac:dyDescent="0.25">
      <c r="A173" s="147"/>
      <c r="B173" s="152"/>
      <c r="C173" s="50">
        <v>170</v>
      </c>
      <c r="D173" s="77" t="s">
        <v>161</v>
      </c>
      <c r="E173" s="78" t="s">
        <v>197</v>
      </c>
      <c r="F173" s="59">
        <v>502380003</v>
      </c>
      <c r="G173" s="58" t="s">
        <v>91</v>
      </c>
      <c r="H173" s="80" t="s">
        <v>264</v>
      </c>
      <c r="I173" s="76">
        <v>14.77</v>
      </c>
      <c r="J173" s="51">
        <v>0</v>
      </c>
      <c r="K173" s="52">
        <f t="shared" si="5"/>
        <v>0</v>
      </c>
      <c r="L173" s="52">
        <f t="shared" si="6"/>
        <v>0</v>
      </c>
      <c r="M173" s="53"/>
      <c r="N173" s="54">
        <f t="shared" si="2"/>
        <v>0</v>
      </c>
      <c r="O173" s="53"/>
      <c r="P173" s="53"/>
      <c r="Q173" s="53"/>
      <c r="R173" s="55">
        <f t="shared" si="7"/>
        <v>0</v>
      </c>
      <c r="S173" s="56" t="str">
        <f t="shared" si="8"/>
        <v>OK</v>
      </c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</row>
    <row r="174" spans="1:51" ht="24.75" customHeight="1" x14ac:dyDescent="0.25">
      <c r="A174" s="147"/>
      <c r="B174" s="152"/>
      <c r="C174" s="50">
        <v>171</v>
      </c>
      <c r="D174" s="77" t="s">
        <v>163</v>
      </c>
      <c r="E174" s="78" t="s">
        <v>213</v>
      </c>
      <c r="F174" s="59">
        <v>502380003</v>
      </c>
      <c r="G174" s="58" t="s">
        <v>91</v>
      </c>
      <c r="H174" s="80" t="s">
        <v>264</v>
      </c>
      <c r="I174" s="76">
        <v>16.11</v>
      </c>
      <c r="J174" s="51">
        <v>0</v>
      </c>
      <c r="K174" s="52">
        <f t="shared" si="5"/>
        <v>0</v>
      </c>
      <c r="L174" s="52">
        <f t="shared" si="6"/>
        <v>0</v>
      </c>
      <c r="M174" s="53"/>
      <c r="N174" s="54">
        <f t="shared" si="2"/>
        <v>0</v>
      </c>
      <c r="O174" s="53"/>
      <c r="P174" s="53"/>
      <c r="Q174" s="53"/>
      <c r="R174" s="55">
        <f t="shared" si="7"/>
        <v>0</v>
      </c>
      <c r="S174" s="56" t="str">
        <f t="shared" si="8"/>
        <v>OK</v>
      </c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</row>
    <row r="175" spans="1:51" ht="24.75" customHeight="1" x14ac:dyDescent="0.25">
      <c r="A175" s="147"/>
      <c r="B175" s="152"/>
      <c r="C175" s="50">
        <v>172</v>
      </c>
      <c r="D175" s="77" t="s">
        <v>164</v>
      </c>
      <c r="E175" s="78" t="s">
        <v>206</v>
      </c>
      <c r="F175" s="59">
        <v>502380003</v>
      </c>
      <c r="G175" s="58" t="s">
        <v>91</v>
      </c>
      <c r="H175" s="80" t="s">
        <v>264</v>
      </c>
      <c r="I175" s="76">
        <v>38.35</v>
      </c>
      <c r="J175" s="51">
        <v>0</v>
      </c>
      <c r="K175" s="52">
        <f t="shared" si="5"/>
        <v>0</v>
      </c>
      <c r="L175" s="52">
        <f t="shared" si="6"/>
        <v>0</v>
      </c>
      <c r="M175" s="53"/>
      <c r="N175" s="54">
        <f t="shared" si="2"/>
        <v>0</v>
      </c>
      <c r="O175" s="53"/>
      <c r="P175" s="53"/>
      <c r="Q175" s="53"/>
      <c r="R175" s="55">
        <f t="shared" si="7"/>
        <v>0</v>
      </c>
      <c r="S175" s="56" t="str">
        <f t="shared" si="8"/>
        <v>OK</v>
      </c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</row>
    <row r="176" spans="1:51" ht="24.75" customHeight="1" x14ac:dyDescent="0.25">
      <c r="A176" s="147"/>
      <c r="B176" s="152"/>
      <c r="C176" s="50">
        <v>173</v>
      </c>
      <c r="D176" s="77" t="s">
        <v>166</v>
      </c>
      <c r="E176" s="78" t="s">
        <v>214</v>
      </c>
      <c r="F176" s="59">
        <v>502380003</v>
      </c>
      <c r="G176" s="58" t="s">
        <v>91</v>
      </c>
      <c r="H176" s="80" t="s">
        <v>264</v>
      </c>
      <c r="I176" s="76">
        <v>22.28</v>
      </c>
      <c r="J176" s="51">
        <v>0</v>
      </c>
      <c r="K176" s="52">
        <f t="shared" si="5"/>
        <v>0</v>
      </c>
      <c r="L176" s="52">
        <f t="shared" si="6"/>
        <v>0</v>
      </c>
      <c r="M176" s="53"/>
      <c r="N176" s="54">
        <f t="shared" si="2"/>
        <v>0</v>
      </c>
      <c r="O176" s="53"/>
      <c r="P176" s="53"/>
      <c r="Q176" s="53"/>
      <c r="R176" s="55">
        <f t="shared" si="7"/>
        <v>0</v>
      </c>
      <c r="S176" s="56" t="str">
        <f t="shared" si="8"/>
        <v>OK</v>
      </c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</row>
    <row r="177" spans="1:51" ht="24.75" customHeight="1" x14ac:dyDescent="0.25">
      <c r="A177" s="147"/>
      <c r="B177" s="152"/>
      <c r="C177" s="50">
        <v>174</v>
      </c>
      <c r="D177" s="77" t="s">
        <v>167</v>
      </c>
      <c r="E177" s="78" t="s">
        <v>199</v>
      </c>
      <c r="F177" s="79">
        <v>504221262</v>
      </c>
      <c r="G177" s="58" t="s">
        <v>90</v>
      </c>
      <c r="H177" s="59" t="s">
        <v>263</v>
      </c>
      <c r="I177" s="76">
        <v>846.31</v>
      </c>
      <c r="J177" s="51">
        <v>0</v>
      </c>
      <c r="K177" s="52">
        <f t="shared" si="5"/>
        <v>0</v>
      </c>
      <c r="L177" s="52">
        <f t="shared" si="6"/>
        <v>0</v>
      </c>
      <c r="M177" s="53"/>
      <c r="N177" s="54">
        <f t="shared" si="2"/>
        <v>0</v>
      </c>
      <c r="O177" s="53"/>
      <c r="P177" s="53"/>
      <c r="Q177" s="53"/>
      <c r="R177" s="55">
        <f t="shared" si="7"/>
        <v>0</v>
      </c>
      <c r="S177" s="56" t="str">
        <f t="shared" si="8"/>
        <v>OK</v>
      </c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</row>
    <row r="178" spans="1:51" ht="24.75" customHeight="1" x14ac:dyDescent="0.25">
      <c r="A178" s="147"/>
      <c r="B178" s="152"/>
      <c r="C178" s="50">
        <v>175</v>
      </c>
      <c r="D178" s="77" t="s">
        <v>168</v>
      </c>
      <c r="E178" s="78" t="s">
        <v>200</v>
      </c>
      <c r="F178" s="79">
        <v>504221262</v>
      </c>
      <c r="G178" s="58" t="s">
        <v>90</v>
      </c>
      <c r="H178" s="59" t="s">
        <v>263</v>
      </c>
      <c r="I178" s="76">
        <v>374.26</v>
      </c>
      <c r="J178" s="51">
        <v>0</v>
      </c>
      <c r="K178" s="52">
        <f t="shared" si="5"/>
        <v>0</v>
      </c>
      <c r="L178" s="52">
        <f t="shared" si="6"/>
        <v>0</v>
      </c>
      <c r="M178" s="53"/>
      <c r="N178" s="54">
        <f t="shared" si="2"/>
        <v>0</v>
      </c>
      <c r="O178" s="53"/>
      <c r="P178" s="53"/>
      <c r="Q178" s="53"/>
      <c r="R178" s="55">
        <f t="shared" si="7"/>
        <v>0</v>
      </c>
      <c r="S178" s="56" t="str">
        <f t="shared" si="8"/>
        <v>OK</v>
      </c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</row>
    <row r="179" spans="1:51" ht="24.75" customHeight="1" x14ac:dyDescent="0.25">
      <c r="A179" s="147"/>
      <c r="B179" s="152"/>
      <c r="C179" s="50">
        <v>176</v>
      </c>
      <c r="D179" s="77" t="s">
        <v>169</v>
      </c>
      <c r="E179" s="78" t="s">
        <v>176</v>
      </c>
      <c r="F179" s="79">
        <v>504221262</v>
      </c>
      <c r="G179" s="58" t="s">
        <v>90</v>
      </c>
      <c r="H179" s="59" t="s">
        <v>263</v>
      </c>
      <c r="I179" s="76">
        <v>567.89</v>
      </c>
      <c r="J179" s="51">
        <v>0</v>
      </c>
      <c r="K179" s="52">
        <f t="shared" si="5"/>
        <v>0</v>
      </c>
      <c r="L179" s="52">
        <f t="shared" si="6"/>
        <v>0</v>
      </c>
      <c r="M179" s="53"/>
      <c r="N179" s="54">
        <f t="shared" si="2"/>
        <v>0</v>
      </c>
      <c r="O179" s="53"/>
      <c r="P179" s="53"/>
      <c r="Q179" s="53"/>
      <c r="R179" s="55">
        <f t="shared" si="7"/>
        <v>0</v>
      </c>
      <c r="S179" s="56" t="str">
        <f t="shared" si="8"/>
        <v>OK</v>
      </c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</row>
    <row r="180" spans="1:51" ht="24.75" customHeight="1" x14ac:dyDescent="0.25">
      <c r="A180" s="147"/>
      <c r="B180" s="152"/>
      <c r="C180" s="50">
        <v>177</v>
      </c>
      <c r="D180" s="77" t="s">
        <v>171</v>
      </c>
      <c r="E180" s="78" t="s">
        <v>176</v>
      </c>
      <c r="F180" s="59">
        <v>502380003</v>
      </c>
      <c r="G180" s="58" t="s">
        <v>91</v>
      </c>
      <c r="H180" s="80" t="s">
        <v>264</v>
      </c>
      <c r="I180" s="76">
        <v>85.34</v>
      </c>
      <c r="J180" s="51">
        <v>0</v>
      </c>
      <c r="K180" s="52">
        <f t="shared" si="5"/>
        <v>0</v>
      </c>
      <c r="L180" s="52">
        <f t="shared" si="6"/>
        <v>0</v>
      </c>
      <c r="M180" s="53"/>
      <c r="N180" s="54">
        <f t="shared" si="2"/>
        <v>0</v>
      </c>
      <c r="O180" s="53"/>
      <c r="P180" s="53"/>
      <c r="Q180" s="53"/>
      <c r="R180" s="55">
        <f t="shared" si="7"/>
        <v>0</v>
      </c>
      <c r="S180" s="56" t="str">
        <f t="shared" si="8"/>
        <v>OK</v>
      </c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</row>
    <row r="181" spans="1:51" ht="24.75" customHeight="1" x14ac:dyDescent="0.25">
      <c r="A181" s="147"/>
      <c r="B181" s="152"/>
      <c r="C181" s="50">
        <v>178</v>
      </c>
      <c r="D181" s="77" t="s">
        <v>172</v>
      </c>
      <c r="E181" s="78" t="s">
        <v>211</v>
      </c>
      <c r="F181" s="59">
        <v>502380003</v>
      </c>
      <c r="G181" s="58" t="s">
        <v>91</v>
      </c>
      <c r="H181" s="80" t="s">
        <v>264</v>
      </c>
      <c r="I181" s="76">
        <v>15.07</v>
      </c>
      <c r="J181" s="51">
        <v>0</v>
      </c>
      <c r="K181" s="52">
        <f t="shared" si="5"/>
        <v>0</v>
      </c>
      <c r="L181" s="52">
        <f t="shared" si="6"/>
        <v>0</v>
      </c>
      <c r="M181" s="53"/>
      <c r="N181" s="54">
        <f t="shared" si="2"/>
        <v>0</v>
      </c>
      <c r="O181" s="53"/>
      <c r="P181" s="53"/>
      <c r="Q181" s="53"/>
      <c r="R181" s="55">
        <f t="shared" si="7"/>
        <v>0</v>
      </c>
      <c r="S181" s="56" t="str">
        <f t="shared" si="8"/>
        <v>OK</v>
      </c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</row>
    <row r="182" spans="1:51" ht="24.75" customHeight="1" x14ac:dyDescent="0.25">
      <c r="A182" s="147"/>
      <c r="B182" s="153"/>
      <c r="C182" s="50">
        <v>179</v>
      </c>
      <c r="D182" s="77" t="s">
        <v>175</v>
      </c>
      <c r="E182" s="78" t="s">
        <v>176</v>
      </c>
      <c r="F182" s="79">
        <v>504221262</v>
      </c>
      <c r="G182" s="58" t="s">
        <v>90</v>
      </c>
      <c r="H182" s="59" t="s">
        <v>263</v>
      </c>
      <c r="I182" s="76">
        <v>163.62</v>
      </c>
      <c r="J182" s="51">
        <v>0</v>
      </c>
      <c r="K182" s="52">
        <f t="shared" si="5"/>
        <v>0</v>
      </c>
      <c r="L182" s="52">
        <f t="shared" si="6"/>
        <v>0</v>
      </c>
      <c r="M182" s="53"/>
      <c r="N182" s="54">
        <f t="shared" si="2"/>
        <v>0</v>
      </c>
      <c r="O182" s="53"/>
      <c r="P182" s="53"/>
      <c r="Q182" s="53"/>
      <c r="R182" s="55">
        <f t="shared" si="7"/>
        <v>0</v>
      </c>
      <c r="S182" s="56" t="str">
        <f t="shared" si="8"/>
        <v>OK</v>
      </c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</row>
    <row r="183" spans="1:51" ht="24.75" customHeight="1" x14ac:dyDescent="0.25">
      <c r="A183" s="147" t="s">
        <v>100</v>
      </c>
      <c r="B183" s="148" t="s">
        <v>101</v>
      </c>
      <c r="C183" s="50">
        <v>180</v>
      </c>
      <c r="D183" s="77" t="s">
        <v>106</v>
      </c>
      <c r="E183" s="78" t="s">
        <v>215</v>
      </c>
      <c r="F183" s="79">
        <v>504221262</v>
      </c>
      <c r="G183" s="58" t="s">
        <v>90</v>
      </c>
      <c r="H183" s="59" t="s">
        <v>263</v>
      </c>
      <c r="I183" s="76">
        <v>138.86000000000001</v>
      </c>
      <c r="J183" s="51">
        <v>0</v>
      </c>
      <c r="K183" s="52">
        <f t="shared" si="5"/>
        <v>0</v>
      </c>
      <c r="L183" s="52">
        <f t="shared" si="6"/>
        <v>0</v>
      </c>
      <c r="M183" s="53"/>
      <c r="N183" s="54">
        <f t="shared" si="2"/>
        <v>0</v>
      </c>
      <c r="O183" s="53"/>
      <c r="P183" s="53"/>
      <c r="Q183" s="53"/>
      <c r="R183" s="55">
        <f t="shared" si="7"/>
        <v>0</v>
      </c>
      <c r="S183" s="56" t="str">
        <f t="shared" si="8"/>
        <v>OK</v>
      </c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</row>
    <row r="184" spans="1:51" ht="24.75" customHeight="1" x14ac:dyDescent="0.25">
      <c r="A184" s="147"/>
      <c r="B184" s="149"/>
      <c r="C184" s="50">
        <v>181</v>
      </c>
      <c r="D184" s="77" t="s">
        <v>112</v>
      </c>
      <c r="E184" s="78" t="s">
        <v>216</v>
      </c>
      <c r="F184" s="79">
        <v>504221262</v>
      </c>
      <c r="G184" s="58" t="s">
        <v>90</v>
      </c>
      <c r="H184" s="59" t="s">
        <v>263</v>
      </c>
      <c r="I184" s="76">
        <v>44.01</v>
      </c>
      <c r="J184" s="51">
        <v>0</v>
      </c>
      <c r="K184" s="52">
        <f t="shared" si="5"/>
        <v>0</v>
      </c>
      <c r="L184" s="52">
        <f t="shared" si="6"/>
        <v>0</v>
      </c>
      <c r="M184" s="53"/>
      <c r="N184" s="54">
        <f t="shared" si="2"/>
        <v>0</v>
      </c>
      <c r="O184" s="53"/>
      <c r="P184" s="53"/>
      <c r="Q184" s="53"/>
      <c r="R184" s="55">
        <f t="shared" si="7"/>
        <v>0</v>
      </c>
      <c r="S184" s="56" t="str">
        <f t="shared" si="8"/>
        <v>OK</v>
      </c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</row>
    <row r="185" spans="1:51" ht="24.75" customHeight="1" x14ac:dyDescent="0.25">
      <c r="A185" s="147"/>
      <c r="B185" s="149"/>
      <c r="C185" s="50">
        <v>182</v>
      </c>
      <c r="D185" s="77" t="s">
        <v>114</v>
      </c>
      <c r="E185" s="78" t="s">
        <v>215</v>
      </c>
      <c r="F185" s="79">
        <v>504221262</v>
      </c>
      <c r="G185" s="58" t="s">
        <v>90</v>
      </c>
      <c r="H185" s="59" t="s">
        <v>263</v>
      </c>
      <c r="I185" s="76">
        <v>3.66</v>
      </c>
      <c r="J185" s="51">
        <v>0</v>
      </c>
      <c r="K185" s="52">
        <f t="shared" si="5"/>
        <v>0</v>
      </c>
      <c r="L185" s="52">
        <f t="shared" si="6"/>
        <v>0</v>
      </c>
      <c r="M185" s="53"/>
      <c r="N185" s="54">
        <f t="shared" si="2"/>
        <v>0</v>
      </c>
      <c r="O185" s="53"/>
      <c r="P185" s="53"/>
      <c r="Q185" s="53"/>
      <c r="R185" s="55">
        <f t="shared" si="7"/>
        <v>0</v>
      </c>
      <c r="S185" s="56" t="str">
        <f t="shared" si="8"/>
        <v>OK</v>
      </c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</row>
    <row r="186" spans="1:51" ht="24.75" customHeight="1" x14ac:dyDescent="0.25">
      <c r="A186" s="147"/>
      <c r="B186" s="149"/>
      <c r="C186" s="50">
        <v>183</v>
      </c>
      <c r="D186" s="77" t="s">
        <v>117</v>
      </c>
      <c r="E186" s="78" t="s">
        <v>217</v>
      </c>
      <c r="F186" s="59">
        <v>502380003</v>
      </c>
      <c r="G186" s="58" t="s">
        <v>91</v>
      </c>
      <c r="H186" s="80" t="s">
        <v>264</v>
      </c>
      <c r="I186" s="76">
        <v>10.71</v>
      </c>
      <c r="J186" s="51">
        <v>0</v>
      </c>
      <c r="K186" s="52">
        <f t="shared" si="5"/>
        <v>0</v>
      </c>
      <c r="L186" s="52">
        <f t="shared" si="6"/>
        <v>0</v>
      </c>
      <c r="M186" s="53"/>
      <c r="N186" s="54">
        <f t="shared" si="2"/>
        <v>0</v>
      </c>
      <c r="O186" s="53"/>
      <c r="P186" s="53"/>
      <c r="Q186" s="53"/>
      <c r="R186" s="55">
        <f t="shared" si="7"/>
        <v>0</v>
      </c>
      <c r="S186" s="56" t="str">
        <f t="shared" si="8"/>
        <v>OK</v>
      </c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</row>
    <row r="187" spans="1:51" ht="24.75" customHeight="1" x14ac:dyDescent="0.25">
      <c r="A187" s="147"/>
      <c r="B187" s="149"/>
      <c r="C187" s="50">
        <v>184</v>
      </c>
      <c r="D187" s="77" t="s">
        <v>119</v>
      </c>
      <c r="E187" s="78" t="s">
        <v>218</v>
      </c>
      <c r="F187" s="59">
        <v>502380003</v>
      </c>
      <c r="G187" s="58" t="s">
        <v>91</v>
      </c>
      <c r="H187" s="80" t="s">
        <v>264</v>
      </c>
      <c r="I187" s="76">
        <v>11.57</v>
      </c>
      <c r="J187" s="51">
        <v>0</v>
      </c>
      <c r="K187" s="52">
        <f t="shared" si="5"/>
        <v>0</v>
      </c>
      <c r="L187" s="52">
        <f t="shared" si="6"/>
        <v>0</v>
      </c>
      <c r="M187" s="53"/>
      <c r="N187" s="54">
        <f t="shared" si="2"/>
        <v>0</v>
      </c>
      <c r="O187" s="53"/>
      <c r="P187" s="53"/>
      <c r="Q187" s="53"/>
      <c r="R187" s="55">
        <f t="shared" si="7"/>
        <v>0</v>
      </c>
      <c r="S187" s="56" t="str">
        <f t="shared" si="8"/>
        <v>OK</v>
      </c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</row>
    <row r="188" spans="1:51" ht="24.75" customHeight="1" x14ac:dyDescent="0.25">
      <c r="A188" s="147"/>
      <c r="B188" s="149"/>
      <c r="C188" s="50">
        <v>185</v>
      </c>
      <c r="D188" s="77" t="s">
        <v>121</v>
      </c>
      <c r="E188" s="78" t="s">
        <v>215</v>
      </c>
      <c r="F188" s="79">
        <v>504221262</v>
      </c>
      <c r="G188" s="58" t="s">
        <v>90</v>
      </c>
      <c r="H188" s="59" t="s">
        <v>263</v>
      </c>
      <c r="I188" s="76">
        <v>42.11</v>
      </c>
      <c r="J188" s="51">
        <v>0</v>
      </c>
      <c r="K188" s="52">
        <f t="shared" si="5"/>
        <v>0</v>
      </c>
      <c r="L188" s="52">
        <f t="shared" si="6"/>
        <v>0</v>
      </c>
      <c r="M188" s="53"/>
      <c r="N188" s="54">
        <f t="shared" si="2"/>
        <v>0</v>
      </c>
      <c r="O188" s="53"/>
      <c r="P188" s="53"/>
      <c r="Q188" s="53"/>
      <c r="R188" s="55">
        <f t="shared" si="7"/>
        <v>0</v>
      </c>
      <c r="S188" s="56" t="str">
        <f t="shared" si="8"/>
        <v>OK</v>
      </c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</row>
    <row r="189" spans="1:51" ht="24.75" customHeight="1" x14ac:dyDescent="0.25">
      <c r="A189" s="147"/>
      <c r="B189" s="149"/>
      <c r="C189" s="50">
        <v>186</v>
      </c>
      <c r="D189" s="77" t="s">
        <v>122</v>
      </c>
      <c r="E189" s="78" t="s">
        <v>215</v>
      </c>
      <c r="F189" s="79">
        <v>504221262</v>
      </c>
      <c r="G189" s="58" t="s">
        <v>92</v>
      </c>
      <c r="H189" s="59" t="s">
        <v>263</v>
      </c>
      <c r="I189" s="76">
        <v>16.010000000000002</v>
      </c>
      <c r="J189" s="51">
        <v>0</v>
      </c>
      <c r="K189" s="52">
        <f t="shared" si="5"/>
        <v>0</v>
      </c>
      <c r="L189" s="52">
        <f t="shared" si="6"/>
        <v>0</v>
      </c>
      <c r="M189" s="53"/>
      <c r="N189" s="54">
        <f t="shared" si="2"/>
        <v>0</v>
      </c>
      <c r="O189" s="53"/>
      <c r="P189" s="53"/>
      <c r="Q189" s="53"/>
      <c r="R189" s="55">
        <f t="shared" si="7"/>
        <v>0</v>
      </c>
      <c r="S189" s="56" t="str">
        <f t="shared" si="8"/>
        <v>OK</v>
      </c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</row>
    <row r="190" spans="1:51" ht="24.75" customHeight="1" x14ac:dyDescent="0.25">
      <c r="A190" s="147"/>
      <c r="B190" s="149"/>
      <c r="C190" s="50">
        <v>187</v>
      </c>
      <c r="D190" s="77" t="s">
        <v>123</v>
      </c>
      <c r="E190" s="78" t="s">
        <v>219</v>
      </c>
      <c r="F190" s="59">
        <v>502380003</v>
      </c>
      <c r="G190" s="58" t="s">
        <v>91</v>
      </c>
      <c r="H190" s="80" t="s">
        <v>264</v>
      </c>
      <c r="I190" s="76">
        <v>20.72</v>
      </c>
      <c r="J190" s="51">
        <v>0</v>
      </c>
      <c r="K190" s="52">
        <f t="shared" si="5"/>
        <v>0</v>
      </c>
      <c r="L190" s="52">
        <f t="shared" si="6"/>
        <v>0</v>
      </c>
      <c r="M190" s="53"/>
      <c r="N190" s="54">
        <f t="shared" si="2"/>
        <v>0</v>
      </c>
      <c r="O190" s="53"/>
      <c r="P190" s="53"/>
      <c r="Q190" s="53"/>
      <c r="R190" s="55">
        <f t="shared" si="7"/>
        <v>0</v>
      </c>
      <c r="S190" s="56" t="str">
        <f t="shared" si="8"/>
        <v>OK</v>
      </c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</row>
    <row r="191" spans="1:51" ht="24.75" customHeight="1" x14ac:dyDescent="0.25">
      <c r="A191" s="147"/>
      <c r="B191" s="149"/>
      <c r="C191" s="50">
        <v>188</v>
      </c>
      <c r="D191" s="77" t="s">
        <v>127</v>
      </c>
      <c r="E191" s="78" t="s">
        <v>220</v>
      </c>
      <c r="F191" s="59">
        <v>502380003</v>
      </c>
      <c r="G191" s="58" t="s">
        <v>91</v>
      </c>
      <c r="H191" s="80" t="s">
        <v>264</v>
      </c>
      <c r="I191" s="76">
        <v>10.38</v>
      </c>
      <c r="J191" s="51">
        <v>0</v>
      </c>
      <c r="K191" s="52">
        <f t="shared" si="5"/>
        <v>0</v>
      </c>
      <c r="L191" s="52">
        <f t="shared" si="6"/>
        <v>0</v>
      </c>
      <c r="M191" s="53"/>
      <c r="N191" s="54">
        <f t="shared" si="2"/>
        <v>0</v>
      </c>
      <c r="O191" s="53"/>
      <c r="P191" s="53"/>
      <c r="Q191" s="53"/>
      <c r="R191" s="55">
        <f t="shared" si="7"/>
        <v>0</v>
      </c>
      <c r="S191" s="56" t="str">
        <f t="shared" si="8"/>
        <v>OK</v>
      </c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</row>
    <row r="192" spans="1:51" ht="24.75" customHeight="1" x14ac:dyDescent="0.25">
      <c r="A192" s="147"/>
      <c r="B192" s="149"/>
      <c r="C192" s="50">
        <v>189</v>
      </c>
      <c r="D192" s="77" t="s">
        <v>131</v>
      </c>
      <c r="E192" s="78" t="s">
        <v>221</v>
      </c>
      <c r="F192" s="59">
        <v>502380003</v>
      </c>
      <c r="G192" s="58" t="s">
        <v>91</v>
      </c>
      <c r="H192" s="80" t="s">
        <v>264</v>
      </c>
      <c r="I192" s="76">
        <v>141.63</v>
      </c>
      <c r="J192" s="51">
        <v>0</v>
      </c>
      <c r="K192" s="52">
        <f t="shared" si="5"/>
        <v>0</v>
      </c>
      <c r="L192" s="52">
        <f t="shared" si="6"/>
        <v>0</v>
      </c>
      <c r="M192" s="53"/>
      <c r="N192" s="54">
        <f t="shared" si="2"/>
        <v>0</v>
      </c>
      <c r="O192" s="53"/>
      <c r="P192" s="53"/>
      <c r="Q192" s="53"/>
      <c r="R192" s="55">
        <f t="shared" si="7"/>
        <v>0</v>
      </c>
      <c r="S192" s="56" t="str">
        <f t="shared" si="8"/>
        <v>OK</v>
      </c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</row>
    <row r="193" spans="1:51" ht="24.75" customHeight="1" x14ac:dyDescent="0.25">
      <c r="A193" s="147"/>
      <c r="B193" s="149"/>
      <c r="C193" s="50">
        <v>190</v>
      </c>
      <c r="D193" s="77" t="s">
        <v>137</v>
      </c>
      <c r="E193" s="78" t="s">
        <v>222</v>
      </c>
      <c r="F193" s="59">
        <v>502380003</v>
      </c>
      <c r="G193" s="58" t="s">
        <v>91</v>
      </c>
      <c r="H193" s="80" t="s">
        <v>264</v>
      </c>
      <c r="I193" s="76">
        <v>42.47</v>
      </c>
      <c r="J193" s="51">
        <v>0</v>
      </c>
      <c r="K193" s="52">
        <f t="shared" si="5"/>
        <v>0</v>
      </c>
      <c r="L193" s="52">
        <f t="shared" si="6"/>
        <v>0</v>
      </c>
      <c r="M193" s="53"/>
      <c r="N193" s="54">
        <f t="shared" si="2"/>
        <v>0</v>
      </c>
      <c r="O193" s="53"/>
      <c r="P193" s="53"/>
      <c r="Q193" s="53"/>
      <c r="R193" s="55">
        <f t="shared" si="7"/>
        <v>0</v>
      </c>
      <c r="S193" s="56" t="str">
        <f t="shared" si="8"/>
        <v>OK</v>
      </c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</row>
    <row r="194" spans="1:51" ht="24.75" customHeight="1" x14ac:dyDescent="0.25">
      <c r="A194" s="147"/>
      <c r="B194" s="149"/>
      <c r="C194" s="50">
        <v>191</v>
      </c>
      <c r="D194" s="77" t="s">
        <v>139</v>
      </c>
      <c r="E194" s="78" t="s">
        <v>223</v>
      </c>
      <c r="F194" s="59">
        <v>502380003</v>
      </c>
      <c r="G194" s="58" t="s">
        <v>91</v>
      </c>
      <c r="H194" s="80" t="s">
        <v>264</v>
      </c>
      <c r="I194" s="76">
        <v>70.77</v>
      </c>
      <c r="J194" s="51">
        <v>0</v>
      </c>
      <c r="K194" s="52">
        <f t="shared" si="5"/>
        <v>0</v>
      </c>
      <c r="L194" s="52">
        <f t="shared" si="6"/>
        <v>0</v>
      </c>
      <c r="M194" s="53"/>
      <c r="N194" s="54">
        <f t="shared" si="2"/>
        <v>0</v>
      </c>
      <c r="O194" s="53"/>
      <c r="P194" s="53"/>
      <c r="Q194" s="53"/>
      <c r="R194" s="55">
        <f t="shared" si="7"/>
        <v>0</v>
      </c>
      <c r="S194" s="56" t="str">
        <f t="shared" si="8"/>
        <v>OK</v>
      </c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</row>
    <row r="195" spans="1:51" ht="24.75" customHeight="1" x14ac:dyDescent="0.25">
      <c r="A195" s="147"/>
      <c r="B195" s="149"/>
      <c r="C195" s="50">
        <v>192</v>
      </c>
      <c r="D195" s="77" t="s">
        <v>141</v>
      </c>
      <c r="E195" s="78" t="s">
        <v>224</v>
      </c>
      <c r="F195" s="79">
        <v>504221262</v>
      </c>
      <c r="G195" s="58" t="s">
        <v>90</v>
      </c>
      <c r="H195" s="59" t="s">
        <v>263</v>
      </c>
      <c r="I195" s="76">
        <v>783.89</v>
      </c>
      <c r="J195" s="51">
        <v>0</v>
      </c>
      <c r="K195" s="52">
        <f t="shared" si="5"/>
        <v>0</v>
      </c>
      <c r="L195" s="52">
        <f t="shared" si="6"/>
        <v>0</v>
      </c>
      <c r="M195" s="53"/>
      <c r="N195" s="54">
        <f t="shared" si="2"/>
        <v>0</v>
      </c>
      <c r="O195" s="53"/>
      <c r="P195" s="53"/>
      <c r="Q195" s="53"/>
      <c r="R195" s="55">
        <f t="shared" si="7"/>
        <v>0</v>
      </c>
      <c r="S195" s="56" t="str">
        <f t="shared" si="8"/>
        <v>OK</v>
      </c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</row>
    <row r="196" spans="1:51" ht="24.75" customHeight="1" x14ac:dyDescent="0.25">
      <c r="A196" s="147"/>
      <c r="B196" s="149"/>
      <c r="C196" s="50">
        <v>193</v>
      </c>
      <c r="D196" s="77" t="s">
        <v>143</v>
      </c>
      <c r="E196" s="78" t="s">
        <v>224</v>
      </c>
      <c r="F196" s="79">
        <v>504221262</v>
      </c>
      <c r="G196" s="58" t="s">
        <v>90</v>
      </c>
      <c r="H196" s="59" t="s">
        <v>263</v>
      </c>
      <c r="I196" s="76">
        <v>443.55</v>
      </c>
      <c r="J196" s="51">
        <v>0</v>
      </c>
      <c r="K196" s="52">
        <f t="shared" si="5"/>
        <v>0</v>
      </c>
      <c r="L196" s="52">
        <f t="shared" si="6"/>
        <v>0</v>
      </c>
      <c r="M196" s="53"/>
      <c r="N196" s="54">
        <f t="shared" si="2"/>
        <v>0</v>
      </c>
      <c r="O196" s="53"/>
      <c r="P196" s="53"/>
      <c r="Q196" s="53"/>
      <c r="R196" s="55">
        <f t="shared" si="7"/>
        <v>0</v>
      </c>
      <c r="S196" s="56" t="str">
        <f t="shared" si="8"/>
        <v>OK</v>
      </c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</row>
    <row r="197" spans="1:51" ht="24.75" customHeight="1" x14ac:dyDescent="0.25">
      <c r="A197" s="147"/>
      <c r="B197" s="149"/>
      <c r="C197" s="50">
        <v>194</v>
      </c>
      <c r="D197" s="77" t="s">
        <v>144</v>
      </c>
      <c r="E197" s="78" t="s">
        <v>225</v>
      </c>
      <c r="F197" s="79">
        <v>504221262</v>
      </c>
      <c r="G197" s="58" t="s">
        <v>90</v>
      </c>
      <c r="H197" s="59" t="s">
        <v>263</v>
      </c>
      <c r="I197" s="76">
        <v>117.55</v>
      </c>
      <c r="J197" s="51">
        <v>0</v>
      </c>
      <c r="K197" s="52">
        <f t="shared" si="5"/>
        <v>0</v>
      </c>
      <c r="L197" s="52">
        <f t="shared" si="6"/>
        <v>0</v>
      </c>
      <c r="M197" s="53"/>
      <c r="N197" s="54">
        <f t="shared" si="2"/>
        <v>0</v>
      </c>
      <c r="O197" s="53"/>
      <c r="P197" s="53"/>
      <c r="Q197" s="53"/>
      <c r="R197" s="55">
        <f t="shared" si="7"/>
        <v>0</v>
      </c>
      <c r="S197" s="56" t="str">
        <f t="shared" si="8"/>
        <v>OK</v>
      </c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</row>
    <row r="198" spans="1:51" ht="24.75" customHeight="1" x14ac:dyDescent="0.25">
      <c r="A198" s="147"/>
      <c r="B198" s="149"/>
      <c r="C198" s="50">
        <v>195</v>
      </c>
      <c r="D198" s="77" t="s">
        <v>148</v>
      </c>
      <c r="E198" s="78" t="s">
        <v>215</v>
      </c>
      <c r="F198" s="79">
        <v>504221262</v>
      </c>
      <c r="G198" s="58" t="s">
        <v>90</v>
      </c>
      <c r="H198" s="59" t="s">
        <v>263</v>
      </c>
      <c r="I198" s="76">
        <v>253.25</v>
      </c>
      <c r="J198" s="51">
        <v>0</v>
      </c>
      <c r="K198" s="52">
        <f t="shared" si="5"/>
        <v>0</v>
      </c>
      <c r="L198" s="52">
        <f t="shared" si="6"/>
        <v>0</v>
      </c>
      <c r="M198" s="53"/>
      <c r="N198" s="54">
        <f t="shared" si="2"/>
        <v>0</v>
      </c>
      <c r="O198" s="53"/>
      <c r="P198" s="53"/>
      <c r="Q198" s="53"/>
      <c r="R198" s="55">
        <f t="shared" si="7"/>
        <v>0</v>
      </c>
      <c r="S198" s="56" t="str">
        <f t="shared" si="8"/>
        <v>OK</v>
      </c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</row>
    <row r="199" spans="1:51" ht="24.75" customHeight="1" x14ac:dyDescent="0.25">
      <c r="A199" s="147"/>
      <c r="B199" s="149"/>
      <c r="C199" s="50">
        <v>196</v>
      </c>
      <c r="D199" s="77" t="s">
        <v>149</v>
      </c>
      <c r="E199" s="78" t="s">
        <v>226</v>
      </c>
      <c r="F199" s="79">
        <v>504221262</v>
      </c>
      <c r="G199" s="58" t="s">
        <v>90</v>
      </c>
      <c r="H199" s="59" t="s">
        <v>263</v>
      </c>
      <c r="I199" s="76">
        <v>68.739999999999995</v>
      </c>
      <c r="J199" s="51">
        <v>0</v>
      </c>
      <c r="K199" s="52">
        <f t="shared" si="5"/>
        <v>0</v>
      </c>
      <c r="L199" s="52">
        <f t="shared" si="6"/>
        <v>0</v>
      </c>
      <c r="M199" s="53"/>
      <c r="N199" s="54">
        <f t="shared" si="2"/>
        <v>0</v>
      </c>
      <c r="O199" s="53"/>
      <c r="P199" s="53"/>
      <c r="Q199" s="53"/>
      <c r="R199" s="55">
        <f t="shared" si="7"/>
        <v>0</v>
      </c>
      <c r="S199" s="56" t="str">
        <f t="shared" si="8"/>
        <v>OK</v>
      </c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</row>
    <row r="200" spans="1:51" ht="24.75" customHeight="1" x14ac:dyDescent="0.25">
      <c r="A200" s="147"/>
      <c r="B200" s="149"/>
      <c r="C200" s="50">
        <v>197</v>
      </c>
      <c r="D200" s="77" t="s">
        <v>153</v>
      </c>
      <c r="E200" s="78" t="s">
        <v>227</v>
      </c>
      <c r="F200" s="79">
        <v>504221262</v>
      </c>
      <c r="G200" s="58" t="s">
        <v>90</v>
      </c>
      <c r="H200" s="59" t="s">
        <v>263</v>
      </c>
      <c r="I200" s="76">
        <v>748.37</v>
      </c>
      <c r="J200" s="51">
        <v>0</v>
      </c>
      <c r="K200" s="52">
        <f t="shared" si="5"/>
        <v>0</v>
      </c>
      <c r="L200" s="52">
        <f t="shared" si="6"/>
        <v>0</v>
      </c>
      <c r="M200" s="53"/>
      <c r="N200" s="54">
        <f t="shared" si="2"/>
        <v>0</v>
      </c>
      <c r="O200" s="53"/>
      <c r="P200" s="53"/>
      <c r="Q200" s="53"/>
      <c r="R200" s="55">
        <f t="shared" si="7"/>
        <v>0</v>
      </c>
      <c r="S200" s="56" t="str">
        <f t="shared" si="8"/>
        <v>OK</v>
      </c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</row>
    <row r="201" spans="1:51" ht="24.75" customHeight="1" x14ac:dyDescent="0.25">
      <c r="A201" s="147"/>
      <c r="B201" s="149"/>
      <c r="C201" s="50">
        <v>198</v>
      </c>
      <c r="D201" s="77" t="s">
        <v>157</v>
      </c>
      <c r="E201" s="78" t="s">
        <v>215</v>
      </c>
      <c r="F201" s="79">
        <v>504221262</v>
      </c>
      <c r="G201" s="58" t="s">
        <v>90</v>
      </c>
      <c r="H201" s="59" t="s">
        <v>263</v>
      </c>
      <c r="I201" s="76">
        <v>48.89</v>
      </c>
      <c r="J201" s="51">
        <v>0</v>
      </c>
      <c r="K201" s="52">
        <f t="shared" si="5"/>
        <v>0</v>
      </c>
      <c r="L201" s="52">
        <f t="shared" si="6"/>
        <v>0</v>
      </c>
      <c r="M201" s="53"/>
      <c r="N201" s="54">
        <f t="shared" si="2"/>
        <v>0</v>
      </c>
      <c r="O201" s="53"/>
      <c r="P201" s="53"/>
      <c r="Q201" s="53"/>
      <c r="R201" s="55">
        <f t="shared" si="7"/>
        <v>0</v>
      </c>
      <c r="S201" s="56" t="str">
        <f t="shared" si="8"/>
        <v>OK</v>
      </c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</row>
    <row r="202" spans="1:51" ht="24.75" customHeight="1" x14ac:dyDescent="0.25">
      <c r="A202" s="147"/>
      <c r="B202" s="149"/>
      <c r="C202" s="50">
        <v>199</v>
      </c>
      <c r="D202" s="77" t="s">
        <v>158</v>
      </c>
      <c r="E202" s="78" t="s">
        <v>215</v>
      </c>
      <c r="F202" s="79">
        <v>504221262</v>
      </c>
      <c r="G202" s="58" t="s">
        <v>90</v>
      </c>
      <c r="H202" s="59" t="s">
        <v>263</v>
      </c>
      <c r="I202" s="76">
        <v>52.36</v>
      </c>
      <c r="J202" s="51">
        <v>0</v>
      </c>
      <c r="K202" s="52">
        <f t="shared" si="5"/>
        <v>0</v>
      </c>
      <c r="L202" s="52">
        <f t="shared" si="6"/>
        <v>0</v>
      </c>
      <c r="M202" s="53"/>
      <c r="N202" s="54">
        <f t="shared" si="2"/>
        <v>0</v>
      </c>
      <c r="O202" s="53"/>
      <c r="P202" s="53"/>
      <c r="Q202" s="53"/>
      <c r="R202" s="55">
        <f t="shared" si="7"/>
        <v>0</v>
      </c>
      <c r="S202" s="56" t="str">
        <f t="shared" si="8"/>
        <v>OK</v>
      </c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</row>
    <row r="203" spans="1:51" ht="24.75" customHeight="1" x14ac:dyDescent="0.25">
      <c r="A203" s="147"/>
      <c r="B203" s="149"/>
      <c r="C203" s="50">
        <v>200</v>
      </c>
      <c r="D203" s="77" t="s">
        <v>161</v>
      </c>
      <c r="E203" s="78" t="s">
        <v>228</v>
      </c>
      <c r="F203" s="59">
        <v>502380003</v>
      </c>
      <c r="G203" s="58" t="s">
        <v>91</v>
      </c>
      <c r="H203" s="80" t="s">
        <v>264</v>
      </c>
      <c r="I203" s="76">
        <v>13.77</v>
      </c>
      <c r="J203" s="51">
        <v>0</v>
      </c>
      <c r="K203" s="52">
        <f t="shared" si="5"/>
        <v>0</v>
      </c>
      <c r="L203" s="52">
        <f t="shared" si="6"/>
        <v>0</v>
      </c>
      <c r="M203" s="53"/>
      <c r="N203" s="54">
        <f t="shared" si="2"/>
        <v>0</v>
      </c>
      <c r="O203" s="53"/>
      <c r="P203" s="53"/>
      <c r="Q203" s="53"/>
      <c r="R203" s="55">
        <f t="shared" si="7"/>
        <v>0</v>
      </c>
      <c r="S203" s="56" t="str">
        <f t="shared" si="8"/>
        <v>OK</v>
      </c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</row>
    <row r="204" spans="1:51" ht="24.75" customHeight="1" x14ac:dyDescent="0.25">
      <c r="A204" s="147"/>
      <c r="B204" s="149"/>
      <c r="C204" s="50">
        <v>201</v>
      </c>
      <c r="D204" s="77" t="s">
        <v>167</v>
      </c>
      <c r="E204" s="78" t="s">
        <v>229</v>
      </c>
      <c r="F204" s="79">
        <v>504221262</v>
      </c>
      <c r="G204" s="58" t="s">
        <v>90</v>
      </c>
      <c r="H204" s="59" t="s">
        <v>263</v>
      </c>
      <c r="I204" s="76">
        <v>789.17</v>
      </c>
      <c r="J204" s="51">
        <v>0</v>
      </c>
      <c r="K204" s="52">
        <f t="shared" si="5"/>
        <v>0</v>
      </c>
      <c r="L204" s="52">
        <f t="shared" si="6"/>
        <v>0</v>
      </c>
      <c r="M204" s="53"/>
      <c r="N204" s="54">
        <f t="shared" si="2"/>
        <v>0</v>
      </c>
      <c r="O204" s="53"/>
      <c r="P204" s="53"/>
      <c r="Q204" s="53"/>
      <c r="R204" s="55">
        <f t="shared" si="7"/>
        <v>0</v>
      </c>
      <c r="S204" s="56" t="str">
        <f t="shared" si="8"/>
        <v>OK</v>
      </c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</row>
    <row r="205" spans="1:51" ht="24.75" customHeight="1" x14ac:dyDescent="0.25">
      <c r="A205" s="147"/>
      <c r="B205" s="149"/>
      <c r="C205" s="50">
        <v>202</v>
      </c>
      <c r="D205" s="77" t="s">
        <v>168</v>
      </c>
      <c r="E205" s="78" t="s">
        <v>230</v>
      </c>
      <c r="F205" s="79">
        <v>504221262</v>
      </c>
      <c r="G205" s="58" t="s">
        <v>90</v>
      </c>
      <c r="H205" s="59" t="s">
        <v>263</v>
      </c>
      <c r="I205" s="76">
        <v>348.99</v>
      </c>
      <c r="J205" s="51">
        <v>0</v>
      </c>
      <c r="K205" s="52">
        <f t="shared" si="5"/>
        <v>0</v>
      </c>
      <c r="L205" s="52">
        <f t="shared" si="6"/>
        <v>0</v>
      </c>
      <c r="M205" s="53"/>
      <c r="N205" s="54">
        <f t="shared" si="2"/>
        <v>0</v>
      </c>
      <c r="O205" s="53"/>
      <c r="P205" s="53"/>
      <c r="Q205" s="53"/>
      <c r="R205" s="55">
        <f t="shared" si="7"/>
        <v>0</v>
      </c>
      <c r="S205" s="56" t="str">
        <f t="shared" si="8"/>
        <v>OK</v>
      </c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</row>
    <row r="206" spans="1:51" ht="24.75" customHeight="1" x14ac:dyDescent="0.25">
      <c r="A206" s="147"/>
      <c r="B206" s="149"/>
      <c r="C206" s="50">
        <v>203</v>
      </c>
      <c r="D206" s="77" t="s">
        <v>170</v>
      </c>
      <c r="E206" s="78" t="s">
        <v>215</v>
      </c>
      <c r="F206" s="59">
        <v>502380003</v>
      </c>
      <c r="G206" s="58" t="s">
        <v>91</v>
      </c>
      <c r="H206" s="80" t="s">
        <v>264</v>
      </c>
      <c r="I206" s="76">
        <v>140.38</v>
      </c>
      <c r="J206" s="51">
        <v>0</v>
      </c>
      <c r="K206" s="52">
        <f t="shared" si="5"/>
        <v>0</v>
      </c>
      <c r="L206" s="52">
        <f t="shared" si="6"/>
        <v>0</v>
      </c>
      <c r="M206" s="53"/>
      <c r="N206" s="54">
        <f t="shared" si="2"/>
        <v>0</v>
      </c>
      <c r="O206" s="53"/>
      <c r="P206" s="53"/>
      <c r="Q206" s="53"/>
      <c r="R206" s="55">
        <f t="shared" si="7"/>
        <v>0</v>
      </c>
      <c r="S206" s="56" t="str">
        <f t="shared" si="8"/>
        <v>OK</v>
      </c>
      <c r="T206" s="57"/>
      <c r="U206" s="57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</row>
    <row r="207" spans="1:51" ht="24.75" customHeight="1" x14ac:dyDescent="0.25">
      <c r="A207" s="147"/>
      <c r="B207" s="149"/>
      <c r="C207" s="50">
        <v>204</v>
      </c>
      <c r="D207" s="77" t="s">
        <v>171</v>
      </c>
      <c r="E207" s="78" t="s">
        <v>215</v>
      </c>
      <c r="F207" s="59">
        <v>502380003</v>
      </c>
      <c r="G207" s="58" t="s">
        <v>91</v>
      </c>
      <c r="H207" s="80" t="s">
        <v>264</v>
      </c>
      <c r="I207" s="76">
        <v>79.58</v>
      </c>
      <c r="J207" s="51">
        <v>0</v>
      </c>
      <c r="K207" s="52">
        <f t="shared" si="5"/>
        <v>0</v>
      </c>
      <c r="L207" s="52">
        <f t="shared" si="6"/>
        <v>0</v>
      </c>
      <c r="M207" s="53"/>
      <c r="N207" s="54">
        <f t="shared" si="2"/>
        <v>0</v>
      </c>
      <c r="O207" s="53"/>
      <c r="P207" s="53"/>
      <c r="Q207" s="53"/>
      <c r="R207" s="55">
        <f t="shared" si="7"/>
        <v>0</v>
      </c>
      <c r="S207" s="56" t="str">
        <f t="shared" si="8"/>
        <v>OK</v>
      </c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</row>
    <row r="208" spans="1:51" ht="24.75" customHeight="1" x14ac:dyDescent="0.25">
      <c r="A208" s="147"/>
      <c r="B208" s="149"/>
      <c r="C208" s="50">
        <v>205</v>
      </c>
      <c r="D208" s="77" t="s">
        <v>172</v>
      </c>
      <c r="E208" s="78" t="s">
        <v>220</v>
      </c>
      <c r="F208" s="59">
        <v>502380003</v>
      </c>
      <c r="G208" s="58" t="s">
        <v>91</v>
      </c>
      <c r="H208" s="80" t="s">
        <v>264</v>
      </c>
      <c r="I208" s="76">
        <v>14.05</v>
      </c>
      <c r="J208" s="51">
        <v>0</v>
      </c>
      <c r="K208" s="52">
        <f t="shared" si="5"/>
        <v>0</v>
      </c>
      <c r="L208" s="52">
        <f t="shared" si="6"/>
        <v>0</v>
      </c>
      <c r="M208" s="53"/>
      <c r="N208" s="54">
        <f t="shared" si="2"/>
        <v>0</v>
      </c>
      <c r="O208" s="53"/>
      <c r="P208" s="53"/>
      <c r="Q208" s="53"/>
      <c r="R208" s="55">
        <f t="shared" si="7"/>
        <v>0</v>
      </c>
      <c r="S208" s="56" t="str">
        <f t="shared" si="8"/>
        <v>OK</v>
      </c>
      <c r="T208" s="57"/>
      <c r="U208" s="57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</row>
    <row r="209" spans="1:51" ht="24.75" customHeight="1" x14ac:dyDescent="0.25">
      <c r="A209" s="147"/>
      <c r="B209" s="149"/>
      <c r="C209" s="50">
        <v>206</v>
      </c>
      <c r="D209" s="77" t="s">
        <v>174</v>
      </c>
      <c r="E209" s="78" t="s">
        <v>215</v>
      </c>
      <c r="F209" s="79">
        <v>504221262</v>
      </c>
      <c r="G209" s="58" t="s">
        <v>90</v>
      </c>
      <c r="H209" s="59" t="s">
        <v>263</v>
      </c>
      <c r="I209" s="76">
        <v>133.57</v>
      </c>
      <c r="J209" s="51">
        <v>0</v>
      </c>
      <c r="K209" s="52">
        <f t="shared" si="5"/>
        <v>0</v>
      </c>
      <c r="L209" s="52">
        <f t="shared" si="6"/>
        <v>0</v>
      </c>
      <c r="M209" s="53"/>
      <c r="N209" s="54">
        <f t="shared" si="2"/>
        <v>0</v>
      </c>
      <c r="O209" s="53"/>
      <c r="P209" s="53"/>
      <c r="Q209" s="53"/>
      <c r="R209" s="55">
        <f t="shared" si="7"/>
        <v>0</v>
      </c>
      <c r="S209" s="56" t="str">
        <f t="shared" si="8"/>
        <v>OK</v>
      </c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</row>
    <row r="210" spans="1:51" ht="24.75" customHeight="1" x14ac:dyDescent="0.25">
      <c r="A210" s="147"/>
      <c r="B210" s="150"/>
      <c r="C210" s="50">
        <v>207</v>
      </c>
      <c r="D210" s="77" t="s">
        <v>175</v>
      </c>
      <c r="E210" s="78" t="s">
        <v>215</v>
      </c>
      <c r="F210" s="79">
        <v>504221262</v>
      </c>
      <c r="G210" s="58" t="s">
        <v>90</v>
      </c>
      <c r="H210" s="59" t="s">
        <v>263</v>
      </c>
      <c r="I210" s="76">
        <v>147.88999999999999</v>
      </c>
      <c r="J210" s="51">
        <v>0</v>
      </c>
      <c r="K210" s="52">
        <f t="shared" si="5"/>
        <v>0</v>
      </c>
      <c r="L210" s="52">
        <f t="shared" si="6"/>
        <v>0</v>
      </c>
      <c r="M210" s="53"/>
      <c r="N210" s="54">
        <f t="shared" si="2"/>
        <v>0</v>
      </c>
      <c r="O210" s="53"/>
      <c r="P210" s="53"/>
      <c r="Q210" s="53"/>
      <c r="R210" s="55">
        <f t="shared" si="7"/>
        <v>0</v>
      </c>
      <c r="S210" s="56" t="str">
        <f t="shared" si="8"/>
        <v>OK</v>
      </c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</row>
    <row r="211" spans="1:51" ht="24.75" customHeight="1" x14ac:dyDescent="0.25">
      <c r="A211" s="147" t="s">
        <v>102</v>
      </c>
      <c r="B211" s="148" t="s">
        <v>103</v>
      </c>
      <c r="C211" s="50">
        <v>208</v>
      </c>
      <c r="D211" s="77" t="s">
        <v>106</v>
      </c>
      <c r="E211" s="78" t="s">
        <v>231</v>
      </c>
      <c r="F211" s="79">
        <v>504221262</v>
      </c>
      <c r="G211" s="58" t="s">
        <v>90</v>
      </c>
      <c r="H211" s="59" t="s">
        <v>263</v>
      </c>
      <c r="I211" s="76">
        <v>203.44</v>
      </c>
      <c r="J211" s="51">
        <v>0</v>
      </c>
      <c r="K211" s="52">
        <f t="shared" si="5"/>
        <v>0</v>
      </c>
      <c r="L211" s="52">
        <f t="shared" si="6"/>
        <v>0</v>
      </c>
      <c r="M211" s="53"/>
      <c r="N211" s="54">
        <f t="shared" si="2"/>
        <v>0</v>
      </c>
      <c r="O211" s="53"/>
      <c r="P211" s="53"/>
      <c r="Q211" s="53"/>
      <c r="R211" s="55">
        <f t="shared" si="7"/>
        <v>0</v>
      </c>
      <c r="S211" s="56" t="str">
        <f t="shared" si="8"/>
        <v>OK</v>
      </c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</row>
    <row r="212" spans="1:51" ht="24.75" customHeight="1" x14ac:dyDescent="0.25">
      <c r="A212" s="147"/>
      <c r="B212" s="149"/>
      <c r="C212" s="50">
        <v>209</v>
      </c>
      <c r="D212" s="77" t="s">
        <v>109</v>
      </c>
      <c r="E212" s="78" t="s">
        <v>232</v>
      </c>
      <c r="F212" s="79">
        <v>504221262</v>
      </c>
      <c r="G212" s="58" t="s">
        <v>90</v>
      </c>
      <c r="H212" s="59" t="s">
        <v>263</v>
      </c>
      <c r="I212" s="76">
        <v>26.2</v>
      </c>
      <c r="J212" s="51">
        <v>0</v>
      </c>
      <c r="K212" s="52">
        <f t="shared" si="5"/>
        <v>0</v>
      </c>
      <c r="L212" s="52">
        <f t="shared" si="6"/>
        <v>0</v>
      </c>
      <c r="M212" s="53"/>
      <c r="N212" s="54">
        <f t="shared" si="2"/>
        <v>0</v>
      </c>
      <c r="O212" s="53"/>
      <c r="P212" s="53"/>
      <c r="Q212" s="53"/>
      <c r="R212" s="55">
        <f t="shared" si="7"/>
        <v>0</v>
      </c>
      <c r="S212" s="56" t="str">
        <f t="shared" si="8"/>
        <v>OK</v>
      </c>
      <c r="T212" s="57"/>
      <c r="U212" s="57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</row>
    <row r="213" spans="1:51" ht="24.75" customHeight="1" x14ac:dyDescent="0.25">
      <c r="A213" s="147"/>
      <c r="B213" s="149"/>
      <c r="C213" s="50">
        <v>210</v>
      </c>
      <c r="D213" s="77" t="s">
        <v>110</v>
      </c>
      <c r="E213" s="78" t="s">
        <v>233</v>
      </c>
      <c r="F213" s="79">
        <v>504221262</v>
      </c>
      <c r="G213" s="58" t="s">
        <v>90</v>
      </c>
      <c r="H213" s="59" t="s">
        <v>263</v>
      </c>
      <c r="I213" s="76">
        <v>41.65</v>
      </c>
      <c r="J213" s="51">
        <v>0</v>
      </c>
      <c r="K213" s="52">
        <f t="shared" si="5"/>
        <v>0</v>
      </c>
      <c r="L213" s="52">
        <f t="shared" si="6"/>
        <v>0</v>
      </c>
      <c r="M213" s="53"/>
      <c r="N213" s="54">
        <f t="shared" si="2"/>
        <v>0</v>
      </c>
      <c r="O213" s="53"/>
      <c r="P213" s="53"/>
      <c r="Q213" s="53"/>
      <c r="R213" s="55">
        <f t="shared" si="7"/>
        <v>0</v>
      </c>
      <c r="S213" s="56" t="str">
        <f t="shared" si="8"/>
        <v>OK</v>
      </c>
      <c r="T213" s="57"/>
      <c r="U213" s="57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</row>
    <row r="214" spans="1:51" ht="24.75" customHeight="1" x14ac:dyDescent="0.25">
      <c r="A214" s="147"/>
      <c r="B214" s="149"/>
      <c r="C214" s="50">
        <v>211</v>
      </c>
      <c r="D214" s="77" t="s">
        <v>112</v>
      </c>
      <c r="E214" s="78" t="s">
        <v>178</v>
      </c>
      <c r="F214" s="79">
        <v>504221262</v>
      </c>
      <c r="G214" s="58" t="s">
        <v>90</v>
      </c>
      <c r="H214" s="59" t="s">
        <v>263</v>
      </c>
      <c r="I214" s="76">
        <v>50</v>
      </c>
      <c r="J214" s="51">
        <v>0</v>
      </c>
      <c r="K214" s="52">
        <f t="shared" si="5"/>
        <v>0</v>
      </c>
      <c r="L214" s="52">
        <f t="shared" si="6"/>
        <v>0</v>
      </c>
      <c r="M214" s="53"/>
      <c r="N214" s="54">
        <f t="shared" si="2"/>
        <v>0</v>
      </c>
      <c r="O214" s="53"/>
      <c r="P214" s="53"/>
      <c r="Q214" s="53"/>
      <c r="R214" s="55">
        <f t="shared" si="7"/>
        <v>0</v>
      </c>
      <c r="S214" s="56" t="str">
        <f t="shared" si="8"/>
        <v>OK</v>
      </c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</row>
    <row r="215" spans="1:51" ht="24.75" customHeight="1" x14ac:dyDescent="0.25">
      <c r="A215" s="147"/>
      <c r="B215" s="149"/>
      <c r="C215" s="50">
        <v>212</v>
      </c>
      <c r="D215" s="77" t="s">
        <v>115</v>
      </c>
      <c r="E215" s="78" t="s">
        <v>234</v>
      </c>
      <c r="F215" s="59">
        <v>502380003</v>
      </c>
      <c r="G215" s="58" t="s">
        <v>91</v>
      </c>
      <c r="H215" s="80" t="s">
        <v>264</v>
      </c>
      <c r="I215" s="76">
        <v>10</v>
      </c>
      <c r="J215" s="51">
        <v>0</v>
      </c>
      <c r="K215" s="52">
        <f t="shared" si="5"/>
        <v>0</v>
      </c>
      <c r="L215" s="52">
        <f t="shared" si="6"/>
        <v>0</v>
      </c>
      <c r="M215" s="53"/>
      <c r="N215" s="54">
        <f t="shared" si="2"/>
        <v>0</v>
      </c>
      <c r="O215" s="53"/>
      <c r="P215" s="53"/>
      <c r="Q215" s="53"/>
      <c r="R215" s="55">
        <f t="shared" si="7"/>
        <v>0</v>
      </c>
      <c r="S215" s="56" t="str">
        <f t="shared" si="8"/>
        <v>OK</v>
      </c>
      <c r="T215" s="57"/>
      <c r="U215" s="57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</row>
    <row r="216" spans="1:51" ht="24.75" customHeight="1" x14ac:dyDescent="0.25">
      <c r="A216" s="147"/>
      <c r="B216" s="149"/>
      <c r="C216" s="50">
        <v>213</v>
      </c>
      <c r="D216" s="77" t="s">
        <v>117</v>
      </c>
      <c r="E216" s="78" t="s">
        <v>235</v>
      </c>
      <c r="F216" s="59">
        <v>502380003</v>
      </c>
      <c r="G216" s="58" t="s">
        <v>91</v>
      </c>
      <c r="H216" s="80" t="s">
        <v>264</v>
      </c>
      <c r="I216" s="76">
        <v>15.7</v>
      </c>
      <c r="J216" s="51">
        <v>0</v>
      </c>
      <c r="K216" s="52">
        <f t="shared" si="5"/>
        <v>0</v>
      </c>
      <c r="L216" s="52">
        <f t="shared" si="6"/>
        <v>0</v>
      </c>
      <c r="M216" s="53"/>
      <c r="N216" s="54">
        <f t="shared" si="2"/>
        <v>0</v>
      </c>
      <c r="O216" s="53"/>
      <c r="P216" s="53"/>
      <c r="Q216" s="53"/>
      <c r="R216" s="55">
        <f t="shared" si="7"/>
        <v>0</v>
      </c>
      <c r="S216" s="56" t="str">
        <f t="shared" si="8"/>
        <v>OK</v>
      </c>
      <c r="T216" s="57"/>
      <c r="U216" s="57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</row>
    <row r="217" spans="1:51" ht="24.75" customHeight="1" x14ac:dyDescent="0.25">
      <c r="A217" s="147"/>
      <c r="B217" s="149"/>
      <c r="C217" s="50">
        <v>214</v>
      </c>
      <c r="D217" s="77" t="s">
        <v>122</v>
      </c>
      <c r="E217" s="78" t="s">
        <v>231</v>
      </c>
      <c r="F217" s="79">
        <v>504221262</v>
      </c>
      <c r="G217" s="58" t="s">
        <v>92</v>
      </c>
      <c r="H217" s="59" t="s">
        <v>263</v>
      </c>
      <c r="I217" s="76">
        <v>10</v>
      </c>
      <c r="J217" s="51">
        <v>0</v>
      </c>
      <c r="K217" s="52">
        <f t="shared" si="5"/>
        <v>0</v>
      </c>
      <c r="L217" s="52">
        <f t="shared" si="6"/>
        <v>0</v>
      </c>
      <c r="M217" s="53"/>
      <c r="N217" s="54">
        <f t="shared" si="2"/>
        <v>0</v>
      </c>
      <c r="O217" s="53"/>
      <c r="P217" s="53"/>
      <c r="Q217" s="53"/>
      <c r="R217" s="55">
        <f t="shared" si="7"/>
        <v>0</v>
      </c>
      <c r="S217" s="56" t="str">
        <f t="shared" si="8"/>
        <v>OK</v>
      </c>
      <c r="T217" s="57"/>
      <c r="U217" s="57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</row>
    <row r="218" spans="1:51" ht="24.75" customHeight="1" x14ac:dyDescent="0.25">
      <c r="A218" s="147"/>
      <c r="B218" s="149"/>
      <c r="C218" s="50">
        <v>215</v>
      </c>
      <c r="D218" s="77" t="s">
        <v>123</v>
      </c>
      <c r="E218" s="78" t="s">
        <v>236</v>
      </c>
      <c r="F218" s="59">
        <v>502380003</v>
      </c>
      <c r="G218" s="58" t="s">
        <v>91</v>
      </c>
      <c r="H218" s="80" t="s">
        <v>264</v>
      </c>
      <c r="I218" s="76">
        <v>15</v>
      </c>
      <c r="J218" s="51">
        <v>0</v>
      </c>
      <c r="K218" s="52">
        <f t="shared" si="5"/>
        <v>0</v>
      </c>
      <c r="L218" s="52">
        <f t="shared" si="6"/>
        <v>0</v>
      </c>
      <c r="M218" s="53"/>
      <c r="N218" s="54">
        <f t="shared" si="2"/>
        <v>0</v>
      </c>
      <c r="O218" s="53"/>
      <c r="P218" s="53"/>
      <c r="Q218" s="53"/>
      <c r="R218" s="55">
        <f t="shared" si="7"/>
        <v>0</v>
      </c>
      <c r="S218" s="56" t="str">
        <f t="shared" si="8"/>
        <v>OK</v>
      </c>
      <c r="T218" s="57"/>
      <c r="U218" s="57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</row>
    <row r="219" spans="1:51" ht="24.75" customHeight="1" x14ac:dyDescent="0.25">
      <c r="A219" s="147"/>
      <c r="B219" s="149"/>
      <c r="C219" s="50">
        <v>216</v>
      </c>
      <c r="D219" s="77" t="s">
        <v>125</v>
      </c>
      <c r="E219" s="78" t="s">
        <v>237</v>
      </c>
      <c r="F219" s="59">
        <v>502380003</v>
      </c>
      <c r="G219" s="58" t="s">
        <v>91</v>
      </c>
      <c r="H219" s="80" t="s">
        <v>264</v>
      </c>
      <c r="I219" s="76">
        <v>21.67</v>
      </c>
      <c r="J219" s="51">
        <v>0</v>
      </c>
      <c r="K219" s="52">
        <f t="shared" si="5"/>
        <v>0</v>
      </c>
      <c r="L219" s="52">
        <f t="shared" si="6"/>
        <v>0</v>
      </c>
      <c r="M219" s="53"/>
      <c r="N219" s="54">
        <f t="shared" si="2"/>
        <v>0</v>
      </c>
      <c r="O219" s="53"/>
      <c r="P219" s="53"/>
      <c r="Q219" s="53"/>
      <c r="R219" s="55">
        <f t="shared" si="7"/>
        <v>0</v>
      </c>
      <c r="S219" s="56" t="str">
        <f t="shared" si="8"/>
        <v>OK</v>
      </c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</row>
    <row r="220" spans="1:51" ht="24.75" customHeight="1" x14ac:dyDescent="0.25">
      <c r="A220" s="147"/>
      <c r="B220" s="149"/>
      <c r="C220" s="50">
        <v>217</v>
      </c>
      <c r="D220" s="77" t="s">
        <v>127</v>
      </c>
      <c r="E220" s="78" t="s">
        <v>211</v>
      </c>
      <c r="F220" s="59">
        <v>502380003</v>
      </c>
      <c r="G220" s="58" t="s">
        <v>91</v>
      </c>
      <c r="H220" s="80" t="s">
        <v>264</v>
      </c>
      <c r="I220" s="76">
        <v>15.22</v>
      </c>
      <c r="J220" s="51">
        <v>0</v>
      </c>
      <c r="K220" s="52">
        <f t="shared" si="5"/>
        <v>0</v>
      </c>
      <c r="L220" s="52">
        <f t="shared" si="6"/>
        <v>0</v>
      </c>
      <c r="M220" s="53"/>
      <c r="N220" s="54">
        <f t="shared" si="2"/>
        <v>0</v>
      </c>
      <c r="O220" s="53"/>
      <c r="P220" s="53"/>
      <c r="Q220" s="53"/>
      <c r="R220" s="55">
        <f t="shared" si="7"/>
        <v>0</v>
      </c>
      <c r="S220" s="56" t="str">
        <f t="shared" si="8"/>
        <v>OK</v>
      </c>
      <c r="T220" s="5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</row>
    <row r="221" spans="1:51" ht="24.75" customHeight="1" x14ac:dyDescent="0.25">
      <c r="A221" s="147"/>
      <c r="B221" s="149"/>
      <c r="C221" s="50">
        <v>218</v>
      </c>
      <c r="D221" s="77" t="s">
        <v>129</v>
      </c>
      <c r="E221" s="78" t="s">
        <v>238</v>
      </c>
      <c r="F221" s="59">
        <v>502380003</v>
      </c>
      <c r="G221" s="58" t="s">
        <v>91</v>
      </c>
      <c r="H221" s="80" t="s">
        <v>264</v>
      </c>
      <c r="I221" s="76">
        <v>212.25</v>
      </c>
      <c r="J221" s="51">
        <v>0</v>
      </c>
      <c r="K221" s="52">
        <f t="shared" si="5"/>
        <v>0</v>
      </c>
      <c r="L221" s="52">
        <f t="shared" si="6"/>
        <v>0</v>
      </c>
      <c r="M221" s="53"/>
      <c r="N221" s="54">
        <f t="shared" si="2"/>
        <v>0</v>
      </c>
      <c r="O221" s="53"/>
      <c r="P221" s="53"/>
      <c r="Q221" s="53"/>
      <c r="R221" s="55">
        <f t="shared" si="7"/>
        <v>0</v>
      </c>
      <c r="S221" s="56" t="str">
        <f t="shared" si="8"/>
        <v>OK</v>
      </c>
      <c r="T221" s="57"/>
      <c r="U221" s="57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</row>
    <row r="222" spans="1:51" ht="24.75" customHeight="1" x14ac:dyDescent="0.25">
      <c r="A222" s="147"/>
      <c r="B222" s="149"/>
      <c r="C222" s="50">
        <v>219</v>
      </c>
      <c r="D222" s="77" t="s">
        <v>131</v>
      </c>
      <c r="E222" s="78" t="s">
        <v>239</v>
      </c>
      <c r="F222" s="59">
        <v>502380003</v>
      </c>
      <c r="G222" s="58" t="s">
        <v>91</v>
      </c>
      <c r="H222" s="80" t="s">
        <v>264</v>
      </c>
      <c r="I222" s="76">
        <v>207.5</v>
      </c>
      <c r="J222" s="51">
        <v>0</v>
      </c>
      <c r="K222" s="52">
        <f t="shared" si="5"/>
        <v>0</v>
      </c>
      <c r="L222" s="52">
        <f t="shared" si="6"/>
        <v>0</v>
      </c>
      <c r="M222" s="53"/>
      <c r="N222" s="54">
        <f t="shared" si="2"/>
        <v>0</v>
      </c>
      <c r="O222" s="53"/>
      <c r="P222" s="53"/>
      <c r="Q222" s="53"/>
      <c r="R222" s="55">
        <f t="shared" si="7"/>
        <v>0</v>
      </c>
      <c r="S222" s="56" t="str">
        <f t="shared" si="8"/>
        <v>OK</v>
      </c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</row>
    <row r="223" spans="1:51" ht="24.75" customHeight="1" x14ac:dyDescent="0.25">
      <c r="A223" s="147"/>
      <c r="B223" s="149"/>
      <c r="C223" s="50">
        <v>220</v>
      </c>
      <c r="D223" s="77" t="s">
        <v>133</v>
      </c>
      <c r="E223" s="78" t="s">
        <v>240</v>
      </c>
      <c r="F223" s="59">
        <v>502380003</v>
      </c>
      <c r="G223" s="58" t="s">
        <v>91</v>
      </c>
      <c r="H223" s="80" t="s">
        <v>264</v>
      </c>
      <c r="I223" s="76">
        <v>68.45</v>
      </c>
      <c r="J223" s="51">
        <v>0</v>
      </c>
      <c r="K223" s="52">
        <f t="shared" si="5"/>
        <v>0</v>
      </c>
      <c r="L223" s="52">
        <f t="shared" si="6"/>
        <v>0</v>
      </c>
      <c r="M223" s="53"/>
      <c r="N223" s="54">
        <f t="shared" si="2"/>
        <v>0</v>
      </c>
      <c r="O223" s="53"/>
      <c r="P223" s="53"/>
      <c r="Q223" s="53"/>
      <c r="R223" s="55">
        <f t="shared" si="7"/>
        <v>0</v>
      </c>
      <c r="S223" s="56" t="str">
        <f t="shared" si="8"/>
        <v>OK</v>
      </c>
      <c r="T223" s="5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</row>
    <row r="224" spans="1:51" ht="24.75" customHeight="1" x14ac:dyDescent="0.25">
      <c r="A224" s="147"/>
      <c r="B224" s="149"/>
      <c r="C224" s="50">
        <v>221</v>
      </c>
      <c r="D224" s="77" t="s">
        <v>135</v>
      </c>
      <c r="E224" s="78" t="s">
        <v>241</v>
      </c>
      <c r="F224" s="59">
        <v>502380003</v>
      </c>
      <c r="G224" s="58" t="s">
        <v>91</v>
      </c>
      <c r="H224" s="80" t="s">
        <v>264</v>
      </c>
      <c r="I224" s="76">
        <v>26.46</v>
      </c>
      <c r="J224" s="51">
        <v>0</v>
      </c>
      <c r="K224" s="52">
        <f t="shared" si="5"/>
        <v>0</v>
      </c>
      <c r="L224" s="52">
        <f t="shared" si="6"/>
        <v>0</v>
      </c>
      <c r="M224" s="53"/>
      <c r="N224" s="54">
        <f t="shared" si="2"/>
        <v>0</v>
      </c>
      <c r="O224" s="53"/>
      <c r="P224" s="53"/>
      <c r="Q224" s="53"/>
      <c r="R224" s="55">
        <f t="shared" si="7"/>
        <v>0</v>
      </c>
      <c r="S224" s="56" t="str">
        <f t="shared" si="8"/>
        <v>OK</v>
      </c>
      <c r="T224" s="57"/>
      <c r="U224" s="57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</row>
    <row r="225" spans="1:51" ht="24.75" customHeight="1" x14ac:dyDescent="0.25">
      <c r="A225" s="147"/>
      <c r="B225" s="149"/>
      <c r="C225" s="50">
        <v>222</v>
      </c>
      <c r="D225" s="77" t="s">
        <v>137</v>
      </c>
      <c r="E225" s="78" t="s">
        <v>242</v>
      </c>
      <c r="F225" s="59">
        <v>502380003</v>
      </c>
      <c r="G225" s="58" t="s">
        <v>91</v>
      </c>
      <c r="H225" s="80" t="s">
        <v>264</v>
      </c>
      <c r="I225" s="76">
        <v>62.22</v>
      </c>
      <c r="J225" s="51">
        <v>0</v>
      </c>
      <c r="K225" s="52">
        <f t="shared" si="5"/>
        <v>0</v>
      </c>
      <c r="L225" s="52">
        <f t="shared" si="6"/>
        <v>0</v>
      </c>
      <c r="M225" s="53"/>
      <c r="N225" s="54">
        <f t="shared" si="2"/>
        <v>0</v>
      </c>
      <c r="O225" s="53"/>
      <c r="P225" s="53"/>
      <c r="Q225" s="53"/>
      <c r="R225" s="55">
        <f t="shared" si="7"/>
        <v>0</v>
      </c>
      <c r="S225" s="56" t="str">
        <f t="shared" si="8"/>
        <v>OK</v>
      </c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</row>
    <row r="226" spans="1:51" ht="24.75" customHeight="1" x14ac:dyDescent="0.25">
      <c r="A226" s="147"/>
      <c r="B226" s="149"/>
      <c r="C226" s="50">
        <v>223</v>
      </c>
      <c r="D226" s="77" t="s">
        <v>139</v>
      </c>
      <c r="E226" s="78" t="s">
        <v>243</v>
      </c>
      <c r="F226" s="59">
        <v>502380003</v>
      </c>
      <c r="G226" s="58" t="s">
        <v>91</v>
      </c>
      <c r="H226" s="80" t="s">
        <v>264</v>
      </c>
      <c r="I226" s="76">
        <v>103.69</v>
      </c>
      <c r="J226" s="51">
        <v>0</v>
      </c>
      <c r="K226" s="52">
        <f t="shared" si="5"/>
        <v>0</v>
      </c>
      <c r="L226" s="52">
        <f t="shared" si="6"/>
        <v>0</v>
      </c>
      <c r="M226" s="53"/>
      <c r="N226" s="54">
        <f t="shared" si="2"/>
        <v>0</v>
      </c>
      <c r="O226" s="53"/>
      <c r="P226" s="53"/>
      <c r="Q226" s="53"/>
      <c r="R226" s="55">
        <f t="shared" si="7"/>
        <v>0</v>
      </c>
      <c r="S226" s="56" t="str">
        <f t="shared" si="8"/>
        <v>OK</v>
      </c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</row>
    <row r="227" spans="1:51" ht="24.75" customHeight="1" x14ac:dyDescent="0.25">
      <c r="A227" s="147"/>
      <c r="B227" s="149"/>
      <c r="C227" s="50">
        <v>224</v>
      </c>
      <c r="D227" s="77" t="s">
        <v>141</v>
      </c>
      <c r="E227" s="78" t="s">
        <v>244</v>
      </c>
      <c r="F227" s="79">
        <v>504221262</v>
      </c>
      <c r="G227" s="58" t="s">
        <v>90</v>
      </c>
      <c r="H227" s="59" t="s">
        <v>263</v>
      </c>
      <c r="I227" s="76">
        <v>1141.23</v>
      </c>
      <c r="J227" s="51">
        <v>0</v>
      </c>
      <c r="K227" s="52">
        <f t="shared" si="5"/>
        <v>0</v>
      </c>
      <c r="L227" s="52">
        <f t="shared" si="6"/>
        <v>0</v>
      </c>
      <c r="M227" s="53"/>
      <c r="N227" s="54">
        <f t="shared" si="2"/>
        <v>0</v>
      </c>
      <c r="O227" s="53"/>
      <c r="P227" s="53"/>
      <c r="Q227" s="53"/>
      <c r="R227" s="55">
        <f t="shared" si="7"/>
        <v>0</v>
      </c>
      <c r="S227" s="56" t="str">
        <f t="shared" si="8"/>
        <v>OK</v>
      </c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</row>
    <row r="228" spans="1:51" ht="24.75" customHeight="1" x14ac:dyDescent="0.25">
      <c r="A228" s="147"/>
      <c r="B228" s="149"/>
      <c r="C228" s="50">
        <v>225</v>
      </c>
      <c r="D228" s="77" t="s">
        <v>143</v>
      </c>
      <c r="E228" s="78" t="s">
        <v>244</v>
      </c>
      <c r="F228" s="79">
        <v>504221262</v>
      </c>
      <c r="G228" s="58" t="s">
        <v>90</v>
      </c>
      <c r="H228" s="59" t="s">
        <v>263</v>
      </c>
      <c r="I228" s="76">
        <v>649.80999999999995</v>
      </c>
      <c r="J228" s="51">
        <v>0</v>
      </c>
      <c r="K228" s="52">
        <f t="shared" si="5"/>
        <v>0</v>
      </c>
      <c r="L228" s="52">
        <f t="shared" si="6"/>
        <v>0</v>
      </c>
      <c r="M228" s="53"/>
      <c r="N228" s="54">
        <f t="shared" si="2"/>
        <v>0</v>
      </c>
      <c r="O228" s="53"/>
      <c r="P228" s="53"/>
      <c r="Q228" s="53"/>
      <c r="R228" s="55">
        <f t="shared" si="7"/>
        <v>0</v>
      </c>
      <c r="S228" s="56" t="str">
        <f t="shared" si="8"/>
        <v>OK</v>
      </c>
      <c r="T228" s="57"/>
      <c r="U228" s="57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</row>
    <row r="229" spans="1:51" ht="24.75" customHeight="1" x14ac:dyDescent="0.25">
      <c r="A229" s="147"/>
      <c r="B229" s="149"/>
      <c r="C229" s="50">
        <v>226</v>
      </c>
      <c r="D229" s="77" t="s">
        <v>144</v>
      </c>
      <c r="E229" s="78" t="s">
        <v>204</v>
      </c>
      <c r="F229" s="79">
        <v>504221262</v>
      </c>
      <c r="G229" s="58" t="s">
        <v>90</v>
      </c>
      <c r="H229" s="59" t="s">
        <v>263</v>
      </c>
      <c r="I229" s="76">
        <v>172.22</v>
      </c>
      <c r="J229" s="51">
        <v>0</v>
      </c>
      <c r="K229" s="52">
        <f t="shared" si="5"/>
        <v>0</v>
      </c>
      <c r="L229" s="52">
        <f t="shared" si="6"/>
        <v>0</v>
      </c>
      <c r="M229" s="53"/>
      <c r="N229" s="54">
        <f t="shared" si="2"/>
        <v>0</v>
      </c>
      <c r="O229" s="53"/>
      <c r="P229" s="53"/>
      <c r="Q229" s="53"/>
      <c r="R229" s="55">
        <f t="shared" si="7"/>
        <v>0</v>
      </c>
      <c r="S229" s="56" t="str">
        <f t="shared" si="8"/>
        <v>OK</v>
      </c>
      <c r="T229" s="57"/>
      <c r="U229" s="57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</row>
    <row r="230" spans="1:51" ht="24.75" customHeight="1" x14ac:dyDescent="0.25">
      <c r="A230" s="147"/>
      <c r="B230" s="149"/>
      <c r="C230" s="50">
        <v>227</v>
      </c>
      <c r="D230" s="77" t="s">
        <v>146</v>
      </c>
      <c r="E230" s="78" t="s">
        <v>245</v>
      </c>
      <c r="F230" s="79">
        <v>504221262</v>
      </c>
      <c r="G230" s="58" t="s">
        <v>90</v>
      </c>
      <c r="H230" s="59" t="s">
        <v>263</v>
      </c>
      <c r="I230" s="76">
        <v>743.02</v>
      </c>
      <c r="J230" s="51">
        <v>0</v>
      </c>
      <c r="K230" s="52">
        <f t="shared" si="5"/>
        <v>0</v>
      </c>
      <c r="L230" s="52">
        <f t="shared" si="6"/>
        <v>0</v>
      </c>
      <c r="M230" s="53"/>
      <c r="N230" s="54">
        <f t="shared" si="2"/>
        <v>0</v>
      </c>
      <c r="O230" s="53"/>
      <c r="P230" s="53"/>
      <c r="Q230" s="53"/>
      <c r="R230" s="55">
        <f t="shared" si="7"/>
        <v>0</v>
      </c>
      <c r="S230" s="56" t="str">
        <f t="shared" si="8"/>
        <v>OK</v>
      </c>
      <c r="T230" s="57"/>
      <c r="U230" s="57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</row>
    <row r="231" spans="1:51" ht="24.75" customHeight="1" x14ac:dyDescent="0.25">
      <c r="A231" s="147"/>
      <c r="B231" s="149"/>
      <c r="C231" s="50">
        <v>228</v>
      </c>
      <c r="D231" s="77" t="s">
        <v>148</v>
      </c>
      <c r="E231" s="78" t="s">
        <v>246</v>
      </c>
      <c r="F231" s="79">
        <v>504221262</v>
      </c>
      <c r="G231" s="58" t="s">
        <v>90</v>
      </c>
      <c r="H231" s="59" t="s">
        <v>263</v>
      </c>
      <c r="I231" s="76">
        <v>371.01</v>
      </c>
      <c r="J231" s="51">
        <v>0</v>
      </c>
      <c r="K231" s="52">
        <f t="shared" si="5"/>
        <v>0</v>
      </c>
      <c r="L231" s="52">
        <f t="shared" si="6"/>
        <v>0</v>
      </c>
      <c r="M231" s="53"/>
      <c r="N231" s="54">
        <f t="shared" si="2"/>
        <v>0</v>
      </c>
      <c r="O231" s="53"/>
      <c r="P231" s="53"/>
      <c r="Q231" s="53"/>
      <c r="R231" s="55">
        <f t="shared" si="7"/>
        <v>0</v>
      </c>
      <c r="S231" s="56" t="str">
        <f t="shared" si="8"/>
        <v>OK</v>
      </c>
      <c r="T231" s="57"/>
      <c r="U231" s="57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</row>
    <row r="232" spans="1:51" ht="24.75" customHeight="1" x14ac:dyDescent="0.25">
      <c r="A232" s="147"/>
      <c r="B232" s="149"/>
      <c r="C232" s="50">
        <v>229</v>
      </c>
      <c r="D232" s="77" t="s">
        <v>149</v>
      </c>
      <c r="E232" s="78" t="s">
        <v>247</v>
      </c>
      <c r="F232" s="79">
        <v>504221262</v>
      </c>
      <c r="G232" s="58" t="s">
        <v>90</v>
      </c>
      <c r="H232" s="59" t="s">
        <v>263</v>
      </c>
      <c r="I232" s="76">
        <v>100.71</v>
      </c>
      <c r="J232" s="51">
        <v>0</v>
      </c>
      <c r="K232" s="52">
        <f t="shared" si="5"/>
        <v>0</v>
      </c>
      <c r="L232" s="52">
        <f t="shared" si="6"/>
        <v>0</v>
      </c>
      <c r="M232" s="53"/>
      <c r="N232" s="54">
        <f t="shared" si="2"/>
        <v>0</v>
      </c>
      <c r="O232" s="53"/>
      <c r="P232" s="53"/>
      <c r="Q232" s="53"/>
      <c r="R232" s="55">
        <f t="shared" si="7"/>
        <v>0</v>
      </c>
      <c r="S232" s="56" t="str">
        <f t="shared" si="8"/>
        <v>OK</v>
      </c>
      <c r="T232" s="57"/>
      <c r="U232" s="57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</row>
    <row r="233" spans="1:51" ht="24.75" customHeight="1" x14ac:dyDescent="0.25">
      <c r="A233" s="147"/>
      <c r="B233" s="149"/>
      <c r="C233" s="50">
        <v>230</v>
      </c>
      <c r="D233" s="77" t="s">
        <v>151</v>
      </c>
      <c r="E233" s="78" t="s">
        <v>248</v>
      </c>
      <c r="F233" s="79">
        <v>504221262</v>
      </c>
      <c r="G233" s="58" t="s">
        <v>90</v>
      </c>
      <c r="H233" s="59" t="s">
        <v>263</v>
      </c>
      <c r="I233" s="76">
        <v>500</v>
      </c>
      <c r="J233" s="51">
        <v>0</v>
      </c>
      <c r="K233" s="52">
        <f t="shared" si="5"/>
        <v>0</v>
      </c>
      <c r="L233" s="52">
        <f t="shared" si="6"/>
        <v>0</v>
      </c>
      <c r="M233" s="53"/>
      <c r="N233" s="54">
        <f t="shared" si="2"/>
        <v>0</v>
      </c>
      <c r="O233" s="53"/>
      <c r="P233" s="53"/>
      <c r="Q233" s="53"/>
      <c r="R233" s="55">
        <f t="shared" si="7"/>
        <v>0</v>
      </c>
      <c r="S233" s="56" t="str">
        <f t="shared" si="8"/>
        <v>OK</v>
      </c>
      <c r="T233" s="57"/>
      <c r="U233" s="57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</row>
    <row r="234" spans="1:51" ht="24.75" customHeight="1" x14ac:dyDescent="0.25">
      <c r="A234" s="147"/>
      <c r="B234" s="149"/>
      <c r="C234" s="50">
        <v>231</v>
      </c>
      <c r="D234" s="77" t="s">
        <v>153</v>
      </c>
      <c r="E234" s="78" t="s">
        <v>205</v>
      </c>
      <c r="F234" s="79">
        <v>504221262</v>
      </c>
      <c r="G234" s="58" t="s">
        <v>90</v>
      </c>
      <c r="H234" s="59" t="s">
        <v>263</v>
      </c>
      <c r="I234" s="76">
        <v>1096.3599999999999</v>
      </c>
      <c r="J234" s="51">
        <v>0</v>
      </c>
      <c r="K234" s="52">
        <f t="shared" si="5"/>
        <v>0</v>
      </c>
      <c r="L234" s="52">
        <f t="shared" si="6"/>
        <v>0</v>
      </c>
      <c r="M234" s="53"/>
      <c r="N234" s="54">
        <f t="shared" si="2"/>
        <v>0</v>
      </c>
      <c r="O234" s="53"/>
      <c r="P234" s="53"/>
      <c r="Q234" s="53"/>
      <c r="R234" s="55">
        <f t="shared" si="7"/>
        <v>0</v>
      </c>
      <c r="S234" s="56" t="str">
        <f t="shared" si="8"/>
        <v>OK</v>
      </c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</row>
    <row r="235" spans="1:51" ht="24.75" customHeight="1" x14ac:dyDescent="0.25">
      <c r="A235" s="147"/>
      <c r="B235" s="149"/>
      <c r="C235" s="50">
        <v>232</v>
      </c>
      <c r="D235" s="77" t="s">
        <v>155</v>
      </c>
      <c r="E235" s="78" t="s">
        <v>231</v>
      </c>
      <c r="F235" s="79">
        <v>504221262</v>
      </c>
      <c r="G235" s="58" t="s">
        <v>90</v>
      </c>
      <c r="H235" s="59" t="s">
        <v>263</v>
      </c>
      <c r="I235" s="76">
        <v>495.96</v>
      </c>
      <c r="J235" s="51">
        <v>0</v>
      </c>
      <c r="K235" s="52">
        <f t="shared" si="5"/>
        <v>0</v>
      </c>
      <c r="L235" s="52">
        <f t="shared" si="6"/>
        <v>0</v>
      </c>
      <c r="M235" s="53"/>
      <c r="N235" s="54">
        <f t="shared" si="2"/>
        <v>0</v>
      </c>
      <c r="O235" s="53"/>
      <c r="P235" s="53"/>
      <c r="Q235" s="53"/>
      <c r="R235" s="55">
        <f t="shared" si="7"/>
        <v>0</v>
      </c>
      <c r="S235" s="56" t="str">
        <f t="shared" si="8"/>
        <v>OK</v>
      </c>
      <c r="T235" s="57"/>
      <c r="U235" s="57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</row>
    <row r="236" spans="1:51" ht="24.75" customHeight="1" x14ac:dyDescent="0.25">
      <c r="A236" s="147"/>
      <c r="B236" s="149"/>
      <c r="C236" s="50">
        <v>233</v>
      </c>
      <c r="D236" s="77" t="s">
        <v>156</v>
      </c>
      <c r="E236" s="78" t="s">
        <v>231</v>
      </c>
      <c r="F236" s="79">
        <v>504221262</v>
      </c>
      <c r="G236" s="58" t="s">
        <v>90</v>
      </c>
      <c r="H236" s="59" t="s">
        <v>263</v>
      </c>
      <c r="I236" s="76">
        <v>1083.79</v>
      </c>
      <c r="J236" s="51">
        <v>0</v>
      </c>
      <c r="K236" s="52">
        <f t="shared" si="5"/>
        <v>0</v>
      </c>
      <c r="L236" s="52">
        <f t="shared" si="6"/>
        <v>0</v>
      </c>
      <c r="M236" s="53"/>
      <c r="N236" s="54">
        <f t="shared" si="2"/>
        <v>0</v>
      </c>
      <c r="O236" s="53"/>
      <c r="P236" s="53"/>
      <c r="Q236" s="53"/>
      <c r="R236" s="55">
        <f t="shared" si="7"/>
        <v>0</v>
      </c>
      <c r="S236" s="56" t="str">
        <f t="shared" si="8"/>
        <v>OK</v>
      </c>
      <c r="T236" s="57"/>
      <c r="U236" s="57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</row>
    <row r="237" spans="1:51" ht="24.75" customHeight="1" x14ac:dyDescent="0.25">
      <c r="A237" s="147"/>
      <c r="B237" s="149"/>
      <c r="C237" s="50">
        <v>234</v>
      </c>
      <c r="D237" s="77" t="s">
        <v>157</v>
      </c>
      <c r="E237" s="78" t="s">
        <v>249</v>
      </c>
      <c r="F237" s="79">
        <v>504221262</v>
      </c>
      <c r="G237" s="58" t="s">
        <v>90</v>
      </c>
      <c r="H237" s="59" t="s">
        <v>263</v>
      </c>
      <c r="I237" s="76">
        <v>71.63</v>
      </c>
      <c r="J237" s="51">
        <v>0</v>
      </c>
      <c r="K237" s="52">
        <f t="shared" si="5"/>
        <v>0</v>
      </c>
      <c r="L237" s="52">
        <f t="shared" si="6"/>
        <v>0</v>
      </c>
      <c r="M237" s="53"/>
      <c r="N237" s="54">
        <f t="shared" si="2"/>
        <v>0</v>
      </c>
      <c r="O237" s="53"/>
      <c r="P237" s="53"/>
      <c r="Q237" s="53"/>
      <c r="R237" s="55">
        <f t="shared" si="7"/>
        <v>0</v>
      </c>
      <c r="S237" s="56" t="str">
        <f t="shared" si="8"/>
        <v>OK</v>
      </c>
      <c r="T237" s="57"/>
      <c r="U237" s="57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</row>
    <row r="238" spans="1:51" ht="24.75" customHeight="1" x14ac:dyDescent="0.25">
      <c r="A238" s="147"/>
      <c r="B238" s="149"/>
      <c r="C238" s="50">
        <v>235</v>
      </c>
      <c r="D238" s="77" t="s">
        <v>158</v>
      </c>
      <c r="E238" s="78" t="s">
        <v>250</v>
      </c>
      <c r="F238" s="79">
        <v>504221262</v>
      </c>
      <c r="G238" s="58" t="s">
        <v>90</v>
      </c>
      <c r="H238" s="59" t="s">
        <v>263</v>
      </c>
      <c r="I238" s="76">
        <v>76.709999999999994</v>
      </c>
      <c r="J238" s="51">
        <v>0</v>
      </c>
      <c r="K238" s="52">
        <f t="shared" si="5"/>
        <v>0</v>
      </c>
      <c r="L238" s="52">
        <f t="shared" si="6"/>
        <v>0</v>
      </c>
      <c r="M238" s="53"/>
      <c r="N238" s="54">
        <f t="shared" si="2"/>
        <v>0</v>
      </c>
      <c r="O238" s="53"/>
      <c r="P238" s="53"/>
      <c r="Q238" s="53"/>
      <c r="R238" s="55">
        <f t="shared" si="7"/>
        <v>0</v>
      </c>
      <c r="S238" s="56" t="str">
        <f t="shared" si="8"/>
        <v>OK</v>
      </c>
      <c r="T238" s="57"/>
      <c r="U238" s="57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</row>
    <row r="239" spans="1:51" ht="24.75" customHeight="1" x14ac:dyDescent="0.25">
      <c r="A239" s="147"/>
      <c r="B239" s="149"/>
      <c r="C239" s="50">
        <v>236</v>
      </c>
      <c r="D239" s="77" t="s">
        <v>159</v>
      </c>
      <c r="E239" s="78" t="s">
        <v>251</v>
      </c>
      <c r="F239" s="59">
        <v>502380003</v>
      </c>
      <c r="G239" s="58" t="s">
        <v>91</v>
      </c>
      <c r="H239" s="80" t="s">
        <v>264</v>
      </c>
      <c r="I239" s="76">
        <v>15.22</v>
      </c>
      <c r="J239" s="51">
        <v>0</v>
      </c>
      <c r="K239" s="52">
        <f t="shared" si="5"/>
        <v>0</v>
      </c>
      <c r="L239" s="52">
        <f t="shared" si="6"/>
        <v>0</v>
      </c>
      <c r="M239" s="53"/>
      <c r="N239" s="54">
        <f t="shared" si="2"/>
        <v>0</v>
      </c>
      <c r="O239" s="53"/>
      <c r="P239" s="53"/>
      <c r="Q239" s="53"/>
      <c r="R239" s="55">
        <f t="shared" si="7"/>
        <v>0</v>
      </c>
      <c r="S239" s="56" t="str">
        <f t="shared" si="8"/>
        <v>OK</v>
      </c>
      <c r="T239" s="57"/>
      <c r="U239" s="57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</row>
    <row r="240" spans="1:51" ht="24.75" customHeight="1" x14ac:dyDescent="0.25">
      <c r="A240" s="147"/>
      <c r="B240" s="149"/>
      <c r="C240" s="50">
        <v>237</v>
      </c>
      <c r="D240" s="77" t="s">
        <v>163</v>
      </c>
      <c r="E240" s="78" t="s">
        <v>251</v>
      </c>
      <c r="F240" s="59">
        <v>502380003</v>
      </c>
      <c r="G240" s="58" t="s">
        <v>91</v>
      </c>
      <c r="H240" s="80" t="s">
        <v>264</v>
      </c>
      <c r="I240" s="76">
        <v>22.02</v>
      </c>
      <c r="J240" s="51">
        <v>0</v>
      </c>
      <c r="K240" s="52">
        <f t="shared" si="5"/>
        <v>0</v>
      </c>
      <c r="L240" s="52">
        <f t="shared" si="6"/>
        <v>0</v>
      </c>
      <c r="M240" s="53"/>
      <c r="N240" s="54">
        <f t="shared" si="2"/>
        <v>0</v>
      </c>
      <c r="O240" s="53"/>
      <c r="P240" s="53"/>
      <c r="Q240" s="53"/>
      <c r="R240" s="55">
        <f t="shared" si="7"/>
        <v>0</v>
      </c>
      <c r="S240" s="56" t="str">
        <f t="shared" si="8"/>
        <v>OK</v>
      </c>
      <c r="T240" s="57"/>
      <c r="U240" s="57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</row>
    <row r="241" spans="1:51" ht="24.75" customHeight="1" x14ac:dyDescent="0.25">
      <c r="A241" s="147"/>
      <c r="B241" s="149"/>
      <c r="C241" s="50">
        <v>238</v>
      </c>
      <c r="D241" s="77" t="s">
        <v>164</v>
      </c>
      <c r="E241" s="78" t="s">
        <v>252</v>
      </c>
      <c r="F241" s="59">
        <v>502380003</v>
      </c>
      <c r="G241" s="58" t="s">
        <v>91</v>
      </c>
      <c r="H241" s="80" t="s">
        <v>264</v>
      </c>
      <c r="I241" s="76">
        <v>27.5</v>
      </c>
      <c r="J241" s="51">
        <v>0</v>
      </c>
      <c r="K241" s="52">
        <f t="shared" si="5"/>
        <v>0</v>
      </c>
      <c r="L241" s="52">
        <f t="shared" si="6"/>
        <v>0</v>
      </c>
      <c r="M241" s="53"/>
      <c r="N241" s="54">
        <f t="shared" si="2"/>
        <v>0</v>
      </c>
      <c r="O241" s="53"/>
      <c r="P241" s="53"/>
      <c r="Q241" s="53"/>
      <c r="R241" s="55">
        <f t="shared" si="7"/>
        <v>0</v>
      </c>
      <c r="S241" s="56" t="str">
        <f t="shared" si="8"/>
        <v>OK</v>
      </c>
      <c r="T241" s="57"/>
      <c r="U241" s="57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</row>
    <row r="242" spans="1:51" ht="24.75" customHeight="1" x14ac:dyDescent="0.25">
      <c r="A242" s="147"/>
      <c r="B242" s="149"/>
      <c r="C242" s="50">
        <v>239</v>
      </c>
      <c r="D242" s="77" t="s">
        <v>167</v>
      </c>
      <c r="E242" s="78" t="s">
        <v>253</v>
      </c>
      <c r="F242" s="79">
        <v>504221262</v>
      </c>
      <c r="G242" s="58" t="s">
        <v>90</v>
      </c>
      <c r="H242" s="59" t="s">
        <v>263</v>
      </c>
      <c r="I242" s="76">
        <v>1156.1400000000001</v>
      </c>
      <c r="J242" s="51">
        <v>0</v>
      </c>
      <c r="K242" s="52">
        <f t="shared" si="5"/>
        <v>0</v>
      </c>
      <c r="L242" s="52">
        <f t="shared" si="6"/>
        <v>0</v>
      </c>
      <c r="M242" s="53"/>
      <c r="N242" s="54">
        <f t="shared" si="2"/>
        <v>0</v>
      </c>
      <c r="O242" s="53"/>
      <c r="P242" s="53"/>
      <c r="Q242" s="53"/>
      <c r="R242" s="55">
        <f t="shared" si="7"/>
        <v>0</v>
      </c>
      <c r="S242" s="56" t="str">
        <f t="shared" si="8"/>
        <v>OK</v>
      </c>
      <c r="T242" s="57"/>
      <c r="U242" s="57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</row>
    <row r="243" spans="1:51" ht="24.75" customHeight="1" x14ac:dyDescent="0.25">
      <c r="A243" s="147"/>
      <c r="B243" s="149"/>
      <c r="C243" s="50">
        <v>240</v>
      </c>
      <c r="D243" s="77" t="s">
        <v>168</v>
      </c>
      <c r="E243" s="78" t="s">
        <v>254</v>
      </c>
      <c r="F243" s="79">
        <v>504221262</v>
      </c>
      <c r="G243" s="58" t="s">
        <v>90</v>
      </c>
      <c r="H243" s="59" t="s">
        <v>263</v>
      </c>
      <c r="I243" s="76">
        <v>511.28</v>
      </c>
      <c r="J243" s="51">
        <v>0</v>
      </c>
      <c r="K243" s="52">
        <f t="shared" si="5"/>
        <v>0</v>
      </c>
      <c r="L243" s="52">
        <f t="shared" si="6"/>
        <v>0</v>
      </c>
      <c r="M243" s="53"/>
      <c r="N243" s="54">
        <f t="shared" si="2"/>
        <v>0</v>
      </c>
      <c r="O243" s="53"/>
      <c r="P243" s="53"/>
      <c r="Q243" s="53"/>
      <c r="R243" s="55">
        <f t="shared" si="7"/>
        <v>0</v>
      </c>
      <c r="S243" s="56" t="str">
        <f t="shared" si="8"/>
        <v>OK</v>
      </c>
      <c r="T243" s="57"/>
      <c r="U243" s="57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</row>
    <row r="244" spans="1:51" ht="24.75" customHeight="1" x14ac:dyDescent="0.25">
      <c r="A244" s="147"/>
      <c r="B244" s="149"/>
      <c r="C244" s="50">
        <v>241</v>
      </c>
      <c r="D244" s="77" t="s">
        <v>170</v>
      </c>
      <c r="E244" s="78" t="s">
        <v>231</v>
      </c>
      <c r="F244" s="59">
        <v>502380003</v>
      </c>
      <c r="G244" s="58" t="s">
        <v>91</v>
      </c>
      <c r="H244" s="80" t="s">
        <v>264</v>
      </c>
      <c r="I244" s="76">
        <v>205.66</v>
      </c>
      <c r="J244" s="51">
        <v>0</v>
      </c>
      <c r="K244" s="52">
        <f t="shared" si="5"/>
        <v>0</v>
      </c>
      <c r="L244" s="52">
        <f t="shared" si="6"/>
        <v>0</v>
      </c>
      <c r="M244" s="53"/>
      <c r="N244" s="54">
        <f t="shared" si="2"/>
        <v>0</v>
      </c>
      <c r="O244" s="53"/>
      <c r="P244" s="53"/>
      <c r="Q244" s="53"/>
      <c r="R244" s="55">
        <f t="shared" si="7"/>
        <v>0</v>
      </c>
      <c r="S244" s="56" t="str">
        <f t="shared" si="8"/>
        <v>OK</v>
      </c>
      <c r="T244" s="57"/>
      <c r="U244" s="57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</row>
    <row r="245" spans="1:51" ht="24.75" customHeight="1" x14ac:dyDescent="0.25">
      <c r="A245" s="147"/>
      <c r="B245" s="149"/>
      <c r="C245" s="50">
        <v>242</v>
      </c>
      <c r="D245" s="77" t="s">
        <v>171</v>
      </c>
      <c r="E245" s="78" t="s">
        <v>231</v>
      </c>
      <c r="F245" s="59">
        <v>502380003</v>
      </c>
      <c r="G245" s="58" t="s">
        <v>91</v>
      </c>
      <c r="H245" s="80" t="s">
        <v>264</v>
      </c>
      <c r="I245" s="76">
        <v>17.13</v>
      </c>
      <c r="J245" s="51">
        <v>0</v>
      </c>
      <c r="K245" s="52">
        <f t="shared" si="5"/>
        <v>0</v>
      </c>
      <c r="L245" s="52">
        <f t="shared" si="6"/>
        <v>0</v>
      </c>
      <c r="M245" s="53"/>
      <c r="N245" s="54">
        <f t="shared" si="2"/>
        <v>0</v>
      </c>
      <c r="O245" s="53"/>
      <c r="P245" s="53"/>
      <c r="Q245" s="53"/>
      <c r="R245" s="55">
        <f t="shared" si="7"/>
        <v>0</v>
      </c>
      <c r="S245" s="56" t="str">
        <f t="shared" si="8"/>
        <v>OK</v>
      </c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</row>
    <row r="246" spans="1:51" ht="24.75" customHeight="1" x14ac:dyDescent="0.25">
      <c r="A246" s="147"/>
      <c r="B246" s="149"/>
      <c r="C246" s="50">
        <v>243</v>
      </c>
      <c r="D246" s="77" t="s">
        <v>172</v>
      </c>
      <c r="E246" s="78" t="s">
        <v>211</v>
      </c>
      <c r="F246" s="59">
        <v>502380003</v>
      </c>
      <c r="G246" s="58" t="s">
        <v>91</v>
      </c>
      <c r="H246" s="80" t="s">
        <v>264</v>
      </c>
      <c r="I246" s="76">
        <v>20.59</v>
      </c>
      <c r="J246" s="51">
        <v>0</v>
      </c>
      <c r="K246" s="52">
        <f t="shared" si="5"/>
        <v>0</v>
      </c>
      <c r="L246" s="52">
        <f t="shared" si="6"/>
        <v>0</v>
      </c>
      <c r="M246" s="53"/>
      <c r="N246" s="54">
        <f t="shared" si="2"/>
        <v>0</v>
      </c>
      <c r="O246" s="53"/>
      <c r="P246" s="53"/>
      <c r="Q246" s="53"/>
      <c r="R246" s="55">
        <f t="shared" si="7"/>
        <v>0</v>
      </c>
      <c r="S246" s="56" t="str">
        <f t="shared" si="8"/>
        <v>OK</v>
      </c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</row>
    <row r="247" spans="1:51" ht="24.75" customHeight="1" x14ac:dyDescent="0.25">
      <c r="A247" s="147"/>
      <c r="B247" s="149"/>
      <c r="C247" s="50">
        <v>244</v>
      </c>
      <c r="D247" s="77" t="s">
        <v>174</v>
      </c>
      <c r="E247" s="78" t="s">
        <v>231</v>
      </c>
      <c r="F247" s="79">
        <v>504221262</v>
      </c>
      <c r="G247" s="58" t="s">
        <v>90</v>
      </c>
      <c r="H247" s="59" t="s">
        <v>263</v>
      </c>
      <c r="I247" s="76">
        <v>195.69</v>
      </c>
      <c r="J247" s="51">
        <v>0</v>
      </c>
      <c r="K247" s="52">
        <f t="shared" si="5"/>
        <v>0</v>
      </c>
      <c r="L247" s="52">
        <f t="shared" si="6"/>
        <v>0</v>
      </c>
      <c r="M247" s="53"/>
      <c r="N247" s="54">
        <f t="shared" si="2"/>
        <v>0</v>
      </c>
      <c r="O247" s="53"/>
      <c r="P247" s="53"/>
      <c r="Q247" s="53"/>
      <c r="R247" s="55">
        <f t="shared" si="7"/>
        <v>0</v>
      </c>
      <c r="S247" s="56" t="str">
        <f t="shared" si="8"/>
        <v>OK</v>
      </c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</row>
    <row r="248" spans="1:51" ht="24.75" customHeight="1" x14ac:dyDescent="0.25">
      <c r="A248" s="147"/>
      <c r="B248" s="150"/>
      <c r="C248" s="50">
        <v>245</v>
      </c>
      <c r="D248" s="77" t="s">
        <v>175</v>
      </c>
      <c r="E248" s="78" t="s">
        <v>231</v>
      </c>
      <c r="F248" s="79">
        <v>504221262</v>
      </c>
      <c r="G248" s="58" t="s">
        <v>90</v>
      </c>
      <c r="H248" s="59" t="s">
        <v>263</v>
      </c>
      <c r="I248" s="76">
        <v>216.09</v>
      </c>
      <c r="J248" s="51">
        <v>0</v>
      </c>
      <c r="K248" s="52">
        <f t="shared" si="5"/>
        <v>0</v>
      </c>
      <c r="L248" s="52">
        <f t="shared" si="6"/>
        <v>0</v>
      </c>
      <c r="M248" s="53"/>
      <c r="N248" s="54">
        <f t="shared" si="2"/>
        <v>0</v>
      </c>
      <c r="O248" s="53"/>
      <c r="P248" s="53"/>
      <c r="Q248" s="53"/>
      <c r="R248" s="55">
        <f t="shared" si="7"/>
        <v>0</v>
      </c>
      <c r="S248" s="56" t="str">
        <f t="shared" si="8"/>
        <v>OK</v>
      </c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</row>
    <row r="249" spans="1:51" ht="24.75" customHeight="1" x14ac:dyDescent="0.25">
      <c r="A249" s="147" t="s">
        <v>104</v>
      </c>
      <c r="B249" s="148" t="s">
        <v>96</v>
      </c>
      <c r="C249" s="50">
        <v>246</v>
      </c>
      <c r="D249" s="77" t="s">
        <v>106</v>
      </c>
      <c r="E249" s="78" t="s">
        <v>176</v>
      </c>
      <c r="F249" s="79">
        <v>504221262</v>
      </c>
      <c r="G249" s="58" t="s">
        <v>90</v>
      </c>
      <c r="H249" s="59" t="s">
        <v>263</v>
      </c>
      <c r="I249" s="76">
        <v>158</v>
      </c>
      <c r="J249" s="51">
        <v>0</v>
      </c>
      <c r="K249" s="52">
        <f t="shared" si="5"/>
        <v>0</v>
      </c>
      <c r="L249" s="52">
        <f t="shared" si="6"/>
        <v>0</v>
      </c>
      <c r="M249" s="53"/>
      <c r="N249" s="54">
        <f t="shared" si="2"/>
        <v>0</v>
      </c>
      <c r="O249" s="53"/>
      <c r="P249" s="53"/>
      <c r="Q249" s="53"/>
      <c r="R249" s="55">
        <f t="shared" si="7"/>
        <v>0</v>
      </c>
      <c r="S249" s="56" t="str">
        <f t="shared" si="8"/>
        <v>OK</v>
      </c>
      <c r="T249" s="57"/>
      <c r="U249" s="57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</row>
    <row r="250" spans="1:51" ht="24.75" customHeight="1" x14ac:dyDescent="0.25">
      <c r="A250" s="147"/>
      <c r="B250" s="149"/>
      <c r="C250" s="50">
        <v>247</v>
      </c>
      <c r="D250" s="77" t="s">
        <v>108</v>
      </c>
      <c r="E250" s="78" t="s">
        <v>176</v>
      </c>
      <c r="F250" s="59">
        <v>502380003</v>
      </c>
      <c r="G250" s="58" t="s">
        <v>91</v>
      </c>
      <c r="H250" s="80" t="s">
        <v>264</v>
      </c>
      <c r="I250" s="76">
        <v>12.88</v>
      </c>
      <c r="J250" s="51">
        <v>0</v>
      </c>
      <c r="K250" s="52">
        <f t="shared" si="5"/>
        <v>0</v>
      </c>
      <c r="L250" s="52">
        <f t="shared" si="6"/>
        <v>0</v>
      </c>
      <c r="M250" s="53"/>
      <c r="N250" s="54">
        <f t="shared" si="2"/>
        <v>0</v>
      </c>
      <c r="O250" s="53"/>
      <c r="P250" s="53"/>
      <c r="Q250" s="53"/>
      <c r="R250" s="55">
        <f t="shared" si="7"/>
        <v>0</v>
      </c>
      <c r="S250" s="56" t="str">
        <f t="shared" si="8"/>
        <v>OK</v>
      </c>
      <c r="T250" s="57"/>
      <c r="U250" s="57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</row>
    <row r="251" spans="1:51" ht="24.75" customHeight="1" x14ac:dyDescent="0.25">
      <c r="A251" s="147"/>
      <c r="B251" s="149"/>
      <c r="C251" s="50">
        <v>248</v>
      </c>
      <c r="D251" s="77" t="s">
        <v>109</v>
      </c>
      <c r="E251" s="78" t="s">
        <v>176</v>
      </c>
      <c r="F251" s="79">
        <v>504221262</v>
      </c>
      <c r="G251" s="58" t="s">
        <v>90</v>
      </c>
      <c r="H251" s="59" t="s">
        <v>263</v>
      </c>
      <c r="I251" s="76">
        <v>20.34</v>
      </c>
      <c r="J251" s="51">
        <v>0</v>
      </c>
      <c r="K251" s="52">
        <f t="shared" si="5"/>
        <v>0</v>
      </c>
      <c r="L251" s="52">
        <f t="shared" si="6"/>
        <v>0</v>
      </c>
      <c r="M251" s="53"/>
      <c r="N251" s="54">
        <f t="shared" si="2"/>
        <v>0</v>
      </c>
      <c r="O251" s="53"/>
      <c r="P251" s="53"/>
      <c r="Q251" s="53"/>
      <c r="R251" s="55">
        <f t="shared" si="7"/>
        <v>0</v>
      </c>
      <c r="S251" s="56" t="str">
        <f t="shared" si="8"/>
        <v>OK</v>
      </c>
      <c r="T251" s="57"/>
      <c r="U251" s="57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</row>
    <row r="252" spans="1:51" ht="24.75" customHeight="1" x14ac:dyDescent="0.25">
      <c r="A252" s="147"/>
      <c r="B252" s="149"/>
      <c r="C252" s="50">
        <v>249</v>
      </c>
      <c r="D252" s="77" t="s">
        <v>110</v>
      </c>
      <c r="E252" s="78" t="s">
        <v>177</v>
      </c>
      <c r="F252" s="79">
        <v>504221262</v>
      </c>
      <c r="G252" s="58" t="s">
        <v>90</v>
      </c>
      <c r="H252" s="59" t="s">
        <v>263</v>
      </c>
      <c r="I252" s="76">
        <v>32.340000000000003</v>
      </c>
      <c r="J252" s="51">
        <v>0</v>
      </c>
      <c r="K252" s="52">
        <f t="shared" si="5"/>
        <v>0</v>
      </c>
      <c r="L252" s="52">
        <f t="shared" si="6"/>
        <v>0</v>
      </c>
      <c r="M252" s="53"/>
      <c r="N252" s="54">
        <f t="shared" si="2"/>
        <v>0</v>
      </c>
      <c r="O252" s="53"/>
      <c r="P252" s="53"/>
      <c r="Q252" s="53"/>
      <c r="R252" s="55">
        <f t="shared" si="7"/>
        <v>0</v>
      </c>
      <c r="S252" s="56" t="str">
        <f t="shared" si="8"/>
        <v>OK</v>
      </c>
      <c r="T252" s="57"/>
      <c r="U252" s="57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</row>
    <row r="253" spans="1:51" ht="24.75" customHeight="1" x14ac:dyDescent="0.25">
      <c r="A253" s="147"/>
      <c r="B253" s="149"/>
      <c r="C253" s="50">
        <v>250</v>
      </c>
      <c r="D253" s="77" t="s">
        <v>112</v>
      </c>
      <c r="E253" s="78" t="s">
        <v>178</v>
      </c>
      <c r="F253" s="79">
        <v>504221262</v>
      </c>
      <c r="G253" s="58" t="s">
        <v>90</v>
      </c>
      <c r="H253" s="59" t="s">
        <v>263</v>
      </c>
      <c r="I253" s="76">
        <v>50.08</v>
      </c>
      <c r="J253" s="51">
        <v>0</v>
      </c>
      <c r="K253" s="52">
        <f t="shared" si="5"/>
        <v>0</v>
      </c>
      <c r="L253" s="52">
        <f t="shared" si="6"/>
        <v>0</v>
      </c>
      <c r="M253" s="53"/>
      <c r="N253" s="54">
        <f t="shared" si="2"/>
        <v>0</v>
      </c>
      <c r="O253" s="53"/>
      <c r="P253" s="53"/>
      <c r="Q253" s="53"/>
      <c r="R253" s="55">
        <f t="shared" si="7"/>
        <v>0</v>
      </c>
      <c r="S253" s="56" t="str">
        <f t="shared" si="8"/>
        <v>OK</v>
      </c>
      <c r="T253" s="57"/>
      <c r="U253" s="57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</row>
    <row r="254" spans="1:51" ht="24.75" customHeight="1" x14ac:dyDescent="0.25">
      <c r="A254" s="147"/>
      <c r="B254" s="149"/>
      <c r="C254" s="50">
        <v>251</v>
      </c>
      <c r="D254" s="77" t="s">
        <v>114</v>
      </c>
      <c r="E254" s="78" t="s">
        <v>176</v>
      </c>
      <c r="F254" s="79">
        <v>504221262</v>
      </c>
      <c r="G254" s="58" t="s">
        <v>90</v>
      </c>
      <c r="H254" s="59" t="s">
        <v>263</v>
      </c>
      <c r="I254" s="76">
        <v>4.17</v>
      </c>
      <c r="J254" s="51">
        <v>0</v>
      </c>
      <c r="K254" s="52">
        <f t="shared" si="5"/>
        <v>0</v>
      </c>
      <c r="L254" s="52">
        <f t="shared" si="6"/>
        <v>0</v>
      </c>
      <c r="M254" s="53"/>
      <c r="N254" s="54">
        <f t="shared" si="2"/>
        <v>0</v>
      </c>
      <c r="O254" s="53"/>
      <c r="P254" s="53"/>
      <c r="Q254" s="53"/>
      <c r="R254" s="55">
        <f t="shared" si="7"/>
        <v>0</v>
      </c>
      <c r="S254" s="56" t="str">
        <f t="shared" si="8"/>
        <v>OK</v>
      </c>
      <c r="T254" s="57"/>
      <c r="U254" s="57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</row>
    <row r="255" spans="1:51" ht="24.75" customHeight="1" x14ac:dyDescent="0.25">
      <c r="A255" s="147"/>
      <c r="B255" s="149"/>
      <c r="C255" s="50">
        <v>252</v>
      </c>
      <c r="D255" s="77" t="s">
        <v>115</v>
      </c>
      <c r="E255" s="78" t="s">
        <v>179</v>
      </c>
      <c r="F255" s="59">
        <v>502380003</v>
      </c>
      <c r="G255" s="58" t="s">
        <v>91</v>
      </c>
      <c r="H255" s="80" t="s">
        <v>264</v>
      </c>
      <c r="I255" s="76">
        <v>8.59</v>
      </c>
      <c r="J255" s="51">
        <v>0</v>
      </c>
      <c r="K255" s="52">
        <f t="shared" si="5"/>
        <v>0</v>
      </c>
      <c r="L255" s="52">
        <f t="shared" si="6"/>
        <v>0</v>
      </c>
      <c r="M255" s="53"/>
      <c r="N255" s="54">
        <f t="shared" si="2"/>
        <v>0</v>
      </c>
      <c r="O255" s="53"/>
      <c r="P255" s="53"/>
      <c r="Q255" s="53"/>
      <c r="R255" s="55">
        <f t="shared" si="7"/>
        <v>0</v>
      </c>
      <c r="S255" s="56" t="str">
        <f t="shared" si="8"/>
        <v>OK</v>
      </c>
      <c r="T255" s="57"/>
      <c r="U255" s="57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</row>
    <row r="256" spans="1:51" ht="24.75" customHeight="1" x14ac:dyDescent="0.25">
      <c r="A256" s="147"/>
      <c r="B256" s="149"/>
      <c r="C256" s="50">
        <v>253</v>
      </c>
      <c r="D256" s="77" t="s">
        <v>117</v>
      </c>
      <c r="E256" s="78" t="s">
        <v>180</v>
      </c>
      <c r="F256" s="59">
        <v>502380003</v>
      </c>
      <c r="G256" s="58" t="s">
        <v>91</v>
      </c>
      <c r="H256" s="80" t="s">
        <v>264</v>
      </c>
      <c r="I256" s="76">
        <v>12.19</v>
      </c>
      <c r="J256" s="51">
        <v>0</v>
      </c>
      <c r="K256" s="52">
        <f t="shared" si="5"/>
        <v>0</v>
      </c>
      <c r="L256" s="52">
        <f t="shared" si="6"/>
        <v>0</v>
      </c>
      <c r="M256" s="53"/>
      <c r="N256" s="54">
        <f t="shared" si="2"/>
        <v>0</v>
      </c>
      <c r="O256" s="53"/>
      <c r="P256" s="53"/>
      <c r="Q256" s="53"/>
      <c r="R256" s="55">
        <f t="shared" si="7"/>
        <v>0</v>
      </c>
      <c r="S256" s="56" t="str">
        <f t="shared" si="8"/>
        <v>OK</v>
      </c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</row>
    <row r="257" spans="1:51" ht="24.75" customHeight="1" x14ac:dyDescent="0.25">
      <c r="A257" s="147"/>
      <c r="B257" s="149"/>
      <c r="C257" s="50">
        <v>254</v>
      </c>
      <c r="D257" s="77" t="s">
        <v>119</v>
      </c>
      <c r="E257" s="78" t="s">
        <v>181</v>
      </c>
      <c r="F257" s="59">
        <v>502380003</v>
      </c>
      <c r="G257" s="58" t="s">
        <v>91</v>
      </c>
      <c r="H257" s="80" t="s">
        <v>264</v>
      </c>
      <c r="I257" s="76">
        <v>13.17</v>
      </c>
      <c r="J257" s="51">
        <v>0</v>
      </c>
      <c r="K257" s="52">
        <f t="shared" si="5"/>
        <v>0</v>
      </c>
      <c r="L257" s="52">
        <f t="shared" si="6"/>
        <v>0</v>
      </c>
      <c r="M257" s="53"/>
      <c r="N257" s="54">
        <f t="shared" si="2"/>
        <v>0</v>
      </c>
      <c r="O257" s="53"/>
      <c r="P257" s="53"/>
      <c r="Q257" s="53"/>
      <c r="R257" s="55">
        <f t="shared" si="7"/>
        <v>0</v>
      </c>
      <c r="S257" s="56" t="str">
        <f t="shared" si="8"/>
        <v>OK</v>
      </c>
      <c r="T257" s="57"/>
      <c r="U257" s="57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</row>
    <row r="258" spans="1:51" ht="24.75" customHeight="1" x14ac:dyDescent="0.25">
      <c r="A258" s="147"/>
      <c r="B258" s="149"/>
      <c r="C258" s="50">
        <v>255</v>
      </c>
      <c r="D258" s="77" t="s">
        <v>121</v>
      </c>
      <c r="E258" s="78" t="s">
        <v>176</v>
      </c>
      <c r="F258" s="79">
        <v>504221262</v>
      </c>
      <c r="G258" s="58" t="s">
        <v>90</v>
      </c>
      <c r="H258" s="59" t="s">
        <v>263</v>
      </c>
      <c r="I258" s="76">
        <v>47.92</v>
      </c>
      <c r="J258" s="51">
        <v>0</v>
      </c>
      <c r="K258" s="52">
        <f t="shared" si="5"/>
        <v>0</v>
      </c>
      <c r="L258" s="52">
        <f t="shared" si="6"/>
        <v>0</v>
      </c>
      <c r="M258" s="53"/>
      <c r="N258" s="54">
        <f t="shared" si="2"/>
        <v>0</v>
      </c>
      <c r="O258" s="53"/>
      <c r="P258" s="53"/>
      <c r="Q258" s="53"/>
      <c r="R258" s="55">
        <f t="shared" si="7"/>
        <v>0</v>
      </c>
      <c r="S258" s="56" t="str">
        <f t="shared" si="8"/>
        <v>OK</v>
      </c>
      <c r="T258" s="57"/>
      <c r="U258" s="57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</row>
    <row r="259" spans="1:51" ht="24.75" customHeight="1" x14ac:dyDescent="0.25">
      <c r="A259" s="147"/>
      <c r="B259" s="149"/>
      <c r="C259" s="50">
        <v>256</v>
      </c>
      <c r="D259" s="77" t="s">
        <v>122</v>
      </c>
      <c r="E259" s="78" t="s">
        <v>176</v>
      </c>
      <c r="F259" s="79">
        <v>504221262</v>
      </c>
      <c r="G259" s="58" t="s">
        <v>92</v>
      </c>
      <c r="H259" s="59" t="s">
        <v>263</v>
      </c>
      <c r="I259" s="76">
        <v>18.22</v>
      </c>
      <c r="J259" s="51">
        <v>0</v>
      </c>
      <c r="K259" s="52">
        <f t="shared" si="5"/>
        <v>0</v>
      </c>
      <c r="L259" s="52">
        <f t="shared" si="6"/>
        <v>0</v>
      </c>
      <c r="M259" s="53"/>
      <c r="N259" s="54">
        <f t="shared" si="2"/>
        <v>0</v>
      </c>
      <c r="O259" s="53"/>
      <c r="P259" s="53"/>
      <c r="Q259" s="53"/>
      <c r="R259" s="55">
        <f t="shared" si="7"/>
        <v>0</v>
      </c>
      <c r="S259" s="56" t="str">
        <f t="shared" si="8"/>
        <v>OK</v>
      </c>
      <c r="T259" s="57"/>
      <c r="U259" s="57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</row>
    <row r="260" spans="1:51" ht="24.75" customHeight="1" x14ac:dyDescent="0.25">
      <c r="A260" s="147"/>
      <c r="B260" s="149"/>
      <c r="C260" s="50">
        <v>257</v>
      </c>
      <c r="D260" s="77" t="s">
        <v>123</v>
      </c>
      <c r="E260" s="78" t="s">
        <v>182</v>
      </c>
      <c r="F260" s="59">
        <v>502380003</v>
      </c>
      <c r="G260" s="58" t="s">
        <v>91</v>
      </c>
      <c r="H260" s="80" t="s">
        <v>264</v>
      </c>
      <c r="I260" s="76">
        <v>23.58</v>
      </c>
      <c r="J260" s="51">
        <v>0</v>
      </c>
      <c r="K260" s="52">
        <f t="shared" si="5"/>
        <v>0</v>
      </c>
      <c r="L260" s="52">
        <f t="shared" si="6"/>
        <v>0</v>
      </c>
      <c r="M260" s="53"/>
      <c r="N260" s="54">
        <f t="shared" ref="N260:N323" si="9">ROUND(IF(J260*0.25-0.5&lt;0,0,J260*0.25-0.5),0)-Q260-O260</f>
        <v>0</v>
      </c>
      <c r="O260" s="53"/>
      <c r="P260" s="53"/>
      <c r="Q260" s="53"/>
      <c r="R260" s="55">
        <f t="shared" si="7"/>
        <v>0</v>
      </c>
      <c r="S260" s="56" t="str">
        <f t="shared" si="8"/>
        <v>OK</v>
      </c>
      <c r="T260" s="57"/>
      <c r="U260" s="57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</row>
    <row r="261" spans="1:51" ht="24.75" customHeight="1" x14ac:dyDescent="0.25">
      <c r="A261" s="147"/>
      <c r="B261" s="149"/>
      <c r="C261" s="50">
        <v>258</v>
      </c>
      <c r="D261" s="77" t="s">
        <v>125</v>
      </c>
      <c r="E261" s="78" t="s">
        <v>255</v>
      </c>
      <c r="F261" s="59">
        <v>502380003</v>
      </c>
      <c r="G261" s="58" t="s">
        <v>91</v>
      </c>
      <c r="H261" s="80" t="s">
        <v>264</v>
      </c>
      <c r="I261" s="76">
        <v>16.829999999999998</v>
      </c>
      <c r="J261" s="51">
        <v>0</v>
      </c>
      <c r="K261" s="52">
        <f t="shared" si="5"/>
        <v>0</v>
      </c>
      <c r="L261" s="52">
        <f t="shared" si="6"/>
        <v>0</v>
      </c>
      <c r="M261" s="53"/>
      <c r="N261" s="54">
        <f t="shared" si="9"/>
        <v>0</v>
      </c>
      <c r="O261" s="53"/>
      <c r="P261" s="53"/>
      <c r="Q261" s="53"/>
      <c r="R261" s="55">
        <f t="shared" si="7"/>
        <v>0</v>
      </c>
      <c r="S261" s="56" t="str">
        <f t="shared" si="8"/>
        <v>OK</v>
      </c>
      <c r="T261" s="57"/>
      <c r="U261" s="57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</row>
    <row r="262" spans="1:51" ht="24.75" customHeight="1" x14ac:dyDescent="0.25">
      <c r="A262" s="147"/>
      <c r="B262" s="149"/>
      <c r="C262" s="50">
        <v>259</v>
      </c>
      <c r="D262" s="77" t="s">
        <v>127</v>
      </c>
      <c r="E262" s="78" t="s">
        <v>208</v>
      </c>
      <c r="F262" s="59">
        <v>502380003</v>
      </c>
      <c r="G262" s="58" t="s">
        <v>91</v>
      </c>
      <c r="H262" s="80" t="s">
        <v>264</v>
      </c>
      <c r="I262" s="76">
        <v>11.82</v>
      </c>
      <c r="J262" s="51">
        <v>0</v>
      </c>
      <c r="K262" s="52">
        <f t="shared" si="5"/>
        <v>0</v>
      </c>
      <c r="L262" s="52">
        <f t="shared" si="6"/>
        <v>0</v>
      </c>
      <c r="M262" s="53"/>
      <c r="N262" s="54">
        <f t="shared" si="9"/>
        <v>0</v>
      </c>
      <c r="O262" s="53"/>
      <c r="P262" s="53"/>
      <c r="Q262" s="53"/>
      <c r="R262" s="55">
        <f t="shared" si="7"/>
        <v>0</v>
      </c>
      <c r="S262" s="56" t="str">
        <f t="shared" si="8"/>
        <v>OK</v>
      </c>
      <c r="T262" s="57"/>
      <c r="U262" s="57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</row>
    <row r="263" spans="1:51" ht="24.75" customHeight="1" x14ac:dyDescent="0.25">
      <c r="A263" s="147"/>
      <c r="B263" s="149"/>
      <c r="C263" s="50">
        <v>260</v>
      </c>
      <c r="D263" s="77" t="s">
        <v>129</v>
      </c>
      <c r="E263" s="78" t="s">
        <v>185</v>
      </c>
      <c r="F263" s="59">
        <v>502380003</v>
      </c>
      <c r="G263" s="58" t="s">
        <v>91</v>
      </c>
      <c r="H263" s="80" t="s">
        <v>264</v>
      </c>
      <c r="I263" s="76">
        <v>164.85</v>
      </c>
      <c r="J263" s="51">
        <v>0</v>
      </c>
      <c r="K263" s="52">
        <f t="shared" si="5"/>
        <v>0</v>
      </c>
      <c r="L263" s="52">
        <f t="shared" si="6"/>
        <v>0</v>
      </c>
      <c r="M263" s="53"/>
      <c r="N263" s="54">
        <f t="shared" si="9"/>
        <v>0</v>
      </c>
      <c r="O263" s="53"/>
      <c r="P263" s="53"/>
      <c r="Q263" s="53"/>
      <c r="R263" s="55">
        <f t="shared" si="7"/>
        <v>0</v>
      </c>
      <c r="S263" s="56" t="str">
        <f t="shared" si="8"/>
        <v>OK</v>
      </c>
      <c r="T263" s="57"/>
      <c r="U263" s="57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</row>
    <row r="264" spans="1:51" ht="24.75" customHeight="1" x14ac:dyDescent="0.25">
      <c r="A264" s="147"/>
      <c r="B264" s="149"/>
      <c r="C264" s="50">
        <v>261</v>
      </c>
      <c r="D264" s="77" t="s">
        <v>131</v>
      </c>
      <c r="E264" s="78" t="s">
        <v>186</v>
      </c>
      <c r="F264" s="59">
        <v>502380003</v>
      </c>
      <c r="G264" s="58" t="s">
        <v>91</v>
      </c>
      <c r="H264" s="80" t="s">
        <v>264</v>
      </c>
      <c r="I264" s="76">
        <v>161.16</v>
      </c>
      <c r="J264" s="51">
        <v>0</v>
      </c>
      <c r="K264" s="52">
        <f t="shared" si="5"/>
        <v>0</v>
      </c>
      <c r="L264" s="52">
        <f t="shared" si="6"/>
        <v>0</v>
      </c>
      <c r="M264" s="53"/>
      <c r="N264" s="54">
        <f t="shared" si="9"/>
        <v>0</v>
      </c>
      <c r="O264" s="53"/>
      <c r="P264" s="53"/>
      <c r="Q264" s="53"/>
      <c r="R264" s="55">
        <f t="shared" si="7"/>
        <v>0</v>
      </c>
      <c r="S264" s="56" t="str">
        <f t="shared" si="8"/>
        <v>OK</v>
      </c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</row>
    <row r="265" spans="1:51" ht="24.75" customHeight="1" x14ac:dyDescent="0.25">
      <c r="A265" s="147"/>
      <c r="B265" s="149"/>
      <c r="C265" s="50">
        <v>262</v>
      </c>
      <c r="D265" s="77" t="s">
        <v>133</v>
      </c>
      <c r="E265" s="78" t="s">
        <v>187</v>
      </c>
      <c r="F265" s="59">
        <v>502380003</v>
      </c>
      <c r="G265" s="58" t="s">
        <v>91</v>
      </c>
      <c r="H265" s="80" t="s">
        <v>264</v>
      </c>
      <c r="I265" s="76">
        <v>53.16</v>
      </c>
      <c r="J265" s="51">
        <v>0</v>
      </c>
      <c r="K265" s="52">
        <f t="shared" si="5"/>
        <v>0</v>
      </c>
      <c r="L265" s="52">
        <f t="shared" si="6"/>
        <v>0</v>
      </c>
      <c r="M265" s="53"/>
      <c r="N265" s="54">
        <f t="shared" si="9"/>
        <v>0</v>
      </c>
      <c r="O265" s="53"/>
      <c r="P265" s="53"/>
      <c r="Q265" s="53"/>
      <c r="R265" s="55">
        <f t="shared" si="7"/>
        <v>0</v>
      </c>
      <c r="S265" s="56" t="str">
        <f t="shared" si="8"/>
        <v>OK</v>
      </c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</row>
    <row r="266" spans="1:51" ht="24.75" customHeight="1" x14ac:dyDescent="0.25">
      <c r="A266" s="147"/>
      <c r="B266" s="149"/>
      <c r="C266" s="50">
        <v>263</v>
      </c>
      <c r="D266" s="77" t="s">
        <v>135</v>
      </c>
      <c r="E266" s="78" t="s">
        <v>188</v>
      </c>
      <c r="F266" s="59">
        <v>502380003</v>
      </c>
      <c r="G266" s="58" t="s">
        <v>91</v>
      </c>
      <c r="H266" s="80" t="s">
        <v>264</v>
      </c>
      <c r="I266" s="76">
        <v>20.55</v>
      </c>
      <c r="J266" s="51">
        <v>0</v>
      </c>
      <c r="K266" s="52">
        <f t="shared" si="5"/>
        <v>0</v>
      </c>
      <c r="L266" s="52">
        <f t="shared" si="6"/>
        <v>0</v>
      </c>
      <c r="M266" s="53"/>
      <c r="N266" s="54">
        <f t="shared" si="9"/>
        <v>0</v>
      </c>
      <c r="O266" s="53"/>
      <c r="P266" s="53"/>
      <c r="Q266" s="53"/>
      <c r="R266" s="55">
        <f t="shared" si="7"/>
        <v>0</v>
      </c>
      <c r="S266" s="56" t="str">
        <f t="shared" si="8"/>
        <v>OK</v>
      </c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</row>
    <row r="267" spans="1:51" ht="24.75" customHeight="1" x14ac:dyDescent="0.25">
      <c r="A267" s="147"/>
      <c r="B267" s="149"/>
      <c r="C267" s="50">
        <v>264</v>
      </c>
      <c r="D267" s="77" t="s">
        <v>137</v>
      </c>
      <c r="E267" s="78" t="s">
        <v>202</v>
      </c>
      <c r="F267" s="59">
        <v>502380003</v>
      </c>
      <c r="G267" s="58" t="s">
        <v>91</v>
      </c>
      <c r="H267" s="80" t="s">
        <v>264</v>
      </c>
      <c r="I267" s="76">
        <v>48.32</v>
      </c>
      <c r="J267" s="51">
        <v>0</v>
      </c>
      <c r="K267" s="52">
        <f t="shared" si="5"/>
        <v>0</v>
      </c>
      <c r="L267" s="52">
        <f t="shared" si="6"/>
        <v>0</v>
      </c>
      <c r="M267" s="53"/>
      <c r="N267" s="54">
        <f t="shared" si="9"/>
        <v>0</v>
      </c>
      <c r="O267" s="53"/>
      <c r="P267" s="53"/>
      <c r="Q267" s="53"/>
      <c r="R267" s="55">
        <f t="shared" si="7"/>
        <v>0</v>
      </c>
      <c r="S267" s="56" t="str">
        <f t="shared" si="8"/>
        <v>OK</v>
      </c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</row>
    <row r="268" spans="1:51" ht="24.75" customHeight="1" x14ac:dyDescent="0.25">
      <c r="A268" s="147"/>
      <c r="B268" s="149"/>
      <c r="C268" s="50">
        <v>265</v>
      </c>
      <c r="D268" s="77" t="s">
        <v>139</v>
      </c>
      <c r="E268" s="78" t="s">
        <v>203</v>
      </c>
      <c r="F268" s="59">
        <v>502380003</v>
      </c>
      <c r="G268" s="58" t="s">
        <v>91</v>
      </c>
      <c r="H268" s="80" t="s">
        <v>264</v>
      </c>
      <c r="I268" s="76">
        <v>80.53</v>
      </c>
      <c r="J268" s="51">
        <v>0</v>
      </c>
      <c r="K268" s="52">
        <f t="shared" si="5"/>
        <v>0</v>
      </c>
      <c r="L268" s="52">
        <f t="shared" si="6"/>
        <v>0</v>
      </c>
      <c r="M268" s="53"/>
      <c r="N268" s="54">
        <f t="shared" si="9"/>
        <v>0</v>
      </c>
      <c r="O268" s="53"/>
      <c r="P268" s="53"/>
      <c r="Q268" s="53"/>
      <c r="R268" s="55">
        <f t="shared" si="7"/>
        <v>0</v>
      </c>
      <c r="S268" s="56" t="str">
        <f t="shared" si="8"/>
        <v>OK</v>
      </c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</row>
    <row r="269" spans="1:51" ht="24.75" customHeight="1" x14ac:dyDescent="0.25">
      <c r="A269" s="147"/>
      <c r="B269" s="149"/>
      <c r="C269" s="50">
        <v>266</v>
      </c>
      <c r="D269" s="77" t="s">
        <v>141</v>
      </c>
      <c r="E269" s="78" t="s">
        <v>191</v>
      </c>
      <c r="F269" s="79">
        <v>504221262</v>
      </c>
      <c r="G269" s="58" t="s">
        <v>90</v>
      </c>
      <c r="H269" s="59" t="s">
        <v>263</v>
      </c>
      <c r="I269" s="76">
        <v>891.94</v>
      </c>
      <c r="J269" s="51">
        <v>0</v>
      </c>
      <c r="K269" s="52">
        <f t="shared" si="5"/>
        <v>0</v>
      </c>
      <c r="L269" s="52">
        <f t="shared" si="6"/>
        <v>0</v>
      </c>
      <c r="M269" s="53"/>
      <c r="N269" s="54">
        <f t="shared" si="9"/>
        <v>0</v>
      </c>
      <c r="O269" s="53"/>
      <c r="P269" s="53"/>
      <c r="Q269" s="53"/>
      <c r="R269" s="55">
        <f t="shared" si="7"/>
        <v>0</v>
      </c>
      <c r="S269" s="56" t="str">
        <f t="shared" si="8"/>
        <v>OK</v>
      </c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</row>
    <row r="270" spans="1:51" ht="24.75" customHeight="1" x14ac:dyDescent="0.25">
      <c r="A270" s="147"/>
      <c r="B270" s="149"/>
      <c r="C270" s="50">
        <v>267</v>
      </c>
      <c r="D270" s="77" t="s">
        <v>143</v>
      </c>
      <c r="E270" s="78" t="s">
        <v>191</v>
      </c>
      <c r="F270" s="79">
        <v>504221262</v>
      </c>
      <c r="G270" s="58" t="s">
        <v>90</v>
      </c>
      <c r="H270" s="59" t="s">
        <v>263</v>
      </c>
      <c r="I270" s="76">
        <v>504.69</v>
      </c>
      <c r="J270" s="51">
        <v>0</v>
      </c>
      <c r="K270" s="52">
        <f t="shared" si="5"/>
        <v>0</v>
      </c>
      <c r="L270" s="52">
        <f t="shared" si="6"/>
        <v>0</v>
      </c>
      <c r="M270" s="53"/>
      <c r="N270" s="54">
        <f t="shared" si="9"/>
        <v>0</v>
      </c>
      <c r="O270" s="53"/>
      <c r="P270" s="53"/>
      <c r="Q270" s="53"/>
      <c r="R270" s="55">
        <f t="shared" si="7"/>
        <v>0</v>
      </c>
      <c r="S270" s="56" t="str">
        <f t="shared" si="8"/>
        <v>OK</v>
      </c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</row>
    <row r="271" spans="1:51" ht="24.75" customHeight="1" x14ac:dyDescent="0.25">
      <c r="A271" s="147"/>
      <c r="B271" s="149"/>
      <c r="C271" s="50">
        <v>268</v>
      </c>
      <c r="D271" s="77" t="s">
        <v>144</v>
      </c>
      <c r="E271" s="78" t="s">
        <v>256</v>
      </c>
      <c r="F271" s="79">
        <v>504221262</v>
      </c>
      <c r="G271" s="58" t="s">
        <v>90</v>
      </c>
      <c r="H271" s="59" t="s">
        <v>263</v>
      </c>
      <c r="I271" s="76">
        <v>133.76</v>
      </c>
      <c r="J271" s="51">
        <v>0</v>
      </c>
      <c r="K271" s="52">
        <f t="shared" si="5"/>
        <v>0</v>
      </c>
      <c r="L271" s="52">
        <f t="shared" si="6"/>
        <v>0</v>
      </c>
      <c r="M271" s="53"/>
      <c r="N271" s="54">
        <f t="shared" si="9"/>
        <v>0</v>
      </c>
      <c r="O271" s="53"/>
      <c r="P271" s="53"/>
      <c r="Q271" s="53"/>
      <c r="R271" s="55">
        <f t="shared" si="7"/>
        <v>0</v>
      </c>
      <c r="S271" s="56" t="str">
        <f t="shared" si="8"/>
        <v>OK</v>
      </c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</row>
    <row r="272" spans="1:51" ht="24.75" customHeight="1" x14ac:dyDescent="0.25">
      <c r="A272" s="147"/>
      <c r="B272" s="149"/>
      <c r="C272" s="50">
        <v>269</v>
      </c>
      <c r="D272" s="77" t="s">
        <v>146</v>
      </c>
      <c r="E272" s="78" t="s">
        <v>192</v>
      </c>
      <c r="F272" s="79">
        <v>504221262</v>
      </c>
      <c r="G272" s="58" t="s">
        <v>90</v>
      </c>
      <c r="H272" s="59" t="s">
        <v>263</v>
      </c>
      <c r="I272" s="76">
        <v>577.09</v>
      </c>
      <c r="J272" s="51">
        <v>0</v>
      </c>
      <c r="K272" s="52">
        <f t="shared" si="5"/>
        <v>0</v>
      </c>
      <c r="L272" s="52">
        <f t="shared" si="6"/>
        <v>0</v>
      </c>
      <c r="M272" s="53"/>
      <c r="N272" s="54">
        <f t="shared" si="9"/>
        <v>0</v>
      </c>
      <c r="O272" s="53"/>
      <c r="P272" s="53"/>
      <c r="Q272" s="53"/>
      <c r="R272" s="55">
        <f t="shared" si="7"/>
        <v>0</v>
      </c>
      <c r="S272" s="56" t="str">
        <f t="shared" si="8"/>
        <v>OK</v>
      </c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</row>
    <row r="273" spans="1:51" ht="24.75" customHeight="1" x14ac:dyDescent="0.25">
      <c r="A273" s="147"/>
      <c r="B273" s="149"/>
      <c r="C273" s="50">
        <v>270</v>
      </c>
      <c r="D273" s="77" t="s">
        <v>148</v>
      </c>
      <c r="E273" s="78" t="s">
        <v>176</v>
      </c>
      <c r="F273" s="79">
        <v>504221262</v>
      </c>
      <c r="G273" s="58" t="s">
        <v>90</v>
      </c>
      <c r="H273" s="59" t="s">
        <v>263</v>
      </c>
      <c r="I273" s="76">
        <v>288.14999999999998</v>
      </c>
      <c r="J273" s="51">
        <v>0</v>
      </c>
      <c r="K273" s="52">
        <f t="shared" si="5"/>
        <v>0</v>
      </c>
      <c r="L273" s="52">
        <f t="shared" si="6"/>
        <v>0</v>
      </c>
      <c r="M273" s="53"/>
      <c r="N273" s="54">
        <f t="shared" si="9"/>
        <v>0</v>
      </c>
      <c r="O273" s="53"/>
      <c r="P273" s="53"/>
      <c r="Q273" s="53"/>
      <c r="R273" s="55">
        <f t="shared" si="7"/>
        <v>0</v>
      </c>
      <c r="S273" s="56" t="str">
        <f t="shared" si="8"/>
        <v>OK</v>
      </c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</row>
    <row r="274" spans="1:51" ht="24.75" customHeight="1" x14ac:dyDescent="0.25">
      <c r="A274" s="147"/>
      <c r="B274" s="149"/>
      <c r="C274" s="50">
        <v>271</v>
      </c>
      <c r="D274" s="77" t="s">
        <v>149</v>
      </c>
      <c r="E274" s="78" t="s">
        <v>193</v>
      </c>
      <c r="F274" s="79">
        <v>504221262</v>
      </c>
      <c r="G274" s="58" t="s">
        <v>90</v>
      </c>
      <c r="H274" s="59" t="s">
        <v>263</v>
      </c>
      <c r="I274" s="76">
        <v>78.209999999999994</v>
      </c>
      <c r="J274" s="51">
        <v>0</v>
      </c>
      <c r="K274" s="52">
        <f t="shared" si="5"/>
        <v>0</v>
      </c>
      <c r="L274" s="52">
        <f t="shared" si="6"/>
        <v>0</v>
      </c>
      <c r="M274" s="53"/>
      <c r="N274" s="54">
        <f t="shared" si="9"/>
        <v>0</v>
      </c>
      <c r="O274" s="53"/>
      <c r="P274" s="53"/>
      <c r="Q274" s="53"/>
      <c r="R274" s="55">
        <f t="shared" si="7"/>
        <v>0</v>
      </c>
      <c r="S274" s="56" t="str">
        <f t="shared" si="8"/>
        <v>OK</v>
      </c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</row>
    <row r="275" spans="1:51" ht="24.75" customHeight="1" x14ac:dyDescent="0.25">
      <c r="A275" s="147"/>
      <c r="B275" s="149"/>
      <c r="C275" s="50">
        <v>272</v>
      </c>
      <c r="D275" s="77" t="s">
        <v>151</v>
      </c>
      <c r="E275" s="78" t="s">
        <v>248</v>
      </c>
      <c r="F275" s="79">
        <v>504221262</v>
      </c>
      <c r="G275" s="58" t="s">
        <v>90</v>
      </c>
      <c r="H275" s="59" t="s">
        <v>263</v>
      </c>
      <c r="I275" s="76">
        <v>602.91999999999996</v>
      </c>
      <c r="J275" s="51">
        <v>0</v>
      </c>
      <c r="K275" s="52">
        <f t="shared" si="5"/>
        <v>0</v>
      </c>
      <c r="L275" s="52">
        <f t="shared" si="6"/>
        <v>0</v>
      </c>
      <c r="M275" s="53"/>
      <c r="N275" s="54">
        <f t="shared" si="9"/>
        <v>0</v>
      </c>
      <c r="O275" s="53"/>
      <c r="P275" s="53"/>
      <c r="Q275" s="53"/>
      <c r="R275" s="55">
        <f t="shared" si="7"/>
        <v>0</v>
      </c>
      <c r="S275" s="56" t="str">
        <f t="shared" si="8"/>
        <v>OK</v>
      </c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</row>
    <row r="276" spans="1:51" ht="24.75" customHeight="1" x14ac:dyDescent="0.25">
      <c r="A276" s="147"/>
      <c r="B276" s="149"/>
      <c r="C276" s="50">
        <v>273</v>
      </c>
      <c r="D276" s="77" t="s">
        <v>153</v>
      </c>
      <c r="E276" s="78" t="s">
        <v>205</v>
      </c>
      <c r="F276" s="79">
        <v>504221262</v>
      </c>
      <c r="G276" s="58" t="s">
        <v>90</v>
      </c>
      <c r="H276" s="59" t="s">
        <v>263</v>
      </c>
      <c r="I276" s="76">
        <v>851.52</v>
      </c>
      <c r="J276" s="51">
        <v>0</v>
      </c>
      <c r="K276" s="52">
        <f t="shared" si="5"/>
        <v>0</v>
      </c>
      <c r="L276" s="52">
        <f t="shared" si="6"/>
        <v>0</v>
      </c>
      <c r="M276" s="53"/>
      <c r="N276" s="54">
        <f t="shared" si="9"/>
        <v>0</v>
      </c>
      <c r="O276" s="53"/>
      <c r="P276" s="53"/>
      <c r="Q276" s="53"/>
      <c r="R276" s="55">
        <f t="shared" si="7"/>
        <v>0</v>
      </c>
      <c r="S276" s="56" t="str">
        <f t="shared" si="8"/>
        <v>OK</v>
      </c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</row>
    <row r="277" spans="1:51" ht="24.75" customHeight="1" x14ac:dyDescent="0.25">
      <c r="A277" s="147"/>
      <c r="B277" s="149"/>
      <c r="C277" s="50">
        <v>274</v>
      </c>
      <c r="D277" s="77" t="s">
        <v>155</v>
      </c>
      <c r="E277" s="78" t="s">
        <v>176</v>
      </c>
      <c r="F277" s="79">
        <v>504221262</v>
      </c>
      <c r="G277" s="58" t="s">
        <v>90</v>
      </c>
      <c r="H277" s="59" t="s">
        <v>263</v>
      </c>
      <c r="I277" s="76">
        <v>385.2</v>
      </c>
      <c r="J277" s="51">
        <v>0</v>
      </c>
      <c r="K277" s="52">
        <f t="shared" si="5"/>
        <v>0</v>
      </c>
      <c r="L277" s="52">
        <f t="shared" si="6"/>
        <v>0</v>
      </c>
      <c r="M277" s="53"/>
      <c r="N277" s="54">
        <f t="shared" si="9"/>
        <v>0</v>
      </c>
      <c r="O277" s="53"/>
      <c r="P277" s="53"/>
      <c r="Q277" s="53"/>
      <c r="R277" s="55">
        <f t="shared" si="7"/>
        <v>0</v>
      </c>
      <c r="S277" s="56" t="str">
        <f t="shared" si="8"/>
        <v>OK</v>
      </c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</row>
    <row r="278" spans="1:51" ht="24.75" customHeight="1" x14ac:dyDescent="0.25">
      <c r="A278" s="147"/>
      <c r="B278" s="149"/>
      <c r="C278" s="50">
        <v>275</v>
      </c>
      <c r="D278" s="77" t="s">
        <v>156</v>
      </c>
      <c r="E278" s="78" t="s">
        <v>176</v>
      </c>
      <c r="F278" s="79">
        <v>504221262</v>
      </c>
      <c r="G278" s="58" t="s">
        <v>90</v>
      </c>
      <c r="H278" s="59" t="s">
        <v>263</v>
      </c>
      <c r="I278" s="76">
        <v>841.76</v>
      </c>
      <c r="J278" s="51">
        <v>0</v>
      </c>
      <c r="K278" s="52">
        <f t="shared" si="5"/>
        <v>0</v>
      </c>
      <c r="L278" s="52">
        <f t="shared" si="6"/>
        <v>0</v>
      </c>
      <c r="M278" s="53"/>
      <c r="N278" s="54">
        <f t="shared" si="9"/>
        <v>0</v>
      </c>
      <c r="O278" s="53"/>
      <c r="P278" s="53"/>
      <c r="Q278" s="53"/>
      <c r="R278" s="55">
        <f t="shared" si="7"/>
        <v>0</v>
      </c>
      <c r="S278" s="56" t="str">
        <f t="shared" si="8"/>
        <v>OK</v>
      </c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</row>
    <row r="279" spans="1:51" ht="24.75" customHeight="1" x14ac:dyDescent="0.25">
      <c r="A279" s="147"/>
      <c r="B279" s="149"/>
      <c r="C279" s="50">
        <v>276</v>
      </c>
      <c r="D279" s="77" t="s">
        <v>157</v>
      </c>
      <c r="E279" s="78" t="s">
        <v>176</v>
      </c>
      <c r="F279" s="79">
        <v>504221262</v>
      </c>
      <c r="G279" s="58" t="s">
        <v>90</v>
      </c>
      <c r="H279" s="59" t="s">
        <v>263</v>
      </c>
      <c r="I279" s="76">
        <v>55.63</v>
      </c>
      <c r="J279" s="51">
        <v>0</v>
      </c>
      <c r="K279" s="52">
        <f t="shared" si="5"/>
        <v>0</v>
      </c>
      <c r="L279" s="52">
        <f t="shared" si="6"/>
        <v>0</v>
      </c>
      <c r="M279" s="53"/>
      <c r="N279" s="54">
        <f t="shared" si="9"/>
        <v>0</v>
      </c>
      <c r="O279" s="53"/>
      <c r="P279" s="53"/>
      <c r="Q279" s="53"/>
      <c r="R279" s="55">
        <f t="shared" si="7"/>
        <v>0</v>
      </c>
      <c r="S279" s="56" t="str">
        <f t="shared" si="8"/>
        <v>OK</v>
      </c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</row>
    <row r="280" spans="1:51" ht="24.75" customHeight="1" x14ac:dyDescent="0.25">
      <c r="A280" s="147"/>
      <c r="B280" s="149"/>
      <c r="C280" s="50">
        <v>277</v>
      </c>
      <c r="D280" s="77" t="s">
        <v>158</v>
      </c>
      <c r="E280" s="78" t="s">
        <v>176</v>
      </c>
      <c r="F280" s="79">
        <v>504221262</v>
      </c>
      <c r="G280" s="58" t="s">
        <v>90</v>
      </c>
      <c r="H280" s="59" t="s">
        <v>263</v>
      </c>
      <c r="I280" s="76">
        <v>59.57</v>
      </c>
      <c r="J280" s="51">
        <v>0</v>
      </c>
      <c r="K280" s="52">
        <f t="shared" si="5"/>
        <v>0</v>
      </c>
      <c r="L280" s="52">
        <f t="shared" si="6"/>
        <v>0</v>
      </c>
      <c r="M280" s="53"/>
      <c r="N280" s="54">
        <f t="shared" si="9"/>
        <v>0</v>
      </c>
      <c r="O280" s="53"/>
      <c r="P280" s="53"/>
      <c r="Q280" s="53"/>
      <c r="R280" s="55">
        <f t="shared" si="7"/>
        <v>0</v>
      </c>
      <c r="S280" s="56" t="str">
        <f t="shared" si="8"/>
        <v>OK</v>
      </c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</row>
    <row r="281" spans="1:51" ht="24.75" customHeight="1" x14ac:dyDescent="0.25">
      <c r="A281" s="147"/>
      <c r="B281" s="149"/>
      <c r="C281" s="50">
        <v>278</v>
      </c>
      <c r="D281" s="77" t="s">
        <v>159</v>
      </c>
      <c r="E281" s="78" t="s">
        <v>196</v>
      </c>
      <c r="F281" s="59">
        <v>502380003</v>
      </c>
      <c r="G281" s="58" t="s">
        <v>91</v>
      </c>
      <c r="H281" s="80" t="s">
        <v>264</v>
      </c>
      <c r="I281" s="76">
        <v>11.82</v>
      </c>
      <c r="J281" s="51">
        <v>0</v>
      </c>
      <c r="K281" s="52">
        <f t="shared" si="5"/>
        <v>0</v>
      </c>
      <c r="L281" s="52">
        <f t="shared" si="6"/>
        <v>0</v>
      </c>
      <c r="M281" s="53"/>
      <c r="N281" s="54">
        <f t="shared" si="9"/>
        <v>0</v>
      </c>
      <c r="O281" s="53"/>
      <c r="P281" s="53"/>
      <c r="Q281" s="53"/>
      <c r="R281" s="55">
        <f t="shared" si="7"/>
        <v>0</v>
      </c>
      <c r="S281" s="56" t="str">
        <f t="shared" si="8"/>
        <v>OK</v>
      </c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</row>
    <row r="282" spans="1:51" ht="24.75" customHeight="1" x14ac:dyDescent="0.25">
      <c r="A282" s="147"/>
      <c r="B282" s="149"/>
      <c r="C282" s="50">
        <v>279</v>
      </c>
      <c r="D282" s="77" t="s">
        <v>161</v>
      </c>
      <c r="E282" s="78" t="s">
        <v>197</v>
      </c>
      <c r="F282" s="59">
        <v>502380003</v>
      </c>
      <c r="G282" s="58" t="s">
        <v>91</v>
      </c>
      <c r="H282" s="80" t="s">
        <v>264</v>
      </c>
      <c r="I282" s="76">
        <v>15.67</v>
      </c>
      <c r="J282" s="51">
        <v>0</v>
      </c>
      <c r="K282" s="52">
        <f t="shared" si="5"/>
        <v>0</v>
      </c>
      <c r="L282" s="52">
        <f t="shared" si="6"/>
        <v>0</v>
      </c>
      <c r="M282" s="53"/>
      <c r="N282" s="54">
        <f t="shared" si="9"/>
        <v>0</v>
      </c>
      <c r="O282" s="53"/>
      <c r="P282" s="53"/>
      <c r="Q282" s="53"/>
      <c r="R282" s="55">
        <f t="shared" si="7"/>
        <v>0</v>
      </c>
      <c r="S282" s="56" t="str">
        <f t="shared" si="8"/>
        <v>OK</v>
      </c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</row>
    <row r="283" spans="1:51" ht="24.75" customHeight="1" x14ac:dyDescent="0.25">
      <c r="A283" s="147"/>
      <c r="B283" s="149"/>
      <c r="C283" s="50">
        <v>280</v>
      </c>
      <c r="D283" s="77" t="s">
        <v>163</v>
      </c>
      <c r="E283" s="78" t="s">
        <v>198</v>
      </c>
      <c r="F283" s="59">
        <v>502380003</v>
      </c>
      <c r="G283" s="58" t="s">
        <v>91</v>
      </c>
      <c r="H283" s="80" t="s">
        <v>264</v>
      </c>
      <c r="I283" s="76">
        <v>17.100000000000001</v>
      </c>
      <c r="J283" s="51">
        <v>0</v>
      </c>
      <c r="K283" s="52">
        <f t="shared" si="5"/>
        <v>0</v>
      </c>
      <c r="L283" s="52">
        <f t="shared" si="6"/>
        <v>0</v>
      </c>
      <c r="M283" s="53"/>
      <c r="N283" s="54">
        <f t="shared" si="9"/>
        <v>0</v>
      </c>
      <c r="O283" s="53"/>
      <c r="P283" s="53"/>
      <c r="Q283" s="53"/>
      <c r="R283" s="55">
        <f t="shared" si="7"/>
        <v>0</v>
      </c>
      <c r="S283" s="56" t="str">
        <f t="shared" si="8"/>
        <v>OK</v>
      </c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</row>
    <row r="284" spans="1:51" ht="24.75" customHeight="1" x14ac:dyDescent="0.25">
      <c r="A284" s="147"/>
      <c r="B284" s="149"/>
      <c r="C284" s="50">
        <v>281</v>
      </c>
      <c r="D284" s="77" t="s">
        <v>164</v>
      </c>
      <c r="E284" s="78" t="s">
        <v>206</v>
      </c>
      <c r="F284" s="59">
        <v>502380003</v>
      </c>
      <c r="G284" s="58" t="s">
        <v>91</v>
      </c>
      <c r="H284" s="80" t="s">
        <v>264</v>
      </c>
      <c r="I284" s="76">
        <v>40.69</v>
      </c>
      <c r="J284" s="51">
        <v>0</v>
      </c>
      <c r="K284" s="52">
        <f t="shared" si="5"/>
        <v>0</v>
      </c>
      <c r="L284" s="52">
        <f t="shared" si="6"/>
        <v>0</v>
      </c>
      <c r="M284" s="53"/>
      <c r="N284" s="54">
        <f t="shared" si="9"/>
        <v>0</v>
      </c>
      <c r="O284" s="53"/>
      <c r="P284" s="53"/>
      <c r="Q284" s="53"/>
      <c r="R284" s="55">
        <f t="shared" si="7"/>
        <v>0</v>
      </c>
      <c r="S284" s="56" t="str">
        <f t="shared" si="8"/>
        <v>OK</v>
      </c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</row>
    <row r="285" spans="1:51" ht="24.75" customHeight="1" x14ac:dyDescent="0.25">
      <c r="A285" s="147"/>
      <c r="B285" s="149"/>
      <c r="C285" s="50">
        <v>282</v>
      </c>
      <c r="D285" s="77" t="s">
        <v>166</v>
      </c>
      <c r="E285" s="78" t="s">
        <v>214</v>
      </c>
      <c r="F285" s="59">
        <v>502380003</v>
      </c>
      <c r="G285" s="58" t="s">
        <v>91</v>
      </c>
      <c r="H285" s="80" t="s">
        <v>264</v>
      </c>
      <c r="I285" s="76">
        <v>23.65</v>
      </c>
      <c r="J285" s="51">
        <v>0</v>
      </c>
      <c r="K285" s="52">
        <f t="shared" si="5"/>
        <v>0</v>
      </c>
      <c r="L285" s="52">
        <f t="shared" si="6"/>
        <v>0</v>
      </c>
      <c r="M285" s="53"/>
      <c r="N285" s="54">
        <f t="shared" si="9"/>
        <v>0</v>
      </c>
      <c r="O285" s="53"/>
      <c r="P285" s="53"/>
      <c r="Q285" s="53"/>
      <c r="R285" s="55">
        <f t="shared" si="7"/>
        <v>0</v>
      </c>
      <c r="S285" s="56" t="str">
        <f t="shared" si="8"/>
        <v>OK</v>
      </c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</row>
    <row r="286" spans="1:51" ht="24.75" customHeight="1" x14ac:dyDescent="0.25">
      <c r="A286" s="147"/>
      <c r="B286" s="149"/>
      <c r="C286" s="50">
        <v>283</v>
      </c>
      <c r="D286" s="77" t="s">
        <v>167</v>
      </c>
      <c r="E286" s="78" t="s">
        <v>199</v>
      </c>
      <c r="F286" s="79">
        <v>504221262</v>
      </c>
      <c r="G286" s="58" t="s">
        <v>90</v>
      </c>
      <c r="H286" s="59" t="s">
        <v>263</v>
      </c>
      <c r="I286" s="76">
        <v>897.95</v>
      </c>
      <c r="J286" s="51">
        <v>0</v>
      </c>
      <c r="K286" s="52">
        <f t="shared" si="5"/>
        <v>0</v>
      </c>
      <c r="L286" s="52">
        <f t="shared" si="6"/>
        <v>0</v>
      </c>
      <c r="M286" s="53"/>
      <c r="N286" s="54">
        <f t="shared" si="9"/>
        <v>0</v>
      </c>
      <c r="O286" s="53"/>
      <c r="P286" s="53"/>
      <c r="Q286" s="53"/>
      <c r="R286" s="55">
        <f t="shared" si="7"/>
        <v>0</v>
      </c>
      <c r="S286" s="56" t="str">
        <f t="shared" si="8"/>
        <v>OK</v>
      </c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</row>
    <row r="287" spans="1:51" ht="24.75" customHeight="1" x14ac:dyDescent="0.25">
      <c r="A287" s="147"/>
      <c r="B287" s="149"/>
      <c r="C287" s="50">
        <v>284</v>
      </c>
      <c r="D287" s="77" t="s">
        <v>168</v>
      </c>
      <c r="E287" s="78" t="s">
        <v>257</v>
      </c>
      <c r="F287" s="79">
        <v>504221262</v>
      </c>
      <c r="G287" s="58" t="s">
        <v>90</v>
      </c>
      <c r="H287" s="59" t="s">
        <v>263</v>
      </c>
      <c r="I287" s="76">
        <v>397.1</v>
      </c>
      <c r="J287" s="51">
        <v>0</v>
      </c>
      <c r="K287" s="52">
        <f t="shared" si="5"/>
        <v>0</v>
      </c>
      <c r="L287" s="52">
        <f t="shared" si="6"/>
        <v>0</v>
      </c>
      <c r="M287" s="53"/>
      <c r="N287" s="54">
        <f t="shared" si="9"/>
        <v>0</v>
      </c>
      <c r="O287" s="53"/>
      <c r="P287" s="53"/>
      <c r="Q287" s="53"/>
      <c r="R287" s="55">
        <f t="shared" si="7"/>
        <v>0</v>
      </c>
      <c r="S287" s="56" t="str">
        <f t="shared" si="8"/>
        <v>OK</v>
      </c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</row>
    <row r="288" spans="1:51" ht="24.75" customHeight="1" x14ac:dyDescent="0.25">
      <c r="A288" s="147"/>
      <c r="B288" s="149"/>
      <c r="C288" s="50">
        <v>285</v>
      </c>
      <c r="D288" s="77" t="s">
        <v>169</v>
      </c>
      <c r="E288" s="78" t="s">
        <v>176</v>
      </c>
      <c r="F288" s="79">
        <v>504221262</v>
      </c>
      <c r="G288" s="58" t="s">
        <v>90</v>
      </c>
      <c r="H288" s="59" t="s">
        <v>263</v>
      </c>
      <c r="I288" s="76">
        <v>602.54999999999995</v>
      </c>
      <c r="J288" s="51">
        <v>0</v>
      </c>
      <c r="K288" s="52">
        <f t="shared" si="5"/>
        <v>0</v>
      </c>
      <c r="L288" s="52">
        <f t="shared" si="6"/>
        <v>0</v>
      </c>
      <c r="M288" s="53"/>
      <c r="N288" s="54">
        <f t="shared" si="9"/>
        <v>0</v>
      </c>
      <c r="O288" s="53"/>
      <c r="P288" s="53"/>
      <c r="Q288" s="53"/>
      <c r="R288" s="55">
        <f t="shared" si="7"/>
        <v>0</v>
      </c>
      <c r="S288" s="56" t="str">
        <f t="shared" si="8"/>
        <v>OK</v>
      </c>
      <c r="T288" s="57"/>
      <c r="U288" s="57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</row>
    <row r="289" spans="1:51" ht="24.75" customHeight="1" x14ac:dyDescent="0.25">
      <c r="A289" s="147"/>
      <c r="B289" s="149"/>
      <c r="C289" s="50">
        <v>286</v>
      </c>
      <c r="D289" s="77" t="s">
        <v>170</v>
      </c>
      <c r="E289" s="78" t="s">
        <v>176</v>
      </c>
      <c r="F289" s="59">
        <v>502380003</v>
      </c>
      <c r="G289" s="58" t="s">
        <v>91</v>
      </c>
      <c r="H289" s="80" t="s">
        <v>264</v>
      </c>
      <c r="I289" s="76">
        <v>159.72999999999999</v>
      </c>
      <c r="J289" s="51">
        <v>0</v>
      </c>
      <c r="K289" s="52">
        <f t="shared" ref="K289:K326" si="10">IF(SUM(T289:AY289)&gt;J289+M289,J289+M289,SUM(T289:AY289))</f>
        <v>0</v>
      </c>
      <c r="L289" s="52">
        <f t="shared" ref="L289:L326" si="11">(SUM(T289:AY289))</f>
        <v>0</v>
      </c>
      <c r="M289" s="53"/>
      <c r="N289" s="54">
        <f t="shared" si="9"/>
        <v>0</v>
      </c>
      <c r="O289" s="53"/>
      <c r="P289" s="53"/>
      <c r="Q289" s="53"/>
      <c r="R289" s="55">
        <f t="shared" si="7"/>
        <v>0</v>
      </c>
      <c r="S289" s="56" t="str">
        <f t="shared" si="8"/>
        <v>OK</v>
      </c>
      <c r="T289" s="57"/>
      <c r="U289" s="57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</row>
    <row r="290" spans="1:51" ht="24.75" customHeight="1" x14ac:dyDescent="0.25">
      <c r="A290" s="147"/>
      <c r="B290" s="149"/>
      <c r="C290" s="50">
        <v>287</v>
      </c>
      <c r="D290" s="77" t="s">
        <v>171</v>
      </c>
      <c r="E290" s="78" t="s">
        <v>176</v>
      </c>
      <c r="F290" s="59">
        <v>502380003</v>
      </c>
      <c r="G290" s="58" t="s">
        <v>91</v>
      </c>
      <c r="H290" s="80" t="s">
        <v>264</v>
      </c>
      <c r="I290" s="76">
        <v>90.55</v>
      </c>
      <c r="J290" s="51">
        <v>0</v>
      </c>
      <c r="K290" s="52">
        <f t="shared" si="10"/>
        <v>0</v>
      </c>
      <c r="L290" s="52">
        <f t="shared" si="11"/>
        <v>0</v>
      </c>
      <c r="M290" s="53"/>
      <c r="N290" s="54">
        <f t="shared" si="9"/>
        <v>0</v>
      </c>
      <c r="O290" s="53"/>
      <c r="P290" s="53"/>
      <c r="Q290" s="53"/>
      <c r="R290" s="55">
        <f t="shared" si="7"/>
        <v>0</v>
      </c>
      <c r="S290" s="56" t="str">
        <f t="shared" si="8"/>
        <v>OK</v>
      </c>
      <c r="T290" s="57"/>
      <c r="U290" s="57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</row>
    <row r="291" spans="1:51" ht="24.75" customHeight="1" x14ac:dyDescent="0.25">
      <c r="A291" s="147"/>
      <c r="B291" s="149"/>
      <c r="C291" s="50">
        <v>288</v>
      </c>
      <c r="D291" s="77" t="s">
        <v>172</v>
      </c>
      <c r="E291" s="78" t="s">
        <v>211</v>
      </c>
      <c r="F291" s="59">
        <v>502380003</v>
      </c>
      <c r="G291" s="58" t="s">
        <v>91</v>
      </c>
      <c r="H291" s="80" t="s">
        <v>264</v>
      </c>
      <c r="I291" s="76">
        <v>15.99</v>
      </c>
      <c r="J291" s="51">
        <v>0</v>
      </c>
      <c r="K291" s="52">
        <f t="shared" si="10"/>
        <v>0</v>
      </c>
      <c r="L291" s="52">
        <f t="shared" si="11"/>
        <v>0</v>
      </c>
      <c r="M291" s="53"/>
      <c r="N291" s="54">
        <f t="shared" si="9"/>
        <v>0</v>
      </c>
      <c r="O291" s="53"/>
      <c r="P291" s="53"/>
      <c r="Q291" s="53"/>
      <c r="R291" s="55">
        <f t="shared" ref="R291:R327" si="12">J291-SUM(T291:AY291)+M291</f>
        <v>0</v>
      </c>
      <c r="S291" s="56" t="str">
        <f t="shared" si="8"/>
        <v>OK</v>
      </c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</row>
    <row r="292" spans="1:51" ht="24.75" customHeight="1" x14ac:dyDescent="0.25">
      <c r="A292" s="147"/>
      <c r="B292" s="149"/>
      <c r="C292" s="50">
        <v>289</v>
      </c>
      <c r="D292" s="77" t="s">
        <v>174</v>
      </c>
      <c r="E292" s="78" t="s">
        <v>176</v>
      </c>
      <c r="F292" s="79">
        <v>504221262</v>
      </c>
      <c r="G292" s="58" t="s">
        <v>90</v>
      </c>
      <c r="H292" s="59" t="s">
        <v>263</v>
      </c>
      <c r="I292" s="76">
        <v>151.97999999999999</v>
      </c>
      <c r="J292" s="51">
        <v>0</v>
      </c>
      <c r="K292" s="52">
        <f t="shared" si="10"/>
        <v>0</v>
      </c>
      <c r="L292" s="52">
        <f t="shared" si="11"/>
        <v>0</v>
      </c>
      <c r="M292" s="53"/>
      <c r="N292" s="54">
        <f t="shared" si="9"/>
        <v>0</v>
      </c>
      <c r="O292" s="53"/>
      <c r="P292" s="53"/>
      <c r="Q292" s="53"/>
      <c r="R292" s="55">
        <f t="shared" si="12"/>
        <v>0</v>
      </c>
      <c r="S292" s="56" t="str">
        <f t="shared" si="8"/>
        <v>OK</v>
      </c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</row>
    <row r="293" spans="1:51" ht="24.75" customHeight="1" x14ac:dyDescent="0.25">
      <c r="A293" s="147"/>
      <c r="B293" s="150"/>
      <c r="C293" s="50">
        <v>290</v>
      </c>
      <c r="D293" s="77" t="s">
        <v>175</v>
      </c>
      <c r="E293" s="78" t="s">
        <v>176</v>
      </c>
      <c r="F293" s="79">
        <v>504221262</v>
      </c>
      <c r="G293" s="58" t="s">
        <v>90</v>
      </c>
      <c r="H293" s="59" t="s">
        <v>263</v>
      </c>
      <c r="I293" s="76">
        <v>168.04</v>
      </c>
      <c r="J293" s="51">
        <v>0</v>
      </c>
      <c r="K293" s="52">
        <f t="shared" si="10"/>
        <v>0</v>
      </c>
      <c r="L293" s="52">
        <f t="shared" si="11"/>
        <v>0</v>
      </c>
      <c r="M293" s="53"/>
      <c r="N293" s="54">
        <f t="shared" si="9"/>
        <v>0</v>
      </c>
      <c r="O293" s="53"/>
      <c r="P293" s="53"/>
      <c r="Q293" s="53"/>
      <c r="R293" s="55">
        <f t="shared" si="12"/>
        <v>0</v>
      </c>
      <c r="S293" s="56" t="str">
        <f t="shared" si="8"/>
        <v>OK</v>
      </c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</row>
    <row r="294" spans="1:51" ht="24.75" customHeight="1" x14ac:dyDescent="0.25">
      <c r="A294" s="147" t="s">
        <v>105</v>
      </c>
      <c r="B294" s="148" t="s">
        <v>94</v>
      </c>
      <c r="C294" s="50">
        <v>291</v>
      </c>
      <c r="D294" s="77" t="s">
        <v>106</v>
      </c>
      <c r="E294" s="78" t="s">
        <v>107</v>
      </c>
      <c r="F294" s="79">
        <v>504221262</v>
      </c>
      <c r="G294" s="58" t="s">
        <v>90</v>
      </c>
      <c r="H294" s="59" t="s">
        <v>263</v>
      </c>
      <c r="I294" s="76">
        <v>203.44</v>
      </c>
      <c r="J294" s="51">
        <v>0</v>
      </c>
      <c r="K294" s="52">
        <f t="shared" si="10"/>
        <v>0</v>
      </c>
      <c r="L294" s="52">
        <f t="shared" si="11"/>
        <v>0</v>
      </c>
      <c r="M294" s="53"/>
      <c r="N294" s="54">
        <f t="shared" si="9"/>
        <v>0</v>
      </c>
      <c r="O294" s="53"/>
      <c r="P294" s="53"/>
      <c r="Q294" s="53"/>
      <c r="R294" s="55">
        <f t="shared" si="12"/>
        <v>0</v>
      </c>
      <c r="S294" s="56" t="str">
        <f t="shared" si="8"/>
        <v>OK</v>
      </c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</row>
    <row r="295" spans="1:51" ht="24.75" customHeight="1" x14ac:dyDescent="0.25">
      <c r="A295" s="147"/>
      <c r="B295" s="149"/>
      <c r="C295" s="50">
        <v>292</v>
      </c>
      <c r="D295" s="77" t="s">
        <v>110</v>
      </c>
      <c r="E295" s="78" t="s">
        <v>111</v>
      </c>
      <c r="F295" s="79">
        <v>504221262</v>
      </c>
      <c r="G295" s="58" t="s">
        <v>90</v>
      </c>
      <c r="H295" s="59" t="s">
        <v>263</v>
      </c>
      <c r="I295" s="76">
        <v>41.65</v>
      </c>
      <c r="J295" s="51">
        <v>0</v>
      </c>
      <c r="K295" s="52">
        <f t="shared" si="10"/>
        <v>0</v>
      </c>
      <c r="L295" s="52">
        <f t="shared" si="11"/>
        <v>0</v>
      </c>
      <c r="M295" s="53"/>
      <c r="N295" s="54">
        <f t="shared" si="9"/>
        <v>0</v>
      </c>
      <c r="O295" s="53"/>
      <c r="P295" s="53"/>
      <c r="Q295" s="53"/>
      <c r="R295" s="55">
        <f t="shared" si="12"/>
        <v>0</v>
      </c>
      <c r="S295" s="56" t="str">
        <f t="shared" si="8"/>
        <v>OK</v>
      </c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</row>
    <row r="296" spans="1:51" ht="24.75" customHeight="1" x14ac:dyDescent="0.25">
      <c r="A296" s="147"/>
      <c r="B296" s="149"/>
      <c r="C296" s="50">
        <v>293</v>
      </c>
      <c r="D296" s="77" t="s">
        <v>112</v>
      </c>
      <c r="E296" s="78" t="s">
        <v>113</v>
      </c>
      <c r="F296" s="79">
        <v>504221262</v>
      </c>
      <c r="G296" s="58" t="s">
        <v>90</v>
      </c>
      <c r="H296" s="59" t="s">
        <v>263</v>
      </c>
      <c r="I296" s="76">
        <v>64.48</v>
      </c>
      <c r="J296" s="51">
        <v>0</v>
      </c>
      <c r="K296" s="52">
        <f t="shared" si="10"/>
        <v>0</v>
      </c>
      <c r="L296" s="52">
        <f t="shared" si="11"/>
        <v>0</v>
      </c>
      <c r="M296" s="53"/>
      <c r="N296" s="54">
        <f t="shared" si="9"/>
        <v>0</v>
      </c>
      <c r="O296" s="53"/>
      <c r="P296" s="53"/>
      <c r="Q296" s="53"/>
      <c r="R296" s="55">
        <f t="shared" si="12"/>
        <v>0</v>
      </c>
      <c r="S296" s="56" t="str">
        <f t="shared" si="8"/>
        <v>OK</v>
      </c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</row>
    <row r="297" spans="1:51" ht="24.75" customHeight="1" x14ac:dyDescent="0.25">
      <c r="A297" s="147"/>
      <c r="B297" s="149"/>
      <c r="C297" s="50">
        <v>294</v>
      </c>
      <c r="D297" s="77" t="s">
        <v>114</v>
      </c>
      <c r="E297" s="78" t="s">
        <v>107</v>
      </c>
      <c r="F297" s="79">
        <v>504221262</v>
      </c>
      <c r="G297" s="58" t="s">
        <v>90</v>
      </c>
      <c r="H297" s="59" t="s">
        <v>263</v>
      </c>
      <c r="I297" s="76">
        <v>5.37</v>
      </c>
      <c r="J297" s="51">
        <v>0</v>
      </c>
      <c r="K297" s="52">
        <f t="shared" si="10"/>
        <v>0</v>
      </c>
      <c r="L297" s="52">
        <f t="shared" si="11"/>
        <v>0</v>
      </c>
      <c r="M297" s="53"/>
      <c r="N297" s="54">
        <f t="shared" si="9"/>
        <v>0</v>
      </c>
      <c r="O297" s="53"/>
      <c r="P297" s="53"/>
      <c r="Q297" s="53"/>
      <c r="R297" s="55">
        <f t="shared" si="12"/>
        <v>0</v>
      </c>
      <c r="S297" s="56" t="str">
        <f t="shared" si="8"/>
        <v>OK</v>
      </c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</row>
    <row r="298" spans="1:51" ht="24.75" customHeight="1" x14ac:dyDescent="0.25">
      <c r="A298" s="147"/>
      <c r="B298" s="149"/>
      <c r="C298" s="50">
        <v>295</v>
      </c>
      <c r="D298" s="77" t="s">
        <v>115</v>
      </c>
      <c r="E298" s="78" t="s">
        <v>116</v>
      </c>
      <c r="F298" s="59">
        <v>502380003</v>
      </c>
      <c r="G298" s="58" t="s">
        <v>91</v>
      </c>
      <c r="H298" s="80" t="s">
        <v>264</v>
      </c>
      <c r="I298" s="76">
        <v>11.06</v>
      </c>
      <c r="J298" s="51">
        <v>0</v>
      </c>
      <c r="K298" s="52">
        <f t="shared" si="10"/>
        <v>0</v>
      </c>
      <c r="L298" s="52">
        <f t="shared" si="11"/>
        <v>0</v>
      </c>
      <c r="M298" s="53"/>
      <c r="N298" s="54">
        <f t="shared" si="9"/>
        <v>0</v>
      </c>
      <c r="O298" s="53"/>
      <c r="P298" s="53"/>
      <c r="Q298" s="53"/>
      <c r="R298" s="55">
        <f t="shared" si="12"/>
        <v>0</v>
      </c>
      <c r="S298" s="56" t="str">
        <f t="shared" si="8"/>
        <v>OK</v>
      </c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</row>
    <row r="299" spans="1:51" ht="24.75" customHeight="1" x14ac:dyDescent="0.25">
      <c r="A299" s="147"/>
      <c r="B299" s="149"/>
      <c r="C299" s="50">
        <v>296</v>
      </c>
      <c r="D299" s="77" t="s">
        <v>117</v>
      </c>
      <c r="E299" s="78" t="s">
        <v>118</v>
      </c>
      <c r="F299" s="59">
        <v>502380003</v>
      </c>
      <c r="G299" s="58" t="s">
        <v>91</v>
      </c>
      <c r="H299" s="80" t="s">
        <v>264</v>
      </c>
      <c r="I299" s="76">
        <v>15.7</v>
      </c>
      <c r="J299" s="51">
        <v>0</v>
      </c>
      <c r="K299" s="52">
        <f t="shared" si="10"/>
        <v>0</v>
      </c>
      <c r="L299" s="52">
        <f t="shared" si="11"/>
        <v>0</v>
      </c>
      <c r="M299" s="53"/>
      <c r="N299" s="54">
        <f t="shared" si="9"/>
        <v>0</v>
      </c>
      <c r="O299" s="53"/>
      <c r="P299" s="53"/>
      <c r="Q299" s="53"/>
      <c r="R299" s="55">
        <f t="shared" si="12"/>
        <v>0</v>
      </c>
      <c r="S299" s="56" t="str">
        <f t="shared" si="8"/>
        <v>OK</v>
      </c>
      <c r="T299" s="57"/>
      <c r="U299" s="57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</row>
    <row r="300" spans="1:51" ht="24.75" customHeight="1" x14ac:dyDescent="0.25">
      <c r="A300" s="147"/>
      <c r="B300" s="149"/>
      <c r="C300" s="50">
        <v>297</v>
      </c>
      <c r="D300" s="77" t="s">
        <v>119</v>
      </c>
      <c r="E300" s="78" t="s">
        <v>258</v>
      </c>
      <c r="F300" s="59">
        <v>502380003</v>
      </c>
      <c r="G300" s="58" t="s">
        <v>91</v>
      </c>
      <c r="H300" s="80" t="s">
        <v>264</v>
      </c>
      <c r="I300" s="76">
        <v>16.96</v>
      </c>
      <c r="J300" s="51">
        <v>0</v>
      </c>
      <c r="K300" s="52">
        <f t="shared" si="10"/>
        <v>0</v>
      </c>
      <c r="L300" s="52">
        <f t="shared" si="11"/>
        <v>0</v>
      </c>
      <c r="M300" s="53"/>
      <c r="N300" s="54">
        <f t="shared" si="9"/>
        <v>0</v>
      </c>
      <c r="O300" s="53"/>
      <c r="P300" s="53"/>
      <c r="Q300" s="53"/>
      <c r="R300" s="55">
        <f t="shared" si="12"/>
        <v>0</v>
      </c>
      <c r="S300" s="56" t="str">
        <f t="shared" si="8"/>
        <v>OK</v>
      </c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</row>
    <row r="301" spans="1:51" ht="24.75" customHeight="1" x14ac:dyDescent="0.25">
      <c r="A301" s="147"/>
      <c r="B301" s="149"/>
      <c r="C301" s="50">
        <v>298</v>
      </c>
      <c r="D301" s="77" t="s">
        <v>123</v>
      </c>
      <c r="E301" s="78" t="s">
        <v>259</v>
      </c>
      <c r="F301" s="59">
        <v>502380003</v>
      </c>
      <c r="G301" s="58" t="s">
        <v>91</v>
      </c>
      <c r="H301" s="80" t="s">
        <v>264</v>
      </c>
      <c r="I301" s="76">
        <v>30.36</v>
      </c>
      <c r="J301" s="51">
        <v>0</v>
      </c>
      <c r="K301" s="52">
        <f t="shared" si="10"/>
        <v>0</v>
      </c>
      <c r="L301" s="52">
        <f t="shared" si="11"/>
        <v>0</v>
      </c>
      <c r="M301" s="53"/>
      <c r="N301" s="54">
        <f t="shared" si="9"/>
        <v>0</v>
      </c>
      <c r="O301" s="53"/>
      <c r="P301" s="53"/>
      <c r="Q301" s="53"/>
      <c r="R301" s="55">
        <f t="shared" si="12"/>
        <v>0</v>
      </c>
      <c r="S301" s="56" t="str">
        <f t="shared" si="8"/>
        <v>OK</v>
      </c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</row>
    <row r="302" spans="1:51" ht="24.75" customHeight="1" x14ac:dyDescent="0.25">
      <c r="A302" s="147"/>
      <c r="B302" s="149"/>
      <c r="C302" s="50">
        <v>299</v>
      </c>
      <c r="D302" s="77" t="s">
        <v>125</v>
      </c>
      <c r="E302" s="78" t="s">
        <v>126</v>
      </c>
      <c r="F302" s="59">
        <v>502380003</v>
      </c>
      <c r="G302" s="58" t="s">
        <v>91</v>
      </c>
      <c r="H302" s="80" t="s">
        <v>264</v>
      </c>
      <c r="I302" s="76">
        <v>21.67</v>
      </c>
      <c r="J302" s="51">
        <v>0</v>
      </c>
      <c r="K302" s="52">
        <f t="shared" si="10"/>
        <v>0</v>
      </c>
      <c r="L302" s="52">
        <f t="shared" si="11"/>
        <v>0</v>
      </c>
      <c r="M302" s="53"/>
      <c r="N302" s="54">
        <f t="shared" si="9"/>
        <v>0</v>
      </c>
      <c r="O302" s="53"/>
      <c r="P302" s="53"/>
      <c r="Q302" s="53"/>
      <c r="R302" s="55">
        <f t="shared" si="12"/>
        <v>0</v>
      </c>
      <c r="S302" s="56" t="str">
        <f t="shared" si="8"/>
        <v>OK</v>
      </c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</row>
    <row r="303" spans="1:51" ht="24.75" customHeight="1" x14ac:dyDescent="0.25">
      <c r="A303" s="147"/>
      <c r="B303" s="149"/>
      <c r="C303" s="50">
        <v>300</v>
      </c>
      <c r="D303" s="77" t="s">
        <v>127</v>
      </c>
      <c r="E303" s="78" t="s">
        <v>260</v>
      </c>
      <c r="F303" s="59">
        <v>502380003</v>
      </c>
      <c r="G303" s="58" t="s">
        <v>91</v>
      </c>
      <c r="H303" s="80" t="s">
        <v>264</v>
      </c>
      <c r="I303" s="76">
        <v>15.22</v>
      </c>
      <c r="J303" s="51">
        <v>0</v>
      </c>
      <c r="K303" s="52">
        <f t="shared" si="10"/>
        <v>0</v>
      </c>
      <c r="L303" s="52">
        <f t="shared" si="11"/>
        <v>0</v>
      </c>
      <c r="M303" s="53"/>
      <c r="N303" s="54">
        <f t="shared" si="9"/>
        <v>0</v>
      </c>
      <c r="O303" s="53"/>
      <c r="P303" s="53"/>
      <c r="Q303" s="53"/>
      <c r="R303" s="55">
        <f t="shared" si="12"/>
        <v>0</v>
      </c>
      <c r="S303" s="56" t="str">
        <f t="shared" si="8"/>
        <v>OK</v>
      </c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</row>
    <row r="304" spans="1:51" ht="24.75" customHeight="1" x14ac:dyDescent="0.25">
      <c r="A304" s="147"/>
      <c r="B304" s="149"/>
      <c r="C304" s="50">
        <v>301</v>
      </c>
      <c r="D304" s="77" t="s">
        <v>137</v>
      </c>
      <c r="E304" s="78" t="s">
        <v>138</v>
      </c>
      <c r="F304" s="59">
        <v>502380003</v>
      </c>
      <c r="G304" s="58" t="s">
        <v>91</v>
      </c>
      <c r="H304" s="80" t="s">
        <v>264</v>
      </c>
      <c r="I304" s="76">
        <v>62.22</v>
      </c>
      <c r="J304" s="51">
        <v>0</v>
      </c>
      <c r="K304" s="52">
        <f t="shared" si="10"/>
        <v>0</v>
      </c>
      <c r="L304" s="52">
        <f t="shared" si="11"/>
        <v>0</v>
      </c>
      <c r="M304" s="53"/>
      <c r="N304" s="54">
        <f t="shared" si="9"/>
        <v>0</v>
      </c>
      <c r="O304" s="53"/>
      <c r="P304" s="53"/>
      <c r="Q304" s="53"/>
      <c r="R304" s="55">
        <f t="shared" si="12"/>
        <v>0</v>
      </c>
      <c r="S304" s="56" t="str">
        <f t="shared" si="8"/>
        <v>OK</v>
      </c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</row>
    <row r="305" spans="1:51" ht="24.75" customHeight="1" x14ac:dyDescent="0.25">
      <c r="A305" s="147"/>
      <c r="B305" s="149"/>
      <c r="C305" s="50">
        <v>302</v>
      </c>
      <c r="D305" s="77" t="s">
        <v>139</v>
      </c>
      <c r="E305" s="78" t="s">
        <v>140</v>
      </c>
      <c r="F305" s="59">
        <v>502380003</v>
      </c>
      <c r="G305" s="58" t="s">
        <v>91</v>
      </c>
      <c r="H305" s="80" t="s">
        <v>264</v>
      </c>
      <c r="I305" s="76">
        <v>103.69</v>
      </c>
      <c r="J305" s="51">
        <v>0</v>
      </c>
      <c r="K305" s="52">
        <f t="shared" si="10"/>
        <v>0</v>
      </c>
      <c r="L305" s="52">
        <f t="shared" si="11"/>
        <v>0</v>
      </c>
      <c r="M305" s="53"/>
      <c r="N305" s="54">
        <f t="shared" si="9"/>
        <v>0</v>
      </c>
      <c r="O305" s="53"/>
      <c r="P305" s="53"/>
      <c r="Q305" s="53"/>
      <c r="R305" s="55">
        <f t="shared" si="12"/>
        <v>0</v>
      </c>
      <c r="S305" s="56" t="str">
        <f t="shared" si="8"/>
        <v>OK</v>
      </c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</row>
    <row r="306" spans="1:51" ht="24.75" customHeight="1" x14ac:dyDescent="0.25">
      <c r="A306" s="147"/>
      <c r="B306" s="149"/>
      <c r="C306" s="50">
        <v>303</v>
      </c>
      <c r="D306" s="77" t="s">
        <v>141</v>
      </c>
      <c r="E306" s="78" t="s">
        <v>142</v>
      </c>
      <c r="F306" s="79">
        <v>504221262</v>
      </c>
      <c r="G306" s="58" t="s">
        <v>90</v>
      </c>
      <c r="H306" s="59" t="s">
        <v>263</v>
      </c>
      <c r="I306" s="76">
        <v>1148.4000000000001</v>
      </c>
      <c r="J306" s="51">
        <v>0</v>
      </c>
      <c r="K306" s="52">
        <f t="shared" si="10"/>
        <v>0</v>
      </c>
      <c r="L306" s="52">
        <f t="shared" si="11"/>
        <v>0</v>
      </c>
      <c r="M306" s="53"/>
      <c r="N306" s="54">
        <f t="shared" si="9"/>
        <v>0</v>
      </c>
      <c r="O306" s="53"/>
      <c r="P306" s="53"/>
      <c r="Q306" s="53"/>
      <c r="R306" s="55">
        <f t="shared" si="12"/>
        <v>0</v>
      </c>
      <c r="S306" s="56" t="str">
        <f t="shared" si="8"/>
        <v>OK</v>
      </c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</row>
    <row r="307" spans="1:51" ht="24.75" customHeight="1" x14ac:dyDescent="0.25">
      <c r="A307" s="147"/>
      <c r="B307" s="149"/>
      <c r="C307" s="50">
        <v>304</v>
      </c>
      <c r="D307" s="77" t="s">
        <v>143</v>
      </c>
      <c r="E307" s="78" t="s">
        <v>142</v>
      </c>
      <c r="F307" s="79">
        <v>504221262</v>
      </c>
      <c r="G307" s="58" t="s">
        <v>90</v>
      </c>
      <c r="H307" s="59" t="s">
        <v>263</v>
      </c>
      <c r="I307" s="76">
        <v>649.80999999999995</v>
      </c>
      <c r="J307" s="51">
        <v>0</v>
      </c>
      <c r="K307" s="52">
        <f t="shared" si="10"/>
        <v>0</v>
      </c>
      <c r="L307" s="52">
        <f t="shared" si="11"/>
        <v>0</v>
      </c>
      <c r="M307" s="53"/>
      <c r="N307" s="54">
        <f t="shared" si="9"/>
        <v>0</v>
      </c>
      <c r="O307" s="53"/>
      <c r="P307" s="53"/>
      <c r="Q307" s="53"/>
      <c r="R307" s="55">
        <f t="shared" si="12"/>
        <v>0</v>
      </c>
      <c r="S307" s="56" t="str">
        <f t="shared" si="8"/>
        <v>OK</v>
      </c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</row>
    <row r="308" spans="1:51" ht="24.75" customHeight="1" x14ac:dyDescent="0.25">
      <c r="A308" s="147"/>
      <c r="B308" s="149"/>
      <c r="C308" s="50">
        <v>305</v>
      </c>
      <c r="D308" s="77" t="s">
        <v>144</v>
      </c>
      <c r="E308" s="78" t="s">
        <v>145</v>
      </c>
      <c r="F308" s="79">
        <v>504221262</v>
      </c>
      <c r="G308" s="58" t="s">
        <v>90</v>
      </c>
      <c r="H308" s="59" t="s">
        <v>263</v>
      </c>
      <c r="I308" s="76">
        <v>160.71</v>
      </c>
      <c r="J308" s="51">
        <v>0</v>
      </c>
      <c r="K308" s="52">
        <f t="shared" si="10"/>
        <v>0</v>
      </c>
      <c r="L308" s="52">
        <f t="shared" si="11"/>
        <v>0</v>
      </c>
      <c r="M308" s="53"/>
      <c r="N308" s="54">
        <f t="shared" si="9"/>
        <v>0</v>
      </c>
      <c r="O308" s="53"/>
      <c r="P308" s="53"/>
      <c r="Q308" s="53"/>
      <c r="R308" s="55">
        <f t="shared" si="12"/>
        <v>0</v>
      </c>
      <c r="S308" s="56" t="str">
        <f t="shared" si="8"/>
        <v>OK</v>
      </c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</row>
    <row r="309" spans="1:51" ht="24.75" customHeight="1" x14ac:dyDescent="0.25">
      <c r="A309" s="147"/>
      <c r="B309" s="149"/>
      <c r="C309" s="50">
        <v>306</v>
      </c>
      <c r="D309" s="77" t="s">
        <v>146</v>
      </c>
      <c r="E309" s="78" t="s">
        <v>147</v>
      </c>
      <c r="F309" s="79">
        <v>504221262</v>
      </c>
      <c r="G309" s="58" t="s">
        <v>90</v>
      </c>
      <c r="H309" s="59" t="s">
        <v>263</v>
      </c>
      <c r="I309" s="76">
        <v>743.02</v>
      </c>
      <c r="J309" s="51">
        <v>0</v>
      </c>
      <c r="K309" s="52">
        <f t="shared" si="10"/>
        <v>0</v>
      </c>
      <c r="L309" s="52">
        <f t="shared" si="11"/>
        <v>0</v>
      </c>
      <c r="M309" s="53"/>
      <c r="N309" s="54">
        <f t="shared" si="9"/>
        <v>0</v>
      </c>
      <c r="O309" s="53"/>
      <c r="P309" s="53"/>
      <c r="Q309" s="53"/>
      <c r="R309" s="55">
        <f t="shared" si="12"/>
        <v>0</v>
      </c>
      <c r="S309" s="56" t="str">
        <f t="shared" si="8"/>
        <v>OK</v>
      </c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</row>
    <row r="310" spans="1:51" ht="24.75" customHeight="1" x14ac:dyDescent="0.25">
      <c r="A310" s="147"/>
      <c r="B310" s="149"/>
      <c r="C310" s="50">
        <v>307</v>
      </c>
      <c r="D310" s="77" t="s">
        <v>148</v>
      </c>
      <c r="E310" s="78" t="s">
        <v>107</v>
      </c>
      <c r="F310" s="79">
        <v>504221262</v>
      </c>
      <c r="G310" s="58" t="s">
        <v>90</v>
      </c>
      <c r="H310" s="59" t="s">
        <v>263</v>
      </c>
      <c r="I310" s="76">
        <v>371.01</v>
      </c>
      <c r="J310" s="51">
        <v>0</v>
      </c>
      <c r="K310" s="52">
        <f t="shared" si="10"/>
        <v>0</v>
      </c>
      <c r="L310" s="52">
        <f t="shared" si="11"/>
        <v>0</v>
      </c>
      <c r="M310" s="53"/>
      <c r="N310" s="54">
        <f t="shared" si="9"/>
        <v>0</v>
      </c>
      <c r="O310" s="53"/>
      <c r="P310" s="53"/>
      <c r="Q310" s="53"/>
      <c r="R310" s="55">
        <f t="shared" si="12"/>
        <v>0</v>
      </c>
      <c r="S310" s="56" t="str">
        <f t="shared" si="8"/>
        <v>OK</v>
      </c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</row>
    <row r="311" spans="1:51" ht="24.75" customHeight="1" x14ac:dyDescent="0.25">
      <c r="A311" s="147"/>
      <c r="B311" s="149"/>
      <c r="C311" s="50">
        <v>308</v>
      </c>
      <c r="D311" s="77" t="s">
        <v>149</v>
      </c>
      <c r="E311" s="78" t="s">
        <v>261</v>
      </c>
      <c r="F311" s="79">
        <v>504221262</v>
      </c>
      <c r="G311" s="58" t="s">
        <v>90</v>
      </c>
      <c r="H311" s="59" t="s">
        <v>263</v>
      </c>
      <c r="I311" s="76">
        <v>89.84</v>
      </c>
      <c r="J311" s="51">
        <v>0</v>
      </c>
      <c r="K311" s="52">
        <f t="shared" si="10"/>
        <v>0</v>
      </c>
      <c r="L311" s="52">
        <f t="shared" si="11"/>
        <v>0</v>
      </c>
      <c r="M311" s="53"/>
      <c r="N311" s="54">
        <f t="shared" si="9"/>
        <v>0</v>
      </c>
      <c r="O311" s="53"/>
      <c r="P311" s="53"/>
      <c r="Q311" s="53"/>
      <c r="R311" s="55">
        <f t="shared" si="12"/>
        <v>0</v>
      </c>
      <c r="S311" s="56" t="str">
        <f t="shared" si="8"/>
        <v>OK</v>
      </c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</row>
    <row r="312" spans="1:51" ht="24.75" customHeight="1" x14ac:dyDescent="0.25">
      <c r="A312" s="147"/>
      <c r="B312" s="149"/>
      <c r="C312" s="50">
        <v>309</v>
      </c>
      <c r="D312" s="77" t="s">
        <v>151</v>
      </c>
      <c r="E312" s="78" t="s">
        <v>152</v>
      </c>
      <c r="F312" s="79">
        <v>504221262</v>
      </c>
      <c r="G312" s="58" t="s">
        <v>90</v>
      </c>
      <c r="H312" s="59" t="s">
        <v>263</v>
      </c>
      <c r="I312" s="76">
        <v>776.28</v>
      </c>
      <c r="J312" s="51">
        <v>0</v>
      </c>
      <c r="K312" s="52">
        <f t="shared" si="10"/>
        <v>0</v>
      </c>
      <c r="L312" s="52">
        <f t="shared" si="11"/>
        <v>0</v>
      </c>
      <c r="M312" s="53"/>
      <c r="N312" s="54">
        <f t="shared" si="9"/>
        <v>0</v>
      </c>
      <c r="O312" s="53"/>
      <c r="P312" s="53"/>
      <c r="Q312" s="53"/>
      <c r="R312" s="55">
        <f t="shared" si="12"/>
        <v>0</v>
      </c>
      <c r="S312" s="56" t="str">
        <f t="shared" si="8"/>
        <v>OK</v>
      </c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</row>
    <row r="313" spans="1:51" ht="24.75" customHeight="1" x14ac:dyDescent="0.25">
      <c r="A313" s="147"/>
      <c r="B313" s="149"/>
      <c r="C313" s="50">
        <v>310</v>
      </c>
      <c r="D313" s="77" t="s">
        <v>153</v>
      </c>
      <c r="E313" s="78" t="s">
        <v>154</v>
      </c>
      <c r="F313" s="79">
        <v>504221262</v>
      </c>
      <c r="G313" s="58" t="s">
        <v>90</v>
      </c>
      <c r="H313" s="59" t="s">
        <v>263</v>
      </c>
      <c r="I313" s="76">
        <v>1096.3599999999999</v>
      </c>
      <c r="J313" s="51">
        <v>0</v>
      </c>
      <c r="K313" s="52">
        <f t="shared" si="10"/>
        <v>0</v>
      </c>
      <c r="L313" s="52">
        <f t="shared" si="11"/>
        <v>0</v>
      </c>
      <c r="M313" s="53"/>
      <c r="N313" s="54">
        <f t="shared" si="9"/>
        <v>0</v>
      </c>
      <c r="O313" s="53"/>
      <c r="P313" s="53"/>
      <c r="Q313" s="53"/>
      <c r="R313" s="55">
        <f t="shared" si="12"/>
        <v>0</v>
      </c>
      <c r="S313" s="56" t="str">
        <f t="shared" si="8"/>
        <v>OK</v>
      </c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</row>
    <row r="314" spans="1:51" ht="24.75" customHeight="1" x14ac:dyDescent="0.25">
      <c r="A314" s="147"/>
      <c r="B314" s="149"/>
      <c r="C314" s="50">
        <v>311</v>
      </c>
      <c r="D314" s="77" t="s">
        <v>157</v>
      </c>
      <c r="E314" s="78" t="s">
        <v>107</v>
      </c>
      <c r="F314" s="79">
        <v>504221262</v>
      </c>
      <c r="G314" s="58" t="s">
        <v>90</v>
      </c>
      <c r="H314" s="59" t="s">
        <v>263</v>
      </c>
      <c r="I314" s="76">
        <v>71.63</v>
      </c>
      <c r="J314" s="51">
        <v>0</v>
      </c>
      <c r="K314" s="52">
        <f t="shared" si="10"/>
        <v>0</v>
      </c>
      <c r="L314" s="52">
        <f t="shared" si="11"/>
        <v>0</v>
      </c>
      <c r="M314" s="53"/>
      <c r="N314" s="54">
        <f t="shared" si="9"/>
        <v>0</v>
      </c>
      <c r="O314" s="53"/>
      <c r="P314" s="53"/>
      <c r="Q314" s="53"/>
      <c r="R314" s="55">
        <f t="shared" si="12"/>
        <v>0</v>
      </c>
      <c r="S314" s="56" t="str">
        <f t="shared" si="8"/>
        <v>OK</v>
      </c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</row>
    <row r="315" spans="1:51" ht="24.75" customHeight="1" x14ac:dyDescent="0.25">
      <c r="A315" s="147"/>
      <c r="B315" s="149"/>
      <c r="C315" s="50">
        <v>312</v>
      </c>
      <c r="D315" s="77" t="s">
        <v>158</v>
      </c>
      <c r="E315" s="78" t="s">
        <v>107</v>
      </c>
      <c r="F315" s="79">
        <v>504221262</v>
      </c>
      <c r="G315" s="58" t="s">
        <v>90</v>
      </c>
      <c r="H315" s="59" t="s">
        <v>263</v>
      </c>
      <c r="I315" s="76">
        <v>76.709999999999994</v>
      </c>
      <c r="J315" s="51">
        <v>0</v>
      </c>
      <c r="K315" s="52">
        <f t="shared" si="10"/>
        <v>0</v>
      </c>
      <c r="L315" s="52">
        <f t="shared" si="11"/>
        <v>0</v>
      </c>
      <c r="M315" s="53"/>
      <c r="N315" s="54">
        <f t="shared" si="9"/>
        <v>0</v>
      </c>
      <c r="O315" s="53"/>
      <c r="P315" s="53"/>
      <c r="Q315" s="53"/>
      <c r="R315" s="55">
        <f t="shared" si="12"/>
        <v>0</v>
      </c>
      <c r="S315" s="56" t="str">
        <f t="shared" si="8"/>
        <v>OK</v>
      </c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</row>
    <row r="316" spans="1:51" ht="24.75" customHeight="1" x14ac:dyDescent="0.25">
      <c r="A316" s="147"/>
      <c r="B316" s="149"/>
      <c r="C316" s="50">
        <v>313</v>
      </c>
      <c r="D316" s="77" t="s">
        <v>159</v>
      </c>
      <c r="E316" s="78" t="s">
        <v>160</v>
      </c>
      <c r="F316" s="59">
        <v>502380003</v>
      </c>
      <c r="G316" s="58" t="s">
        <v>91</v>
      </c>
      <c r="H316" s="80" t="s">
        <v>264</v>
      </c>
      <c r="I316" s="76">
        <v>15.22</v>
      </c>
      <c r="J316" s="51">
        <v>0</v>
      </c>
      <c r="K316" s="52">
        <f t="shared" si="10"/>
        <v>0</v>
      </c>
      <c r="L316" s="52">
        <f t="shared" si="11"/>
        <v>0</v>
      </c>
      <c r="M316" s="53"/>
      <c r="N316" s="54">
        <f t="shared" si="9"/>
        <v>0</v>
      </c>
      <c r="O316" s="53"/>
      <c r="P316" s="53"/>
      <c r="Q316" s="53"/>
      <c r="R316" s="55">
        <f t="shared" si="12"/>
        <v>0</v>
      </c>
      <c r="S316" s="56" t="str">
        <f t="shared" si="8"/>
        <v>OK</v>
      </c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</row>
    <row r="317" spans="1:51" ht="24.75" customHeight="1" x14ac:dyDescent="0.25">
      <c r="A317" s="147"/>
      <c r="B317" s="149"/>
      <c r="C317" s="50">
        <v>314</v>
      </c>
      <c r="D317" s="77" t="s">
        <v>161</v>
      </c>
      <c r="E317" s="78" t="s">
        <v>162</v>
      </c>
      <c r="F317" s="59">
        <v>502380003</v>
      </c>
      <c r="G317" s="58" t="s">
        <v>91</v>
      </c>
      <c r="H317" s="80" t="s">
        <v>264</v>
      </c>
      <c r="I317" s="76">
        <v>20.18</v>
      </c>
      <c r="J317" s="51">
        <v>0</v>
      </c>
      <c r="K317" s="52">
        <f t="shared" si="10"/>
        <v>0</v>
      </c>
      <c r="L317" s="52">
        <f t="shared" si="11"/>
        <v>0</v>
      </c>
      <c r="M317" s="53"/>
      <c r="N317" s="54">
        <f t="shared" si="9"/>
        <v>0</v>
      </c>
      <c r="O317" s="53"/>
      <c r="P317" s="53"/>
      <c r="Q317" s="53"/>
      <c r="R317" s="55">
        <f t="shared" si="12"/>
        <v>0</v>
      </c>
      <c r="S317" s="56" t="str">
        <f t="shared" si="8"/>
        <v>OK</v>
      </c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</row>
    <row r="318" spans="1:51" ht="24.75" customHeight="1" x14ac:dyDescent="0.25">
      <c r="A318" s="147"/>
      <c r="B318" s="149"/>
      <c r="C318" s="50">
        <v>315</v>
      </c>
      <c r="D318" s="77" t="s">
        <v>163</v>
      </c>
      <c r="E318" s="78" t="s">
        <v>262</v>
      </c>
      <c r="F318" s="59">
        <v>502380003</v>
      </c>
      <c r="G318" s="58" t="s">
        <v>91</v>
      </c>
      <c r="H318" s="80" t="s">
        <v>264</v>
      </c>
      <c r="I318" s="76">
        <v>22.02</v>
      </c>
      <c r="J318" s="51">
        <v>0</v>
      </c>
      <c r="K318" s="52">
        <f t="shared" si="10"/>
        <v>0</v>
      </c>
      <c r="L318" s="52">
        <f t="shared" si="11"/>
        <v>0</v>
      </c>
      <c r="M318" s="53"/>
      <c r="N318" s="54">
        <f t="shared" si="9"/>
        <v>0</v>
      </c>
      <c r="O318" s="53"/>
      <c r="P318" s="53"/>
      <c r="Q318" s="53"/>
      <c r="R318" s="55">
        <f t="shared" si="12"/>
        <v>0</v>
      </c>
      <c r="S318" s="56" t="str">
        <f t="shared" si="8"/>
        <v>OK</v>
      </c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</row>
    <row r="319" spans="1:51" ht="24.75" customHeight="1" x14ac:dyDescent="0.25">
      <c r="A319" s="147"/>
      <c r="B319" s="149"/>
      <c r="C319" s="50">
        <v>316</v>
      </c>
      <c r="D319" s="77" t="s">
        <v>164</v>
      </c>
      <c r="E319" s="78" t="s">
        <v>165</v>
      </c>
      <c r="F319" s="59">
        <v>502380003</v>
      </c>
      <c r="G319" s="58" t="s">
        <v>91</v>
      </c>
      <c r="H319" s="80" t="s">
        <v>264</v>
      </c>
      <c r="I319" s="76">
        <v>52.39</v>
      </c>
      <c r="J319" s="51">
        <v>0</v>
      </c>
      <c r="K319" s="52">
        <f t="shared" si="10"/>
        <v>0</v>
      </c>
      <c r="L319" s="52">
        <f t="shared" si="11"/>
        <v>0</v>
      </c>
      <c r="M319" s="53"/>
      <c r="N319" s="54">
        <f t="shared" si="9"/>
        <v>0</v>
      </c>
      <c r="O319" s="53"/>
      <c r="P319" s="53"/>
      <c r="Q319" s="53"/>
      <c r="R319" s="55">
        <f t="shared" si="12"/>
        <v>0</v>
      </c>
      <c r="S319" s="56" t="str">
        <f t="shared" si="8"/>
        <v>OK</v>
      </c>
      <c r="T319" s="57"/>
      <c r="U319" s="57"/>
      <c r="V319" s="57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</row>
    <row r="320" spans="1:51" ht="24.75" customHeight="1" x14ac:dyDescent="0.25">
      <c r="A320" s="147"/>
      <c r="B320" s="149"/>
      <c r="C320" s="50">
        <v>317</v>
      </c>
      <c r="D320" s="77" t="s">
        <v>166</v>
      </c>
      <c r="E320" s="78" t="s">
        <v>160</v>
      </c>
      <c r="F320" s="59">
        <v>502380003</v>
      </c>
      <c r="G320" s="58" t="s">
        <v>91</v>
      </c>
      <c r="H320" s="80" t="s">
        <v>264</v>
      </c>
      <c r="I320" s="76">
        <v>30.45</v>
      </c>
      <c r="J320" s="51">
        <v>0</v>
      </c>
      <c r="K320" s="52">
        <f t="shared" si="10"/>
        <v>0</v>
      </c>
      <c r="L320" s="52">
        <f t="shared" si="11"/>
        <v>0</v>
      </c>
      <c r="M320" s="53"/>
      <c r="N320" s="54">
        <f t="shared" si="9"/>
        <v>0</v>
      </c>
      <c r="O320" s="53"/>
      <c r="P320" s="53"/>
      <c r="Q320" s="53"/>
      <c r="R320" s="55">
        <f t="shared" si="12"/>
        <v>0</v>
      </c>
      <c r="S320" s="56" t="str">
        <f t="shared" si="8"/>
        <v>OK</v>
      </c>
      <c r="T320" s="57"/>
      <c r="U320" s="57"/>
      <c r="V320" s="57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</row>
    <row r="321" spans="1:51" ht="24.75" customHeight="1" x14ac:dyDescent="0.25">
      <c r="A321" s="147"/>
      <c r="B321" s="149"/>
      <c r="C321" s="50">
        <v>318</v>
      </c>
      <c r="D321" s="77" t="s">
        <v>167</v>
      </c>
      <c r="E321" s="78" t="s">
        <v>107</v>
      </c>
      <c r="F321" s="79">
        <v>504221262</v>
      </c>
      <c r="G321" s="58" t="s">
        <v>90</v>
      </c>
      <c r="H321" s="59" t="s">
        <v>263</v>
      </c>
      <c r="I321" s="76">
        <v>616.54999999999995</v>
      </c>
      <c r="J321" s="51">
        <v>0</v>
      </c>
      <c r="K321" s="52">
        <f t="shared" si="10"/>
        <v>0</v>
      </c>
      <c r="L321" s="52">
        <f t="shared" si="11"/>
        <v>0</v>
      </c>
      <c r="M321" s="53"/>
      <c r="N321" s="54">
        <f t="shared" si="9"/>
        <v>0</v>
      </c>
      <c r="O321" s="53"/>
      <c r="P321" s="53"/>
      <c r="Q321" s="53"/>
      <c r="R321" s="55">
        <f t="shared" si="12"/>
        <v>0</v>
      </c>
      <c r="S321" s="56" t="str">
        <f t="shared" si="8"/>
        <v>OK</v>
      </c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</row>
    <row r="322" spans="1:51" ht="24.75" customHeight="1" x14ac:dyDescent="0.25">
      <c r="A322" s="147"/>
      <c r="B322" s="149"/>
      <c r="C322" s="50">
        <v>319</v>
      </c>
      <c r="D322" s="77" t="s">
        <v>168</v>
      </c>
      <c r="E322" s="78" t="s">
        <v>107</v>
      </c>
      <c r="F322" s="79">
        <v>504221262</v>
      </c>
      <c r="G322" s="58" t="s">
        <v>90</v>
      </c>
      <c r="H322" s="59" t="s">
        <v>263</v>
      </c>
      <c r="I322" s="76">
        <v>511.28</v>
      </c>
      <c r="J322" s="51">
        <v>0</v>
      </c>
      <c r="K322" s="52">
        <f t="shared" si="10"/>
        <v>0</v>
      </c>
      <c r="L322" s="52">
        <f t="shared" si="11"/>
        <v>0</v>
      </c>
      <c r="M322" s="53"/>
      <c r="N322" s="54">
        <f t="shared" si="9"/>
        <v>0</v>
      </c>
      <c r="O322" s="53"/>
      <c r="P322" s="53"/>
      <c r="Q322" s="53"/>
      <c r="R322" s="55">
        <f t="shared" si="12"/>
        <v>0</v>
      </c>
      <c r="S322" s="56" t="str">
        <f t="shared" si="8"/>
        <v>OK</v>
      </c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</row>
    <row r="323" spans="1:51" ht="24.75" customHeight="1" x14ac:dyDescent="0.25">
      <c r="A323" s="147"/>
      <c r="B323" s="149"/>
      <c r="C323" s="50">
        <v>320</v>
      </c>
      <c r="D323" s="77" t="s">
        <v>169</v>
      </c>
      <c r="E323" s="78" t="s">
        <v>107</v>
      </c>
      <c r="F323" s="79">
        <v>504221262</v>
      </c>
      <c r="G323" s="58" t="s">
        <v>90</v>
      </c>
      <c r="H323" s="59" t="s">
        <v>263</v>
      </c>
      <c r="I323" s="76">
        <v>775.8</v>
      </c>
      <c r="J323" s="51">
        <v>0</v>
      </c>
      <c r="K323" s="52">
        <f t="shared" si="10"/>
        <v>0</v>
      </c>
      <c r="L323" s="52">
        <f t="shared" si="11"/>
        <v>0</v>
      </c>
      <c r="M323" s="53"/>
      <c r="N323" s="54">
        <f t="shared" si="9"/>
        <v>0</v>
      </c>
      <c r="O323" s="53"/>
      <c r="P323" s="53"/>
      <c r="Q323" s="53"/>
      <c r="R323" s="55">
        <f t="shared" si="12"/>
        <v>0</v>
      </c>
      <c r="S323" s="56" t="str">
        <f t="shared" si="8"/>
        <v>OK</v>
      </c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</row>
    <row r="324" spans="1:51" ht="24.75" customHeight="1" x14ac:dyDescent="0.25">
      <c r="A324" s="147"/>
      <c r="B324" s="149"/>
      <c r="C324" s="50">
        <v>321</v>
      </c>
      <c r="D324" s="77" t="s">
        <v>171</v>
      </c>
      <c r="E324" s="78" t="s">
        <v>107</v>
      </c>
      <c r="F324" s="59">
        <v>502380003</v>
      </c>
      <c r="G324" s="58" t="s">
        <v>91</v>
      </c>
      <c r="H324" s="80" t="s">
        <v>264</v>
      </c>
      <c r="I324" s="76">
        <v>116.59</v>
      </c>
      <c r="J324" s="51">
        <v>0</v>
      </c>
      <c r="K324" s="52">
        <f t="shared" si="10"/>
        <v>0</v>
      </c>
      <c r="L324" s="52">
        <f t="shared" si="11"/>
        <v>0</v>
      </c>
      <c r="M324" s="53"/>
      <c r="N324" s="54">
        <f t="shared" ref="N324:N327" si="13">ROUND(IF(J324*0.25-0.5&lt;0,0,J324*0.25-0.5),0)-Q324-O324</f>
        <v>0</v>
      </c>
      <c r="O324" s="53"/>
      <c r="P324" s="53"/>
      <c r="Q324" s="53"/>
      <c r="R324" s="55">
        <f t="shared" si="12"/>
        <v>0</v>
      </c>
      <c r="S324" s="56" t="str">
        <f t="shared" ref="S324:S327" si="14">IF(R324&lt;0,"ATENÇÃO","OK")</f>
        <v>OK</v>
      </c>
      <c r="T324" s="57"/>
      <c r="U324" s="57"/>
      <c r="V324" s="57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</row>
    <row r="325" spans="1:51" ht="24.75" customHeight="1" x14ac:dyDescent="0.25">
      <c r="A325" s="147"/>
      <c r="B325" s="149"/>
      <c r="C325" s="50">
        <v>322</v>
      </c>
      <c r="D325" s="77" t="s">
        <v>172</v>
      </c>
      <c r="E325" s="78" t="s">
        <v>173</v>
      </c>
      <c r="F325" s="59">
        <v>502380003</v>
      </c>
      <c r="G325" s="58" t="s">
        <v>91</v>
      </c>
      <c r="H325" s="80" t="s">
        <v>264</v>
      </c>
      <c r="I325" s="76">
        <v>20.59</v>
      </c>
      <c r="J325" s="51">
        <v>0</v>
      </c>
      <c r="K325" s="52">
        <f t="shared" si="10"/>
        <v>0</v>
      </c>
      <c r="L325" s="52">
        <f t="shared" si="11"/>
        <v>0</v>
      </c>
      <c r="M325" s="53"/>
      <c r="N325" s="54">
        <f t="shared" si="13"/>
        <v>0</v>
      </c>
      <c r="O325" s="53"/>
      <c r="P325" s="53"/>
      <c r="Q325" s="53"/>
      <c r="R325" s="55">
        <f t="shared" si="12"/>
        <v>0</v>
      </c>
      <c r="S325" s="56" t="str">
        <f t="shared" si="14"/>
        <v>OK</v>
      </c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</row>
    <row r="326" spans="1:51" ht="24.75" customHeight="1" x14ac:dyDescent="0.25">
      <c r="A326" s="147"/>
      <c r="B326" s="149"/>
      <c r="C326" s="50">
        <v>323</v>
      </c>
      <c r="D326" s="77" t="s">
        <v>174</v>
      </c>
      <c r="E326" s="78" t="s">
        <v>107</v>
      </c>
      <c r="F326" s="79">
        <v>504221262</v>
      </c>
      <c r="G326" s="58" t="s">
        <v>90</v>
      </c>
      <c r="H326" s="59" t="s">
        <v>263</v>
      </c>
      <c r="I326" s="76">
        <v>153.81</v>
      </c>
      <c r="J326" s="51">
        <v>0</v>
      </c>
      <c r="K326" s="52">
        <f t="shared" si="10"/>
        <v>0</v>
      </c>
      <c r="L326" s="52">
        <f t="shared" si="11"/>
        <v>0</v>
      </c>
      <c r="M326" s="53"/>
      <c r="N326" s="54">
        <f t="shared" si="13"/>
        <v>0</v>
      </c>
      <c r="O326" s="53"/>
      <c r="P326" s="53"/>
      <c r="Q326" s="53"/>
      <c r="R326" s="55">
        <f t="shared" si="12"/>
        <v>0</v>
      </c>
      <c r="S326" s="56" t="str">
        <f t="shared" si="14"/>
        <v>OK</v>
      </c>
      <c r="T326" s="57"/>
      <c r="U326" s="57"/>
      <c r="V326" s="57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</row>
    <row r="327" spans="1:51" ht="24.75" customHeight="1" x14ac:dyDescent="0.25">
      <c r="A327" s="147"/>
      <c r="B327" s="150"/>
      <c r="C327" s="59">
        <v>324</v>
      </c>
      <c r="D327" s="77" t="s">
        <v>175</v>
      </c>
      <c r="E327" s="78" t="s">
        <v>107</v>
      </c>
      <c r="F327" s="79">
        <v>504221262</v>
      </c>
      <c r="G327" s="58" t="s">
        <v>90</v>
      </c>
      <c r="H327" s="59" t="s">
        <v>263</v>
      </c>
      <c r="I327" s="76">
        <v>216.09</v>
      </c>
      <c r="J327" s="51">
        <v>0</v>
      </c>
      <c r="K327" s="52">
        <f t="shared" si="5"/>
        <v>0</v>
      </c>
      <c r="L327" s="52">
        <f t="shared" si="6"/>
        <v>0</v>
      </c>
      <c r="M327" s="53"/>
      <c r="N327" s="54">
        <f t="shared" si="13"/>
        <v>0</v>
      </c>
      <c r="O327" s="53"/>
      <c r="P327" s="53"/>
      <c r="Q327" s="53"/>
      <c r="R327" s="55">
        <f t="shared" si="12"/>
        <v>0</v>
      </c>
      <c r="S327" s="56" t="str">
        <f t="shared" si="14"/>
        <v>OK</v>
      </c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</row>
    <row r="328" spans="1:51" ht="16.5" customHeight="1" x14ac:dyDescent="0.25">
      <c r="I328" s="61"/>
      <c r="J328" s="62">
        <f t="shared" ref="J328:R328" si="15">SUM(J4:J327)</f>
        <v>17051</v>
      </c>
      <c r="K328" s="62">
        <f t="shared" si="15"/>
        <v>0</v>
      </c>
      <c r="L328" s="62">
        <f t="shared" si="15"/>
        <v>0</v>
      </c>
      <c r="M328" s="62">
        <f t="shared" si="15"/>
        <v>0</v>
      </c>
      <c r="N328" s="62">
        <f t="shared" si="15"/>
        <v>4257</v>
      </c>
      <c r="O328" s="62">
        <f t="shared" si="15"/>
        <v>0</v>
      </c>
      <c r="P328" s="62">
        <f t="shared" si="15"/>
        <v>0</v>
      </c>
      <c r="Q328" s="62">
        <f t="shared" si="15"/>
        <v>0</v>
      </c>
      <c r="R328" s="75">
        <f t="shared" si="15"/>
        <v>17051</v>
      </c>
      <c r="T328" s="64">
        <f t="shared" ref="T328:AY328" si="16">SUMPRODUCT($I$4:$I$327,T4:T327)</f>
        <v>0</v>
      </c>
      <c r="U328" s="64">
        <f t="shared" si="16"/>
        <v>0</v>
      </c>
      <c r="V328" s="64">
        <f t="shared" si="16"/>
        <v>0</v>
      </c>
      <c r="W328" s="65">
        <f t="shared" si="16"/>
        <v>0</v>
      </c>
      <c r="X328" s="64">
        <f t="shared" si="16"/>
        <v>0</v>
      </c>
      <c r="Y328" s="64">
        <f t="shared" si="16"/>
        <v>0</v>
      </c>
      <c r="Z328" s="64">
        <f t="shared" si="16"/>
        <v>0</v>
      </c>
      <c r="AA328" s="64">
        <f t="shared" si="16"/>
        <v>0</v>
      </c>
      <c r="AB328" s="64">
        <f t="shared" si="16"/>
        <v>0</v>
      </c>
      <c r="AC328" s="64">
        <f t="shared" si="16"/>
        <v>0</v>
      </c>
      <c r="AD328" s="64">
        <f t="shared" si="16"/>
        <v>0</v>
      </c>
      <c r="AE328" s="64">
        <f t="shared" si="16"/>
        <v>0</v>
      </c>
      <c r="AF328" s="64">
        <f t="shared" si="16"/>
        <v>0</v>
      </c>
      <c r="AG328" s="64">
        <f t="shared" si="16"/>
        <v>0</v>
      </c>
      <c r="AH328" s="64">
        <f t="shared" si="16"/>
        <v>0</v>
      </c>
      <c r="AI328" s="64">
        <f t="shared" si="16"/>
        <v>0</v>
      </c>
      <c r="AJ328" s="64">
        <f t="shared" si="16"/>
        <v>0</v>
      </c>
      <c r="AK328" s="64">
        <f t="shared" si="16"/>
        <v>0</v>
      </c>
      <c r="AL328" s="64">
        <f t="shared" si="16"/>
        <v>0</v>
      </c>
      <c r="AM328" s="64">
        <f t="shared" si="16"/>
        <v>0</v>
      </c>
      <c r="AN328" s="64">
        <f t="shared" si="16"/>
        <v>0</v>
      </c>
      <c r="AO328" s="64">
        <f t="shared" si="16"/>
        <v>0</v>
      </c>
      <c r="AP328" s="64">
        <f t="shared" si="16"/>
        <v>0</v>
      </c>
      <c r="AQ328" s="64">
        <f t="shared" si="16"/>
        <v>0</v>
      </c>
      <c r="AR328" s="64">
        <f t="shared" si="16"/>
        <v>0</v>
      </c>
      <c r="AS328" s="64">
        <f t="shared" si="16"/>
        <v>0</v>
      </c>
      <c r="AT328" s="64">
        <f t="shared" si="16"/>
        <v>0</v>
      </c>
      <c r="AU328" s="64">
        <f t="shared" si="16"/>
        <v>0</v>
      </c>
      <c r="AV328" s="64">
        <f t="shared" si="16"/>
        <v>0</v>
      </c>
      <c r="AW328" s="64">
        <f t="shared" si="16"/>
        <v>0</v>
      </c>
      <c r="AX328" s="64">
        <f t="shared" si="16"/>
        <v>0</v>
      </c>
      <c r="AY328" s="64">
        <f t="shared" si="16"/>
        <v>0</v>
      </c>
    </row>
    <row r="329" spans="1:51" ht="20.25" customHeight="1" x14ac:dyDescent="0.25">
      <c r="J329" s="66">
        <f t="shared" ref="J329:Q329" si="17">SUMPRODUCT($I$4:$I$327,J4:J327)</f>
        <v>325000</v>
      </c>
      <c r="K329" s="66">
        <f t="shared" si="17"/>
        <v>0</v>
      </c>
      <c r="L329" s="66">
        <f t="shared" si="17"/>
        <v>0</v>
      </c>
      <c r="M329" s="66">
        <f t="shared" si="17"/>
        <v>0</v>
      </c>
      <c r="N329" s="66">
        <f t="shared" si="17"/>
        <v>79770.95</v>
      </c>
      <c r="O329" s="66">
        <f t="shared" si="17"/>
        <v>0</v>
      </c>
      <c r="P329" s="66">
        <f t="shared" si="17"/>
        <v>0</v>
      </c>
      <c r="Q329" s="66">
        <f t="shared" si="17"/>
        <v>0</v>
      </c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</row>
    <row r="330" spans="1:51" ht="20.25" customHeight="1" thickBot="1" x14ac:dyDescent="0.3">
      <c r="J330" s="66"/>
      <c r="M330" s="69"/>
      <c r="N330" s="69"/>
      <c r="O330" s="69"/>
      <c r="P330" s="69"/>
      <c r="Q330" s="69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</row>
    <row r="331" spans="1:51" ht="17.25" customHeight="1" x14ac:dyDescent="0.3">
      <c r="A331" s="40"/>
      <c r="B331" s="128" t="s">
        <v>86</v>
      </c>
      <c r="C331" s="129"/>
      <c r="D331" s="129"/>
      <c r="E331" s="130"/>
      <c r="F331" s="128"/>
      <c r="G331" s="129"/>
      <c r="H331" s="129"/>
      <c r="I331" s="130"/>
      <c r="J331" s="49"/>
      <c r="K331" s="69"/>
      <c r="L331" s="69"/>
      <c r="M331" s="69"/>
      <c r="N331" s="69"/>
      <c r="O331" s="69"/>
      <c r="P331" s="69"/>
      <c r="Q331" s="69"/>
      <c r="V331" s="71"/>
      <c r="W331" s="72"/>
      <c r="X331" s="73"/>
    </row>
    <row r="332" spans="1:51" ht="16.5" customHeight="1" x14ac:dyDescent="0.3">
      <c r="A332" s="40"/>
      <c r="B332" s="131" t="s">
        <v>87</v>
      </c>
      <c r="C332" s="132"/>
      <c r="D332" s="132"/>
      <c r="E332" s="133"/>
      <c r="F332" s="131"/>
      <c r="G332" s="132"/>
      <c r="H332" s="132"/>
      <c r="I332" s="133"/>
      <c r="J332" s="49"/>
      <c r="Q332" s="74"/>
      <c r="V332" s="71"/>
      <c r="W332" s="72"/>
    </row>
    <row r="333" spans="1:51" ht="15.75" customHeight="1" x14ac:dyDescent="0.3">
      <c r="A333" s="40"/>
      <c r="B333" s="134" t="s">
        <v>88</v>
      </c>
      <c r="C333" s="135"/>
      <c r="D333" s="135"/>
      <c r="E333" s="136"/>
      <c r="F333" s="134"/>
      <c r="G333" s="135"/>
      <c r="H333" s="135"/>
      <c r="I333" s="136"/>
      <c r="J333" s="49"/>
      <c r="Q333" s="74"/>
      <c r="V333" s="71"/>
      <c r="W333" s="71"/>
    </row>
    <row r="334" spans="1:51" ht="24.75" customHeight="1" x14ac:dyDescent="0.25">
      <c r="I334" s="61"/>
    </row>
    <row r="335" spans="1:51" ht="24.75" customHeight="1" x14ac:dyDescent="0.25">
      <c r="I335" s="61"/>
    </row>
  </sheetData>
  <autoFilter ref="A3:AY329" xr:uid="{00000000-0001-0000-0000-000000000000}"/>
  <mergeCells count="26">
    <mergeCell ref="A4:A48"/>
    <mergeCell ref="B4:B48"/>
    <mergeCell ref="A1:C1"/>
    <mergeCell ref="D1:I1"/>
    <mergeCell ref="J1:S1"/>
    <mergeCell ref="A2:I2"/>
    <mergeCell ref="J2:S2"/>
    <mergeCell ref="A49:A91"/>
    <mergeCell ref="B49:B91"/>
    <mergeCell ref="A92:A121"/>
    <mergeCell ref="B92:B121"/>
    <mergeCell ref="A122:A157"/>
    <mergeCell ref="B122:B157"/>
    <mergeCell ref="A158:A182"/>
    <mergeCell ref="B158:B182"/>
    <mergeCell ref="A183:A210"/>
    <mergeCell ref="B183:B210"/>
    <mergeCell ref="A211:A248"/>
    <mergeCell ref="B211:B248"/>
    <mergeCell ref="B333:I333"/>
    <mergeCell ref="A249:A293"/>
    <mergeCell ref="B249:B293"/>
    <mergeCell ref="A294:A327"/>
    <mergeCell ref="B294:B327"/>
    <mergeCell ref="B331:I331"/>
    <mergeCell ref="B332:I332"/>
  </mergeCells>
  <conditionalFormatting sqref="R4:R327">
    <cfRule type="cellIs" dxfId="36" priority="4" operator="lessThan">
      <formula>0</formula>
    </cfRule>
  </conditionalFormatting>
  <conditionalFormatting sqref="S1 S3:S1048576">
    <cfRule type="cellIs" dxfId="35" priority="5" operator="equal">
      <formula>"ATENÇÃO"</formula>
    </cfRule>
  </conditionalFormatting>
  <conditionalFormatting sqref="S4:S327">
    <cfRule type="containsText" dxfId="34" priority="3" operator="containsText" text="ATENÇÃO">
      <formula>NOT(ISERROR(SEARCH("ATENÇÃO",S4)))</formula>
    </cfRule>
  </conditionalFormatting>
  <conditionalFormatting sqref="T4:AY327">
    <cfRule type="cellIs" dxfId="33" priority="1" operator="greaterThan">
      <formula>0</formula>
    </cfRule>
    <cfRule type="cellIs" dxfId="3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REITORIA-SETIC</vt:lpstr>
      <vt:lpstr>ESAG</vt:lpstr>
      <vt:lpstr>CEART</vt:lpstr>
      <vt:lpstr>FAED</vt:lpstr>
      <vt:lpstr>CEAD</vt:lpstr>
      <vt:lpstr>CEFID</vt:lpstr>
      <vt:lpstr>CERES</vt:lpstr>
      <vt:lpstr>CESFI</vt:lpstr>
      <vt:lpstr>CCT</vt:lpstr>
      <vt:lpstr>CEPLAN</vt:lpstr>
      <vt:lpstr>CEAVI</vt:lpstr>
      <vt:lpstr>CAV</vt:lpstr>
      <vt:lpstr>CESMO</vt:lpstr>
      <vt:lpstr>CEO</vt:lpstr>
      <vt:lpstr>GESTOR</vt:lpstr>
      <vt:lpstr>CARONA-uso exclusivo do 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GUSTAVO ANTONIO PERARDT FARIAS</cp:lastModifiedBy>
  <cp:lastPrinted>2017-02-14T17:35:15Z</cp:lastPrinted>
  <dcterms:created xsi:type="dcterms:W3CDTF">2010-06-19T20:43:11Z</dcterms:created>
  <dcterms:modified xsi:type="dcterms:W3CDTF">2026-08-18T18:59:48Z</dcterms:modified>
</cp:coreProperties>
</file>