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10.16.11.2\cont\REGISTRO DE PREÇOS\PE 0635.2026  - EVENTOS -09-04-27\"/>
    </mc:Choice>
  </mc:AlternateContent>
  <xr:revisionPtr revIDLastSave="0" documentId="13_ncr:1_{80FADA58-8894-4480-85EE-C9DAD1C925B8}" xr6:coauthVersionLast="47" xr6:coauthVersionMax="47" xr10:uidLastSave="{00000000-0000-0000-0000-000000000000}"/>
  <bookViews>
    <workbookView xWindow="-110" yWindow="-110" windowWidth="19420" windowHeight="10300" tabRatio="920" firstSheet="1" activeTab="13" xr2:uid="{00000000-000D-0000-FFFF-FFFF00000000}"/>
  </bookViews>
  <sheets>
    <sheet name="REITORIA-PROEX" sheetId="75" r:id="rId1"/>
    <sheet name="REITORIA-MUSEU" sheetId="195" r:id="rId2"/>
    <sheet name="ESAG" sheetId="196" r:id="rId3"/>
    <sheet name="CEART" sheetId="197" r:id="rId4"/>
    <sheet name="FAED" sheetId="198" r:id="rId5"/>
    <sheet name="CEAD" sheetId="199" r:id="rId6"/>
    <sheet name="CEFID" sheetId="200" r:id="rId7"/>
    <sheet name="CERES" sheetId="201" r:id="rId8"/>
    <sheet name="CESFI" sheetId="202" r:id="rId9"/>
    <sheet name="CCT" sheetId="203" r:id="rId10"/>
    <sheet name="CEPLAN" sheetId="204" r:id="rId11"/>
    <sheet name="CEAVI" sheetId="205" r:id="rId12"/>
    <sheet name="CAV" sheetId="206" r:id="rId13"/>
    <sheet name="CEO" sheetId="207" r:id="rId14"/>
    <sheet name="CESMO" sheetId="208" r:id="rId15"/>
    <sheet name="GESTOR" sheetId="162" r:id="rId16"/>
  </sheets>
  <definedNames>
    <definedName name="_xlnm._FilterDatabase" localSheetId="12" hidden="1">CAV!$A$3:$AT$65</definedName>
    <definedName name="_xlnm._FilterDatabase" localSheetId="9" hidden="1">CCT!$A$3:$AT$65</definedName>
    <definedName name="_xlnm._FilterDatabase" localSheetId="5" hidden="1">CEAD!$A$3:$AT$65</definedName>
    <definedName name="_xlnm._FilterDatabase" localSheetId="3" hidden="1">CEART!$A$3:$AT$65</definedName>
    <definedName name="_xlnm._FilterDatabase" localSheetId="11" hidden="1">CEAVI!$A$3:$AT$65</definedName>
    <definedName name="_xlnm._FilterDatabase" localSheetId="6" hidden="1">CEFID!$A$3:$AT$65</definedName>
    <definedName name="_xlnm._FilterDatabase" localSheetId="13" hidden="1">CEO!$A$3:$AT$65</definedName>
    <definedName name="_xlnm._FilterDatabase" localSheetId="10" hidden="1">CEPLAN!$A$3:$AT$65</definedName>
    <definedName name="_xlnm._FilterDatabase" localSheetId="7" hidden="1">CERES!$A$3:$AT$65</definedName>
    <definedName name="_xlnm._FilterDatabase" localSheetId="8" hidden="1">CESFI!$A$3:$AT$65</definedName>
    <definedName name="_xlnm._FilterDatabase" localSheetId="14" hidden="1">CESMO!$A$3:$AT$65</definedName>
    <definedName name="_xlnm._FilterDatabase" localSheetId="2" hidden="1">ESAG!$A$3:$AT$65</definedName>
    <definedName name="_xlnm._FilterDatabase" localSheetId="4" hidden="1">FAED!$A$3:$AT$65</definedName>
    <definedName name="_xlnm._FilterDatabase" localSheetId="1" hidden="1">'REITORIA-MUSEU'!$A$3:$AT$65</definedName>
    <definedName name="_xlnm._FilterDatabase" localSheetId="0" hidden="1">'REITORIA-PROEX'!$A$3:$AT$65</definedName>
    <definedName name="diasuteis" localSheetId="12">#REF!</definedName>
    <definedName name="diasuteis" localSheetId="9">#REF!</definedName>
    <definedName name="diasuteis" localSheetId="5">#REF!</definedName>
    <definedName name="diasuteis" localSheetId="3">#REF!</definedName>
    <definedName name="diasuteis" localSheetId="11">#REF!</definedName>
    <definedName name="diasuteis" localSheetId="6">#REF!</definedName>
    <definedName name="diasuteis" localSheetId="13">#REF!</definedName>
    <definedName name="diasuteis" localSheetId="10">#REF!</definedName>
    <definedName name="diasuteis" localSheetId="7">#REF!</definedName>
    <definedName name="diasuteis" localSheetId="8">#REF!</definedName>
    <definedName name="diasuteis" localSheetId="14">#REF!</definedName>
    <definedName name="diasuteis" localSheetId="2">#REF!</definedName>
    <definedName name="diasuteis" localSheetId="4">#REF!</definedName>
    <definedName name="diasuteis" localSheetId="15">#REF!</definedName>
    <definedName name="diasuteis" localSheetId="1">#REF!</definedName>
    <definedName name="diasuteis" localSheetId="0">#REF!</definedName>
    <definedName name="diasuteis">#REF!</definedName>
    <definedName name="Ferias" localSheetId="15">#REF!</definedName>
    <definedName name="Ferias">#REF!</definedName>
    <definedName name="RD" localSheetId="1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1" i="162" l="1"/>
  <c r="P71" i="162"/>
  <c r="M86" i="162"/>
  <c r="N85" i="162"/>
  <c r="N84" i="162"/>
  <c r="N83" i="162"/>
  <c r="O83" i="162" s="1"/>
  <c r="N82" i="162"/>
  <c r="N81" i="162"/>
  <c r="O81" i="162" s="1"/>
  <c r="N80" i="162"/>
  <c r="O80" i="162" s="1"/>
  <c r="N79" i="162"/>
  <c r="O79" i="162" s="1"/>
  <c r="N78" i="162"/>
  <c r="N77" i="162"/>
  <c r="N76" i="162"/>
  <c r="O76" i="162" s="1"/>
  <c r="N75" i="162"/>
  <c r="O75" i="162" s="1"/>
  <c r="N74" i="162"/>
  <c r="O74" i="162" s="1"/>
  <c r="N73" i="162"/>
  <c r="O73" i="162" s="1"/>
  <c r="N72" i="162"/>
  <c r="N71" i="162"/>
  <c r="P72" i="162"/>
  <c r="P73" i="162"/>
  <c r="P74" i="162"/>
  <c r="P75" i="162"/>
  <c r="P76" i="162"/>
  <c r="P77" i="162"/>
  <c r="P78" i="162"/>
  <c r="P79" i="162"/>
  <c r="P80" i="162"/>
  <c r="P81" i="162"/>
  <c r="P82" i="162"/>
  <c r="P83" i="162"/>
  <c r="P84" i="162"/>
  <c r="P85" i="162"/>
  <c r="O72" i="162"/>
  <c r="O77" i="162"/>
  <c r="O78" i="162"/>
  <c r="O82" i="162"/>
  <c r="O84" i="162"/>
  <c r="O85" i="162"/>
  <c r="M72" i="162"/>
  <c r="M73" i="162"/>
  <c r="M74" i="162"/>
  <c r="M75" i="162"/>
  <c r="M76" i="162"/>
  <c r="M77" i="162"/>
  <c r="M78" i="162"/>
  <c r="M79" i="162"/>
  <c r="M80" i="162"/>
  <c r="M81" i="162"/>
  <c r="M82" i="162"/>
  <c r="M83" i="162"/>
  <c r="M84" i="162"/>
  <c r="M85" i="162"/>
  <c r="M71" i="162"/>
  <c r="L85" i="162"/>
  <c r="L84" i="162"/>
  <c r="L83" i="162"/>
  <c r="L82" i="162"/>
  <c r="L81" i="162"/>
  <c r="L80" i="162"/>
  <c r="L79" i="162"/>
  <c r="L78" i="162"/>
  <c r="L77" i="162"/>
  <c r="L76" i="162"/>
  <c r="L75" i="162"/>
  <c r="L74" i="162"/>
  <c r="L73" i="162"/>
  <c r="L72" i="162"/>
  <c r="L71" i="162"/>
  <c r="K85" i="162"/>
  <c r="K84" i="162"/>
  <c r="K83" i="162"/>
  <c r="K82" i="162"/>
  <c r="K81" i="162"/>
  <c r="K80" i="162"/>
  <c r="K79" i="162"/>
  <c r="K78" i="162"/>
  <c r="K77" i="162"/>
  <c r="K76" i="162"/>
  <c r="K75" i="162"/>
  <c r="K74" i="162"/>
  <c r="K73" i="162"/>
  <c r="K72" i="162"/>
  <c r="K71" i="162"/>
  <c r="J72" i="162"/>
  <c r="J73" i="162"/>
  <c r="J74" i="162"/>
  <c r="J75" i="162"/>
  <c r="J76" i="162"/>
  <c r="J77" i="162"/>
  <c r="J78" i="162"/>
  <c r="J79" i="162"/>
  <c r="J80" i="162"/>
  <c r="J81" i="162"/>
  <c r="J82" i="162"/>
  <c r="J83" i="162"/>
  <c r="J84" i="162"/>
  <c r="J85" i="162"/>
  <c r="I85" i="162"/>
  <c r="I84" i="162"/>
  <c r="I83" i="162"/>
  <c r="I82" i="162"/>
  <c r="I81" i="162"/>
  <c r="I80" i="162"/>
  <c r="I79" i="162"/>
  <c r="I78" i="162"/>
  <c r="I77" i="162"/>
  <c r="I76" i="162"/>
  <c r="I75" i="162"/>
  <c r="I74" i="162"/>
  <c r="I73" i="162"/>
  <c r="I72" i="162"/>
  <c r="I71" i="162"/>
  <c r="H85" i="162"/>
  <c r="H84" i="162"/>
  <c r="H83" i="162"/>
  <c r="H82" i="162"/>
  <c r="H81" i="162"/>
  <c r="H80" i="162"/>
  <c r="H79" i="162"/>
  <c r="H78" i="162"/>
  <c r="H77" i="162"/>
  <c r="H76" i="162"/>
  <c r="H75" i="162"/>
  <c r="H74" i="162"/>
  <c r="H73" i="162"/>
  <c r="H72" i="162"/>
  <c r="H71" i="162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1" i="162"/>
  <c r="K32" i="162"/>
  <c r="K33" i="162"/>
  <c r="K34" i="162"/>
  <c r="K35" i="162"/>
  <c r="K36" i="162"/>
  <c r="K37" i="162"/>
  <c r="K38" i="162"/>
  <c r="K39" i="162"/>
  <c r="K40" i="162"/>
  <c r="K41" i="162"/>
  <c r="K42" i="162"/>
  <c r="K43" i="162"/>
  <c r="K44" i="162"/>
  <c r="K45" i="162"/>
  <c r="K46" i="162"/>
  <c r="K47" i="162"/>
  <c r="K48" i="162"/>
  <c r="K49" i="162"/>
  <c r="K50" i="162"/>
  <c r="K51" i="162"/>
  <c r="K52" i="162"/>
  <c r="K53" i="162"/>
  <c r="K54" i="162"/>
  <c r="K55" i="162"/>
  <c r="K56" i="162"/>
  <c r="K57" i="162"/>
  <c r="K58" i="162"/>
  <c r="K59" i="162"/>
  <c r="K60" i="162"/>
  <c r="K61" i="162"/>
  <c r="K62" i="162"/>
  <c r="K63" i="162"/>
  <c r="K4" i="162"/>
  <c r="J5" i="162"/>
  <c r="J6" i="162"/>
  <c r="J7" i="162"/>
  <c r="J8" i="162"/>
  <c r="J9" i="162"/>
  <c r="J10" i="162"/>
  <c r="J11" i="162"/>
  <c r="J12" i="162"/>
  <c r="J13" i="162"/>
  <c r="J14" i="162"/>
  <c r="J15" i="162"/>
  <c r="J16" i="162"/>
  <c r="J17" i="162"/>
  <c r="J18" i="162"/>
  <c r="J19" i="162"/>
  <c r="J20" i="162"/>
  <c r="J21" i="162"/>
  <c r="J22" i="162"/>
  <c r="J23" i="162"/>
  <c r="J24" i="162"/>
  <c r="J25" i="162"/>
  <c r="J26" i="162"/>
  <c r="J27" i="162"/>
  <c r="J28" i="162"/>
  <c r="J29" i="162"/>
  <c r="J30" i="162"/>
  <c r="J31" i="162"/>
  <c r="J32" i="162"/>
  <c r="J33" i="162"/>
  <c r="J34" i="162"/>
  <c r="J35" i="162"/>
  <c r="J36" i="162"/>
  <c r="J37" i="162"/>
  <c r="J38" i="162"/>
  <c r="J39" i="162"/>
  <c r="J40" i="162"/>
  <c r="J41" i="162"/>
  <c r="J42" i="162"/>
  <c r="J43" i="162"/>
  <c r="J44" i="162"/>
  <c r="J45" i="162"/>
  <c r="J46" i="162"/>
  <c r="J47" i="162"/>
  <c r="J48" i="162"/>
  <c r="J49" i="162"/>
  <c r="J50" i="162"/>
  <c r="J51" i="162"/>
  <c r="J52" i="162"/>
  <c r="J53" i="162"/>
  <c r="J54" i="162"/>
  <c r="J55" i="162"/>
  <c r="J56" i="162"/>
  <c r="J57" i="162"/>
  <c r="J58" i="162"/>
  <c r="J59" i="162"/>
  <c r="J60" i="162"/>
  <c r="J61" i="162"/>
  <c r="J62" i="162"/>
  <c r="J63" i="162"/>
  <c r="K64" i="162" l="1"/>
  <c r="J4" i="162" l="1"/>
  <c r="J64" i="162" s="1"/>
  <c r="O4" i="208"/>
  <c r="I7" i="162"/>
  <c r="I8" i="162"/>
  <c r="I9" i="162"/>
  <c r="I10" i="162"/>
  <c r="I11" i="162"/>
  <c r="L11" i="162" s="1"/>
  <c r="I12" i="162"/>
  <c r="I13" i="162"/>
  <c r="I14" i="162"/>
  <c r="I15" i="162"/>
  <c r="I16" i="162"/>
  <c r="I18" i="162"/>
  <c r="I19" i="162"/>
  <c r="I20" i="162"/>
  <c r="I21" i="162"/>
  <c r="I22" i="162"/>
  <c r="I23" i="162"/>
  <c r="I24" i="162"/>
  <c r="I25" i="162"/>
  <c r="I26" i="162"/>
  <c r="I27" i="162"/>
  <c r="L27" i="162" s="1"/>
  <c r="I28" i="162"/>
  <c r="I29" i="162"/>
  <c r="I30" i="162"/>
  <c r="I31" i="162"/>
  <c r="I32" i="162"/>
  <c r="I33" i="162"/>
  <c r="I34" i="162"/>
  <c r="I35" i="162"/>
  <c r="I36" i="162"/>
  <c r="I37" i="162"/>
  <c r="I38" i="162"/>
  <c r="I39" i="162"/>
  <c r="I40" i="162"/>
  <c r="I41" i="162"/>
  <c r="I42" i="162"/>
  <c r="I43" i="162"/>
  <c r="L43" i="162" s="1"/>
  <c r="I44" i="162"/>
  <c r="I45" i="162"/>
  <c r="I46" i="162"/>
  <c r="I47" i="162"/>
  <c r="I48" i="162"/>
  <c r="I49" i="162"/>
  <c r="I50" i="162"/>
  <c r="I51" i="162"/>
  <c r="O51" i="162" s="1"/>
  <c r="I52" i="162"/>
  <c r="O52" i="162" s="1"/>
  <c r="I53" i="162"/>
  <c r="I54" i="162"/>
  <c r="I55" i="162"/>
  <c r="I56" i="162"/>
  <c r="I57" i="162"/>
  <c r="I58" i="162"/>
  <c r="O58" i="162" s="1"/>
  <c r="I59" i="162"/>
  <c r="L59" i="162" s="1"/>
  <c r="I60" i="162"/>
  <c r="O60" i="162" s="1"/>
  <c r="I61" i="162"/>
  <c r="I63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39" i="162"/>
  <c r="H40" i="162"/>
  <c r="H41" i="162"/>
  <c r="H42" i="162"/>
  <c r="H43" i="162"/>
  <c r="H44" i="162"/>
  <c r="H45" i="162"/>
  <c r="H46" i="162"/>
  <c r="H47" i="162"/>
  <c r="H48" i="162"/>
  <c r="H49" i="162"/>
  <c r="H50" i="162"/>
  <c r="H51" i="162"/>
  <c r="H52" i="162"/>
  <c r="H53" i="162"/>
  <c r="H54" i="162"/>
  <c r="H55" i="162"/>
  <c r="H56" i="162"/>
  <c r="H57" i="162"/>
  <c r="H58" i="162"/>
  <c r="H59" i="162"/>
  <c r="H60" i="162"/>
  <c r="H61" i="162"/>
  <c r="H63" i="162"/>
  <c r="I4" i="162"/>
  <c r="M4" i="208"/>
  <c r="L4" i="208"/>
  <c r="H4" i="162" s="1"/>
  <c r="G5" i="162"/>
  <c r="G6" i="162"/>
  <c r="G7" i="162"/>
  <c r="L7" i="162" s="1"/>
  <c r="G8" i="162"/>
  <c r="G9" i="162"/>
  <c r="G10" i="162"/>
  <c r="G11" i="162"/>
  <c r="G12" i="162"/>
  <c r="G13" i="162"/>
  <c r="L13" i="162" s="1"/>
  <c r="G14" i="162"/>
  <c r="L14" i="162" s="1"/>
  <c r="G15" i="162"/>
  <c r="L15" i="162" s="1"/>
  <c r="G16" i="162"/>
  <c r="G17" i="162"/>
  <c r="G18" i="162"/>
  <c r="G19" i="162"/>
  <c r="G20" i="162"/>
  <c r="G21" i="162"/>
  <c r="G22" i="162"/>
  <c r="L22" i="162" s="1"/>
  <c r="G23" i="162"/>
  <c r="L23" i="162" s="1"/>
  <c r="G24" i="162"/>
  <c r="G25" i="162"/>
  <c r="L25" i="162" s="1"/>
  <c r="G26" i="162"/>
  <c r="G27" i="162"/>
  <c r="G28" i="162"/>
  <c r="G29" i="162"/>
  <c r="L29" i="162" s="1"/>
  <c r="G30" i="162"/>
  <c r="L30" i="162" s="1"/>
  <c r="G31" i="162"/>
  <c r="L31" i="162" s="1"/>
  <c r="G32" i="162"/>
  <c r="G33" i="162"/>
  <c r="L33" i="162" s="1"/>
  <c r="G34" i="162"/>
  <c r="G35" i="162"/>
  <c r="G36" i="162"/>
  <c r="G37" i="162"/>
  <c r="G38" i="162"/>
  <c r="L38" i="162" s="1"/>
  <c r="G39" i="162"/>
  <c r="L39" i="162" s="1"/>
  <c r="G40" i="162"/>
  <c r="G41" i="162"/>
  <c r="L41" i="162" s="1"/>
  <c r="G42" i="162"/>
  <c r="G43" i="162"/>
  <c r="G44" i="162"/>
  <c r="G45" i="162"/>
  <c r="L45" i="162" s="1"/>
  <c r="G46" i="162"/>
  <c r="L46" i="162" s="1"/>
  <c r="G47" i="162"/>
  <c r="L47" i="162" s="1"/>
  <c r="G48" i="162"/>
  <c r="G49" i="162"/>
  <c r="L49" i="162" s="1"/>
  <c r="G50" i="162"/>
  <c r="M50" i="162" s="1"/>
  <c r="G51" i="162"/>
  <c r="G52" i="162"/>
  <c r="G53" i="162"/>
  <c r="M53" i="162" s="1"/>
  <c r="G54" i="162"/>
  <c r="L54" i="162" s="1"/>
  <c r="G55" i="162"/>
  <c r="L55" i="162" s="1"/>
  <c r="G56" i="162"/>
  <c r="G57" i="162"/>
  <c r="L57" i="162" s="1"/>
  <c r="G58" i="162"/>
  <c r="M58" i="162" s="1"/>
  <c r="G59" i="162"/>
  <c r="G60" i="162"/>
  <c r="G61" i="162"/>
  <c r="L61" i="162" s="1"/>
  <c r="G62" i="162"/>
  <c r="M62" i="162" s="1"/>
  <c r="G63" i="162"/>
  <c r="L63" i="162" s="1"/>
  <c r="G4" i="162"/>
  <c r="L8" i="162"/>
  <c r="L16" i="162"/>
  <c r="L19" i="162"/>
  <c r="L21" i="162"/>
  <c r="L24" i="162"/>
  <c r="L32" i="162"/>
  <c r="L35" i="162"/>
  <c r="L37" i="162"/>
  <c r="L40" i="162"/>
  <c r="L48" i="162"/>
  <c r="L51" i="162"/>
  <c r="L53" i="162"/>
  <c r="L56" i="162"/>
  <c r="N63" i="162"/>
  <c r="N50" i="162"/>
  <c r="O50" i="162"/>
  <c r="M51" i="162"/>
  <c r="N51" i="162"/>
  <c r="N52" i="162"/>
  <c r="N53" i="162"/>
  <c r="O53" i="162"/>
  <c r="M54" i="162"/>
  <c r="N54" i="162"/>
  <c r="O54" i="162"/>
  <c r="N55" i="162"/>
  <c r="O55" i="162"/>
  <c r="M56" i="162"/>
  <c r="N56" i="162"/>
  <c r="O56" i="162"/>
  <c r="M57" i="162"/>
  <c r="N57" i="162"/>
  <c r="O57" i="162"/>
  <c r="N58" i="162"/>
  <c r="M59" i="162"/>
  <c r="N59" i="162"/>
  <c r="O59" i="162"/>
  <c r="N60" i="162"/>
  <c r="M61" i="162"/>
  <c r="N61" i="162"/>
  <c r="O61" i="162"/>
  <c r="N62" i="162"/>
  <c r="O63" i="162"/>
  <c r="O49" i="162"/>
  <c r="N49" i="162"/>
  <c r="G69" i="162"/>
  <c r="R65" i="208"/>
  <c r="Q65" i="208"/>
  <c r="P65" i="208"/>
  <c r="N65" i="208"/>
  <c r="K65" i="208"/>
  <c r="AT64" i="208"/>
  <c r="AS64" i="208"/>
  <c r="AR64" i="208"/>
  <c r="AQ64" i="208"/>
  <c r="AP64" i="208"/>
  <c r="AO64" i="208"/>
  <c r="AN64" i="208"/>
  <c r="AM64" i="208"/>
  <c r="AL64" i="208"/>
  <c r="AK64" i="208"/>
  <c r="AJ64" i="208"/>
  <c r="AI64" i="208"/>
  <c r="AH64" i="208"/>
  <c r="AG64" i="208"/>
  <c r="AF64" i="208"/>
  <c r="AE64" i="208"/>
  <c r="AD64" i="208"/>
  <c r="AC64" i="208"/>
  <c r="AB64" i="208"/>
  <c r="AA64" i="208"/>
  <c r="Z64" i="208"/>
  <c r="Y64" i="208"/>
  <c r="X64" i="208"/>
  <c r="W64" i="208"/>
  <c r="V64" i="208"/>
  <c r="U64" i="208"/>
  <c r="R64" i="208"/>
  <c r="Q64" i="208"/>
  <c r="P64" i="208"/>
  <c r="N64" i="208"/>
  <c r="K64" i="208"/>
  <c r="J64" i="208"/>
  <c r="S63" i="208"/>
  <c r="T63" i="208" s="1"/>
  <c r="O63" i="208"/>
  <c r="M63" i="208"/>
  <c r="L63" i="208"/>
  <c r="S62" i="208"/>
  <c r="T62" i="208" s="1"/>
  <c r="O62" i="208"/>
  <c r="M62" i="208"/>
  <c r="I62" i="162" s="1"/>
  <c r="L62" i="162" s="1"/>
  <c r="L62" i="208"/>
  <c r="H62" i="162" s="1"/>
  <c r="S61" i="208"/>
  <c r="T61" i="208" s="1"/>
  <c r="O61" i="208"/>
  <c r="M61" i="208"/>
  <c r="L61" i="208"/>
  <c r="S60" i="208"/>
  <c r="T60" i="208" s="1"/>
  <c r="O60" i="208"/>
  <c r="M60" i="208"/>
  <c r="L60" i="208"/>
  <c r="S59" i="208"/>
  <c r="T59" i="208" s="1"/>
  <c r="O59" i="208"/>
  <c r="M59" i="208"/>
  <c r="L59" i="208"/>
  <c r="S58" i="208"/>
  <c r="T58" i="208" s="1"/>
  <c r="O58" i="208"/>
  <c r="M58" i="208"/>
  <c r="L58" i="208"/>
  <c r="S57" i="208"/>
  <c r="T57" i="208" s="1"/>
  <c r="O57" i="208"/>
  <c r="M57" i="208"/>
  <c r="L57" i="208"/>
  <c r="S56" i="208"/>
  <c r="T56" i="208" s="1"/>
  <c r="O56" i="208"/>
  <c r="M56" i="208"/>
  <c r="L56" i="208"/>
  <c r="S55" i="208"/>
  <c r="T55" i="208" s="1"/>
  <c r="O55" i="208"/>
  <c r="M55" i="208"/>
  <c r="L55" i="208"/>
  <c r="S54" i="208"/>
  <c r="T54" i="208" s="1"/>
  <c r="O54" i="208"/>
  <c r="M54" i="208"/>
  <c r="L54" i="208"/>
  <c r="S53" i="208"/>
  <c r="T53" i="208" s="1"/>
  <c r="O53" i="208"/>
  <c r="M53" i="208"/>
  <c r="L53" i="208"/>
  <c r="S52" i="208"/>
  <c r="T52" i="208" s="1"/>
  <c r="O52" i="208"/>
  <c r="M52" i="208"/>
  <c r="L52" i="208"/>
  <c r="S51" i="208"/>
  <c r="T51" i="208" s="1"/>
  <c r="O51" i="208"/>
  <c r="M51" i="208"/>
  <c r="L51" i="208"/>
  <c r="S50" i="208"/>
  <c r="T50" i="208" s="1"/>
  <c r="O50" i="208"/>
  <c r="M50" i="208"/>
  <c r="L50" i="208"/>
  <c r="S49" i="208"/>
  <c r="T49" i="208" s="1"/>
  <c r="O49" i="208"/>
  <c r="M49" i="208"/>
  <c r="L49" i="208"/>
  <c r="S48" i="208"/>
  <c r="T48" i="208" s="1"/>
  <c r="O48" i="208"/>
  <c r="M48" i="208"/>
  <c r="L48" i="208"/>
  <c r="T47" i="208"/>
  <c r="S47" i="208"/>
  <c r="O47" i="208"/>
  <c r="M47" i="208"/>
  <c r="L47" i="208"/>
  <c r="S46" i="208"/>
  <c r="T46" i="208" s="1"/>
  <c r="O46" i="208"/>
  <c r="M46" i="208"/>
  <c r="L46" i="208"/>
  <c r="S45" i="208"/>
  <c r="T45" i="208" s="1"/>
  <c r="O45" i="208"/>
  <c r="M45" i="208"/>
  <c r="L45" i="208"/>
  <c r="S44" i="208"/>
  <c r="T44" i="208" s="1"/>
  <c r="O44" i="208"/>
  <c r="M44" i="208"/>
  <c r="L44" i="208"/>
  <c r="S43" i="208"/>
  <c r="T43" i="208" s="1"/>
  <c r="O43" i="208"/>
  <c r="M43" i="208"/>
  <c r="L43" i="208"/>
  <c r="S42" i="208"/>
  <c r="T42" i="208" s="1"/>
  <c r="O42" i="208"/>
  <c r="M42" i="208"/>
  <c r="L42" i="208"/>
  <c r="S41" i="208"/>
  <c r="T41" i="208" s="1"/>
  <c r="O41" i="208"/>
  <c r="M41" i="208"/>
  <c r="L41" i="208"/>
  <c r="S40" i="208"/>
  <c r="T40" i="208" s="1"/>
  <c r="O40" i="208"/>
  <c r="M40" i="208"/>
  <c r="L40" i="208"/>
  <c r="S39" i="208"/>
  <c r="T39" i="208" s="1"/>
  <c r="O39" i="208"/>
  <c r="M39" i="208"/>
  <c r="L39" i="208"/>
  <c r="S38" i="208"/>
  <c r="T38" i="208" s="1"/>
  <c r="O38" i="208"/>
  <c r="M38" i="208"/>
  <c r="L38" i="208"/>
  <c r="T37" i="208"/>
  <c r="S37" i="208"/>
  <c r="O37" i="208"/>
  <c r="M37" i="208"/>
  <c r="L37" i="208"/>
  <c r="S36" i="208"/>
  <c r="T36" i="208" s="1"/>
  <c r="O36" i="208"/>
  <c r="M36" i="208"/>
  <c r="L36" i="208"/>
  <c r="S35" i="208"/>
  <c r="T35" i="208" s="1"/>
  <c r="O35" i="208"/>
  <c r="M35" i="208"/>
  <c r="L35" i="208"/>
  <c r="S34" i="208"/>
  <c r="T34" i="208" s="1"/>
  <c r="O34" i="208"/>
  <c r="M34" i="208"/>
  <c r="L34" i="208"/>
  <c r="S33" i="208"/>
  <c r="T33" i="208" s="1"/>
  <c r="O33" i="208"/>
  <c r="M33" i="208"/>
  <c r="L33" i="208"/>
  <c r="S32" i="208"/>
  <c r="T32" i="208" s="1"/>
  <c r="O32" i="208"/>
  <c r="M32" i="208"/>
  <c r="L32" i="208"/>
  <c r="S31" i="208"/>
  <c r="T31" i="208" s="1"/>
  <c r="O31" i="208"/>
  <c r="M31" i="208"/>
  <c r="L31" i="208"/>
  <c r="S30" i="208"/>
  <c r="T30" i="208" s="1"/>
  <c r="O30" i="208"/>
  <c r="M30" i="208"/>
  <c r="L30" i="208"/>
  <c r="S29" i="208"/>
  <c r="T29" i="208" s="1"/>
  <c r="O29" i="208"/>
  <c r="M29" i="208"/>
  <c r="L29" i="208"/>
  <c r="S28" i="208"/>
  <c r="T28" i="208" s="1"/>
  <c r="O28" i="208"/>
  <c r="M28" i="208"/>
  <c r="L28" i="208"/>
  <c r="S27" i="208"/>
  <c r="T27" i="208" s="1"/>
  <c r="O27" i="208"/>
  <c r="M27" i="208"/>
  <c r="L27" i="208"/>
  <c r="S26" i="208"/>
  <c r="T26" i="208" s="1"/>
  <c r="O26" i="208"/>
  <c r="M26" i="208"/>
  <c r="L26" i="208"/>
  <c r="S25" i="208"/>
  <c r="T25" i="208" s="1"/>
  <c r="O25" i="208"/>
  <c r="M25" i="208"/>
  <c r="L25" i="208"/>
  <c r="S24" i="208"/>
  <c r="T24" i="208" s="1"/>
  <c r="O24" i="208"/>
  <c r="M24" i="208"/>
  <c r="L24" i="208"/>
  <c r="T23" i="208"/>
  <c r="S23" i="208"/>
  <c r="O23" i="208"/>
  <c r="M23" i="208"/>
  <c r="L23" i="208"/>
  <c r="S22" i="208"/>
  <c r="T22" i="208" s="1"/>
  <c r="O22" i="208"/>
  <c r="M22" i="208"/>
  <c r="L22" i="208"/>
  <c r="T21" i="208"/>
  <c r="S21" i="208"/>
  <c r="O21" i="208"/>
  <c r="M21" i="208"/>
  <c r="L21" i="208"/>
  <c r="S20" i="208"/>
  <c r="T20" i="208" s="1"/>
  <c r="O20" i="208"/>
  <c r="M20" i="208"/>
  <c r="L20" i="208"/>
  <c r="S19" i="208"/>
  <c r="T19" i="208" s="1"/>
  <c r="O19" i="208"/>
  <c r="M19" i="208"/>
  <c r="L19" i="208"/>
  <c r="S18" i="208"/>
  <c r="T18" i="208" s="1"/>
  <c r="O18" i="208"/>
  <c r="M18" i="208"/>
  <c r="L18" i="208"/>
  <c r="S17" i="208"/>
  <c r="T17" i="208" s="1"/>
  <c r="O17" i="208"/>
  <c r="M17" i="208"/>
  <c r="I17" i="162" s="1"/>
  <c r="L17" i="208"/>
  <c r="S16" i="208"/>
  <c r="T16" i="208" s="1"/>
  <c r="O16" i="208"/>
  <c r="M16" i="208"/>
  <c r="L16" i="208"/>
  <c r="S15" i="208"/>
  <c r="T15" i="208" s="1"/>
  <c r="O15" i="208"/>
  <c r="M15" i="208"/>
  <c r="L15" i="208"/>
  <c r="S14" i="208"/>
  <c r="T14" i="208" s="1"/>
  <c r="O14" i="208"/>
  <c r="M14" i="208"/>
  <c r="L14" i="208"/>
  <c r="T13" i="208"/>
  <c r="S13" i="208"/>
  <c r="O13" i="208"/>
  <c r="M13" i="208"/>
  <c r="L13" i="208"/>
  <c r="S12" i="208"/>
  <c r="T12" i="208" s="1"/>
  <c r="O12" i="208"/>
  <c r="M12" i="208"/>
  <c r="L12" i="208"/>
  <c r="S11" i="208"/>
  <c r="T11" i="208" s="1"/>
  <c r="O11" i="208"/>
  <c r="M11" i="208"/>
  <c r="L11" i="208"/>
  <c r="S10" i="208"/>
  <c r="T10" i="208" s="1"/>
  <c r="O10" i="208"/>
  <c r="M10" i="208"/>
  <c r="L10" i="208"/>
  <c r="S9" i="208"/>
  <c r="T9" i="208" s="1"/>
  <c r="O9" i="208"/>
  <c r="M9" i="208"/>
  <c r="L9" i="208"/>
  <c r="S8" i="208"/>
  <c r="T8" i="208" s="1"/>
  <c r="O8" i="208"/>
  <c r="M8" i="208"/>
  <c r="L8" i="208"/>
  <c r="T7" i="208"/>
  <c r="S7" i="208"/>
  <c r="O7" i="208"/>
  <c r="M7" i="208"/>
  <c r="L7" i="208"/>
  <c r="S6" i="208"/>
  <c r="T6" i="208" s="1"/>
  <c r="O6" i="208"/>
  <c r="M6" i="208"/>
  <c r="I6" i="162" s="1"/>
  <c r="L6" i="208"/>
  <c r="H6" i="162" s="1"/>
  <c r="S5" i="208"/>
  <c r="T5" i="208" s="1"/>
  <c r="O5" i="208"/>
  <c r="M5" i="208"/>
  <c r="I5" i="162" s="1"/>
  <c r="L5" i="162" s="1"/>
  <c r="L5" i="208"/>
  <c r="H5" i="162" s="1"/>
  <c r="S4" i="208"/>
  <c r="R65" i="207"/>
  <c r="Q65" i="207"/>
  <c r="P65" i="207"/>
  <c r="N65" i="207"/>
  <c r="K65" i="207"/>
  <c r="AT64" i="207"/>
  <c r="AS64" i="207"/>
  <c r="AR64" i="207"/>
  <c r="AQ64" i="207"/>
  <c r="AP64" i="207"/>
  <c r="AO64" i="207"/>
  <c r="AN64" i="207"/>
  <c r="AM64" i="207"/>
  <c r="AL64" i="207"/>
  <c r="AK64" i="207"/>
  <c r="AJ64" i="207"/>
  <c r="AI64" i="207"/>
  <c r="AH64" i="207"/>
  <c r="AG64" i="207"/>
  <c r="AF64" i="207"/>
  <c r="AE64" i="207"/>
  <c r="AD64" i="207"/>
  <c r="AC64" i="207"/>
  <c r="AB64" i="207"/>
  <c r="AA64" i="207"/>
  <c r="Z64" i="207"/>
  <c r="Y64" i="207"/>
  <c r="X64" i="207"/>
  <c r="W64" i="207"/>
  <c r="V64" i="207"/>
  <c r="U64" i="207"/>
  <c r="R64" i="207"/>
  <c r="Q64" i="207"/>
  <c r="P64" i="207"/>
  <c r="N64" i="207"/>
  <c r="K64" i="207"/>
  <c r="J64" i="207"/>
  <c r="S63" i="207"/>
  <c r="T63" i="207" s="1"/>
  <c r="O63" i="207"/>
  <c r="M63" i="207"/>
  <c r="L63" i="207"/>
  <c r="S62" i="207"/>
  <c r="T62" i="207" s="1"/>
  <c r="O62" i="207"/>
  <c r="M62" i="207"/>
  <c r="L62" i="207"/>
  <c r="T61" i="207"/>
  <c r="S61" i="207"/>
  <c r="O61" i="207"/>
  <c r="M61" i="207"/>
  <c r="L61" i="207"/>
  <c r="S60" i="207"/>
  <c r="T60" i="207" s="1"/>
  <c r="O60" i="207"/>
  <c r="M60" i="207"/>
  <c r="L60" i="207"/>
  <c r="S59" i="207"/>
  <c r="T59" i="207" s="1"/>
  <c r="O59" i="207"/>
  <c r="M59" i="207"/>
  <c r="L59" i="207"/>
  <c r="S58" i="207"/>
  <c r="T58" i="207" s="1"/>
  <c r="O58" i="207"/>
  <c r="M58" i="207"/>
  <c r="L58" i="207"/>
  <c r="S57" i="207"/>
  <c r="T57" i="207" s="1"/>
  <c r="O57" i="207"/>
  <c r="M57" i="207"/>
  <c r="L57" i="207"/>
  <c r="S56" i="207"/>
  <c r="T56" i="207" s="1"/>
  <c r="O56" i="207"/>
  <c r="M56" i="207"/>
  <c r="L56" i="207"/>
  <c r="T55" i="207"/>
  <c r="S55" i="207"/>
  <c r="O55" i="207"/>
  <c r="M55" i="207"/>
  <c r="L55" i="207"/>
  <c r="S54" i="207"/>
  <c r="T54" i="207" s="1"/>
  <c r="O54" i="207"/>
  <c r="M54" i="207"/>
  <c r="L54" i="207"/>
  <c r="S53" i="207"/>
  <c r="T53" i="207" s="1"/>
  <c r="O53" i="207"/>
  <c r="M53" i="207"/>
  <c r="L53" i="207"/>
  <c r="S52" i="207"/>
  <c r="T52" i="207" s="1"/>
  <c r="O52" i="207"/>
  <c r="M52" i="207"/>
  <c r="L52" i="207"/>
  <c r="S51" i="207"/>
  <c r="T51" i="207" s="1"/>
  <c r="O51" i="207"/>
  <c r="M51" i="207"/>
  <c r="L51" i="207"/>
  <c r="S50" i="207"/>
  <c r="T50" i="207" s="1"/>
  <c r="O50" i="207"/>
  <c r="M50" i="207"/>
  <c r="L50" i="207"/>
  <c r="S49" i="207"/>
  <c r="T49" i="207" s="1"/>
  <c r="O49" i="207"/>
  <c r="M49" i="207"/>
  <c r="L49" i="207"/>
  <c r="S48" i="207"/>
  <c r="T48" i="207" s="1"/>
  <c r="O48" i="207"/>
  <c r="M48" i="207"/>
  <c r="L48" i="207"/>
  <c r="S47" i="207"/>
  <c r="T47" i="207" s="1"/>
  <c r="O47" i="207"/>
  <c r="M47" i="207"/>
  <c r="L47" i="207"/>
  <c r="S46" i="207"/>
  <c r="T46" i="207" s="1"/>
  <c r="O46" i="207"/>
  <c r="M46" i="207"/>
  <c r="L46" i="207"/>
  <c r="T45" i="207"/>
  <c r="S45" i="207"/>
  <c r="O45" i="207"/>
  <c r="M45" i="207"/>
  <c r="L45" i="207"/>
  <c r="S44" i="207"/>
  <c r="T44" i="207" s="1"/>
  <c r="O44" i="207"/>
  <c r="M44" i="207"/>
  <c r="L44" i="207"/>
  <c r="S43" i="207"/>
  <c r="T43" i="207" s="1"/>
  <c r="O43" i="207"/>
  <c r="M43" i="207"/>
  <c r="L43" i="207"/>
  <c r="S42" i="207"/>
  <c r="T42" i="207" s="1"/>
  <c r="O42" i="207"/>
  <c r="M42" i="207"/>
  <c r="L42" i="207"/>
  <c r="S41" i="207"/>
  <c r="T41" i="207" s="1"/>
  <c r="O41" i="207"/>
  <c r="M41" i="207"/>
  <c r="L41" i="207"/>
  <c r="S40" i="207"/>
  <c r="T40" i="207" s="1"/>
  <c r="O40" i="207"/>
  <c r="M40" i="207"/>
  <c r="L40" i="207"/>
  <c r="S39" i="207"/>
  <c r="T39" i="207" s="1"/>
  <c r="O39" i="207"/>
  <c r="M39" i="207"/>
  <c r="L39" i="207"/>
  <c r="S38" i="207"/>
  <c r="T38" i="207" s="1"/>
  <c r="O38" i="207"/>
  <c r="M38" i="207"/>
  <c r="L38" i="207"/>
  <c r="S37" i="207"/>
  <c r="T37" i="207" s="1"/>
  <c r="O37" i="207"/>
  <c r="M37" i="207"/>
  <c r="L37" i="207"/>
  <c r="S36" i="207"/>
  <c r="T36" i="207" s="1"/>
  <c r="O36" i="207"/>
  <c r="M36" i="207"/>
  <c r="L36" i="207"/>
  <c r="T35" i="207"/>
  <c r="S35" i="207"/>
  <c r="O35" i="207"/>
  <c r="M35" i="207"/>
  <c r="L35" i="207"/>
  <c r="S34" i="207"/>
  <c r="T34" i="207" s="1"/>
  <c r="O34" i="207"/>
  <c r="M34" i="207"/>
  <c r="L34" i="207"/>
  <c r="S33" i="207"/>
  <c r="T33" i="207" s="1"/>
  <c r="O33" i="207"/>
  <c r="M33" i="207"/>
  <c r="L33" i="207"/>
  <c r="S32" i="207"/>
  <c r="T32" i="207" s="1"/>
  <c r="O32" i="207"/>
  <c r="M32" i="207"/>
  <c r="L32" i="207"/>
  <c r="S31" i="207"/>
  <c r="T31" i="207" s="1"/>
  <c r="O31" i="207"/>
  <c r="M31" i="207"/>
  <c r="L31" i="207"/>
  <c r="S30" i="207"/>
  <c r="T30" i="207" s="1"/>
  <c r="O30" i="207"/>
  <c r="M30" i="207"/>
  <c r="L30" i="207"/>
  <c r="S29" i="207"/>
  <c r="T29" i="207" s="1"/>
  <c r="O29" i="207"/>
  <c r="M29" i="207"/>
  <c r="L29" i="207"/>
  <c r="S28" i="207"/>
  <c r="T28" i="207" s="1"/>
  <c r="O28" i="207"/>
  <c r="M28" i="207"/>
  <c r="L28" i="207"/>
  <c r="S27" i="207"/>
  <c r="T27" i="207" s="1"/>
  <c r="O27" i="207"/>
  <c r="M27" i="207"/>
  <c r="L27" i="207"/>
  <c r="S26" i="207"/>
  <c r="T26" i="207" s="1"/>
  <c r="O26" i="207"/>
  <c r="M26" i="207"/>
  <c r="L26" i="207"/>
  <c r="S25" i="207"/>
  <c r="T25" i="207" s="1"/>
  <c r="O25" i="207"/>
  <c r="M25" i="207"/>
  <c r="L25" i="207"/>
  <c r="S24" i="207"/>
  <c r="T24" i="207" s="1"/>
  <c r="O24" i="207"/>
  <c r="M24" i="207"/>
  <c r="L24" i="207"/>
  <c r="T23" i="207"/>
  <c r="S23" i="207"/>
  <c r="O23" i="207"/>
  <c r="M23" i="207"/>
  <c r="L23" i="207"/>
  <c r="S22" i="207"/>
  <c r="T22" i="207" s="1"/>
  <c r="O22" i="207"/>
  <c r="M22" i="207"/>
  <c r="L22" i="207"/>
  <c r="S21" i="207"/>
  <c r="T21" i="207" s="1"/>
  <c r="O21" i="207"/>
  <c r="M21" i="207"/>
  <c r="L21" i="207"/>
  <c r="S20" i="207"/>
  <c r="T20" i="207" s="1"/>
  <c r="O20" i="207"/>
  <c r="M20" i="207"/>
  <c r="L20" i="207"/>
  <c r="S19" i="207"/>
  <c r="T19" i="207" s="1"/>
  <c r="O19" i="207"/>
  <c r="M19" i="207"/>
  <c r="L19" i="207"/>
  <c r="S18" i="207"/>
  <c r="T18" i="207" s="1"/>
  <c r="O18" i="207"/>
  <c r="M18" i="207"/>
  <c r="L18" i="207"/>
  <c r="S17" i="207"/>
  <c r="T17" i="207" s="1"/>
  <c r="O17" i="207"/>
  <c r="M17" i="207"/>
  <c r="L17" i="207"/>
  <c r="S16" i="207"/>
  <c r="T16" i="207" s="1"/>
  <c r="O16" i="207"/>
  <c r="M16" i="207"/>
  <c r="L16" i="207"/>
  <c r="S15" i="207"/>
  <c r="T15" i="207" s="1"/>
  <c r="O15" i="207"/>
  <c r="M15" i="207"/>
  <c r="L15" i="207"/>
  <c r="S14" i="207"/>
  <c r="T14" i="207" s="1"/>
  <c r="O14" i="207"/>
  <c r="M14" i="207"/>
  <c r="L14" i="207"/>
  <c r="S13" i="207"/>
  <c r="T13" i="207" s="1"/>
  <c r="O13" i="207"/>
  <c r="M13" i="207"/>
  <c r="L13" i="207"/>
  <c r="S12" i="207"/>
  <c r="T12" i="207" s="1"/>
  <c r="O12" i="207"/>
  <c r="M12" i="207"/>
  <c r="L12" i="207"/>
  <c r="T11" i="207"/>
  <c r="S11" i="207"/>
  <c r="O11" i="207"/>
  <c r="M11" i="207"/>
  <c r="L11" i="207"/>
  <c r="S10" i="207"/>
  <c r="T10" i="207" s="1"/>
  <c r="O10" i="207"/>
  <c r="M10" i="207"/>
  <c r="L10" i="207"/>
  <c r="S9" i="207"/>
  <c r="T9" i="207" s="1"/>
  <c r="O9" i="207"/>
  <c r="M9" i="207"/>
  <c r="L9" i="207"/>
  <c r="S8" i="207"/>
  <c r="T8" i="207" s="1"/>
  <c r="O8" i="207"/>
  <c r="M8" i="207"/>
  <c r="L8" i="207"/>
  <c r="T7" i="207"/>
  <c r="S7" i="207"/>
  <c r="O7" i="207"/>
  <c r="M7" i="207"/>
  <c r="L7" i="207"/>
  <c r="S6" i="207"/>
  <c r="T6" i="207" s="1"/>
  <c r="O6" i="207"/>
  <c r="M6" i="207"/>
  <c r="L6" i="207"/>
  <c r="S5" i="207"/>
  <c r="T5" i="207" s="1"/>
  <c r="O5" i="207"/>
  <c r="M5" i="207"/>
  <c r="L5" i="207"/>
  <c r="S4" i="207"/>
  <c r="O4" i="207"/>
  <c r="M4" i="207"/>
  <c r="M64" i="207" s="1"/>
  <c r="L4" i="207"/>
  <c r="R65" i="206"/>
  <c r="Q65" i="206"/>
  <c r="P65" i="206"/>
  <c r="N65" i="206"/>
  <c r="K65" i="206"/>
  <c r="AT64" i="206"/>
  <c r="AS64" i="206"/>
  <c r="AR64" i="206"/>
  <c r="AQ64" i="206"/>
  <c r="AP64" i="206"/>
  <c r="AO64" i="206"/>
  <c r="AN64" i="206"/>
  <c r="AM64" i="206"/>
  <c r="AL64" i="206"/>
  <c r="AK64" i="206"/>
  <c r="AJ64" i="206"/>
  <c r="AI64" i="206"/>
  <c r="AH64" i="206"/>
  <c r="AG64" i="206"/>
  <c r="AF64" i="206"/>
  <c r="AE64" i="206"/>
  <c r="AD64" i="206"/>
  <c r="AC64" i="206"/>
  <c r="AB64" i="206"/>
  <c r="AA64" i="206"/>
  <c r="Z64" i="206"/>
  <c r="Y64" i="206"/>
  <c r="X64" i="206"/>
  <c r="W64" i="206"/>
  <c r="V64" i="206"/>
  <c r="U64" i="206"/>
  <c r="R64" i="206"/>
  <c r="Q64" i="206"/>
  <c r="P64" i="206"/>
  <c r="N64" i="206"/>
  <c r="K64" i="206"/>
  <c r="J64" i="206"/>
  <c r="S63" i="206"/>
  <c r="T63" i="206" s="1"/>
  <c r="O63" i="206"/>
  <c r="M63" i="206"/>
  <c r="L63" i="206"/>
  <c r="S62" i="206"/>
  <c r="T62" i="206" s="1"/>
  <c r="O62" i="206"/>
  <c r="M62" i="206"/>
  <c r="L62" i="206"/>
  <c r="S61" i="206"/>
  <c r="T61" i="206" s="1"/>
  <c r="O61" i="206"/>
  <c r="M61" i="206"/>
  <c r="L61" i="206"/>
  <c r="S60" i="206"/>
  <c r="T60" i="206" s="1"/>
  <c r="O60" i="206"/>
  <c r="M60" i="206"/>
  <c r="L60" i="206"/>
  <c r="S59" i="206"/>
  <c r="T59" i="206" s="1"/>
  <c r="O59" i="206"/>
  <c r="M59" i="206"/>
  <c r="L59" i="206"/>
  <c r="S58" i="206"/>
  <c r="T58" i="206" s="1"/>
  <c r="O58" i="206"/>
  <c r="M58" i="206"/>
  <c r="L58" i="206"/>
  <c r="S57" i="206"/>
  <c r="T57" i="206" s="1"/>
  <c r="O57" i="206"/>
  <c r="M57" i="206"/>
  <c r="L57" i="206"/>
  <c r="S56" i="206"/>
  <c r="T56" i="206" s="1"/>
  <c r="O56" i="206"/>
  <c r="M56" i="206"/>
  <c r="L56" i="206"/>
  <c r="T55" i="206"/>
  <c r="S55" i="206"/>
  <c r="O55" i="206"/>
  <c r="M55" i="206"/>
  <c r="L55" i="206"/>
  <c r="S54" i="206"/>
  <c r="T54" i="206" s="1"/>
  <c r="O54" i="206"/>
  <c r="M54" i="206"/>
  <c r="L54" i="206"/>
  <c r="S53" i="206"/>
  <c r="T53" i="206" s="1"/>
  <c r="O53" i="206"/>
  <c r="M53" i="206"/>
  <c r="L53" i="206"/>
  <c r="S52" i="206"/>
  <c r="T52" i="206" s="1"/>
  <c r="O52" i="206"/>
  <c r="M52" i="206"/>
  <c r="L52" i="206"/>
  <c r="S51" i="206"/>
  <c r="T51" i="206" s="1"/>
  <c r="O51" i="206"/>
  <c r="M51" i="206"/>
  <c r="L51" i="206"/>
  <c r="S50" i="206"/>
  <c r="T50" i="206" s="1"/>
  <c r="O50" i="206"/>
  <c r="M50" i="206"/>
  <c r="L50" i="206"/>
  <c r="S49" i="206"/>
  <c r="T49" i="206" s="1"/>
  <c r="O49" i="206"/>
  <c r="M49" i="206"/>
  <c r="L49" i="206"/>
  <c r="S48" i="206"/>
  <c r="T48" i="206" s="1"/>
  <c r="O48" i="206"/>
  <c r="M48" i="206"/>
  <c r="L48" i="206"/>
  <c r="T47" i="206"/>
  <c r="S47" i="206"/>
  <c r="O47" i="206"/>
  <c r="M47" i="206"/>
  <c r="L47" i="206"/>
  <c r="T46" i="206"/>
  <c r="S46" i="206"/>
  <c r="O46" i="206"/>
  <c r="M46" i="206"/>
  <c r="L46" i="206"/>
  <c r="S45" i="206"/>
  <c r="T45" i="206" s="1"/>
  <c r="O45" i="206"/>
  <c r="M45" i="206"/>
  <c r="L45" i="206"/>
  <c r="S44" i="206"/>
  <c r="T44" i="206" s="1"/>
  <c r="O44" i="206"/>
  <c r="M44" i="206"/>
  <c r="L44" i="206"/>
  <c r="S43" i="206"/>
  <c r="T43" i="206" s="1"/>
  <c r="O43" i="206"/>
  <c r="M43" i="206"/>
  <c r="L43" i="206"/>
  <c r="S42" i="206"/>
  <c r="T42" i="206" s="1"/>
  <c r="O42" i="206"/>
  <c r="M42" i="206"/>
  <c r="L42" i="206"/>
  <c r="S41" i="206"/>
  <c r="T41" i="206" s="1"/>
  <c r="O41" i="206"/>
  <c r="M41" i="206"/>
  <c r="L41" i="206"/>
  <c r="S40" i="206"/>
  <c r="T40" i="206" s="1"/>
  <c r="O40" i="206"/>
  <c r="M40" i="206"/>
  <c r="L40" i="206"/>
  <c r="S39" i="206"/>
  <c r="T39" i="206" s="1"/>
  <c r="O39" i="206"/>
  <c r="M39" i="206"/>
  <c r="L39" i="206"/>
  <c r="S38" i="206"/>
  <c r="T38" i="206" s="1"/>
  <c r="O38" i="206"/>
  <c r="M38" i="206"/>
  <c r="L38" i="206"/>
  <c r="S37" i="206"/>
  <c r="T37" i="206" s="1"/>
  <c r="O37" i="206"/>
  <c r="M37" i="206"/>
  <c r="L37" i="206"/>
  <c r="S36" i="206"/>
  <c r="T36" i="206" s="1"/>
  <c r="O36" i="206"/>
  <c r="M36" i="206"/>
  <c r="L36" i="206"/>
  <c r="S35" i="206"/>
  <c r="T35" i="206" s="1"/>
  <c r="O35" i="206"/>
  <c r="M35" i="206"/>
  <c r="L35" i="206"/>
  <c r="S34" i="206"/>
  <c r="T34" i="206" s="1"/>
  <c r="O34" i="206"/>
  <c r="M34" i="206"/>
  <c r="L34" i="206"/>
  <c r="T33" i="206"/>
  <c r="S33" i="206"/>
  <c r="O33" i="206"/>
  <c r="M33" i="206"/>
  <c r="L33" i="206"/>
  <c r="S32" i="206"/>
  <c r="T32" i="206" s="1"/>
  <c r="O32" i="206"/>
  <c r="M32" i="206"/>
  <c r="L32" i="206"/>
  <c r="S31" i="206"/>
  <c r="T31" i="206" s="1"/>
  <c r="O31" i="206"/>
  <c r="M31" i="206"/>
  <c r="L31" i="206"/>
  <c r="S30" i="206"/>
  <c r="T30" i="206" s="1"/>
  <c r="O30" i="206"/>
  <c r="M30" i="206"/>
  <c r="L30" i="206"/>
  <c r="S29" i="206"/>
  <c r="T29" i="206" s="1"/>
  <c r="O29" i="206"/>
  <c r="M29" i="206"/>
  <c r="L29" i="206"/>
  <c r="S28" i="206"/>
  <c r="T28" i="206" s="1"/>
  <c r="O28" i="206"/>
  <c r="M28" i="206"/>
  <c r="L28" i="206"/>
  <c r="T27" i="206"/>
  <c r="S27" i="206"/>
  <c r="O27" i="206"/>
  <c r="M27" i="206"/>
  <c r="L27" i="206"/>
  <c r="S26" i="206"/>
  <c r="T26" i="206" s="1"/>
  <c r="O26" i="206"/>
  <c r="M26" i="206"/>
  <c r="L26" i="206"/>
  <c r="S25" i="206"/>
  <c r="T25" i="206" s="1"/>
  <c r="O25" i="206"/>
  <c r="M25" i="206"/>
  <c r="L25" i="206"/>
  <c r="S24" i="206"/>
  <c r="T24" i="206" s="1"/>
  <c r="O24" i="206"/>
  <c r="M24" i="206"/>
  <c r="L24" i="206"/>
  <c r="S23" i="206"/>
  <c r="T23" i="206" s="1"/>
  <c r="O23" i="206"/>
  <c r="M23" i="206"/>
  <c r="L23" i="206"/>
  <c r="S22" i="206"/>
  <c r="T22" i="206" s="1"/>
  <c r="O22" i="206"/>
  <c r="M22" i="206"/>
  <c r="L22" i="206"/>
  <c r="T21" i="206"/>
  <c r="S21" i="206"/>
  <c r="O21" i="206"/>
  <c r="M21" i="206"/>
  <c r="L21" i="206"/>
  <c r="S20" i="206"/>
  <c r="T20" i="206" s="1"/>
  <c r="O20" i="206"/>
  <c r="M20" i="206"/>
  <c r="L20" i="206"/>
  <c r="S19" i="206"/>
  <c r="T19" i="206" s="1"/>
  <c r="O19" i="206"/>
  <c r="M19" i="206"/>
  <c r="L19" i="206"/>
  <c r="S18" i="206"/>
  <c r="T18" i="206" s="1"/>
  <c r="O18" i="206"/>
  <c r="M18" i="206"/>
  <c r="L18" i="206"/>
  <c r="T17" i="206"/>
  <c r="S17" i="206"/>
  <c r="O17" i="206"/>
  <c r="M17" i="206"/>
  <c r="L17" i="206"/>
  <c r="S16" i="206"/>
  <c r="T16" i="206" s="1"/>
  <c r="O16" i="206"/>
  <c r="M16" i="206"/>
  <c r="L16" i="206"/>
  <c r="S15" i="206"/>
  <c r="T15" i="206" s="1"/>
  <c r="O15" i="206"/>
  <c r="M15" i="206"/>
  <c r="L15" i="206"/>
  <c r="T14" i="206"/>
  <c r="S14" i="206"/>
  <c r="O14" i="206"/>
  <c r="M14" i="206"/>
  <c r="L14" i="206"/>
  <c r="S13" i="206"/>
  <c r="T13" i="206" s="1"/>
  <c r="O13" i="206"/>
  <c r="M13" i="206"/>
  <c r="L13" i="206"/>
  <c r="S12" i="206"/>
  <c r="T12" i="206" s="1"/>
  <c r="O12" i="206"/>
  <c r="M12" i="206"/>
  <c r="L12" i="206"/>
  <c r="S11" i="206"/>
  <c r="T11" i="206" s="1"/>
  <c r="O11" i="206"/>
  <c r="M11" i="206"/>
  <c r="L11" i="206"/>
  <c r="S10" i="206"/>
  <c r="T10" i="206" s="1"/>
  <c r="O10" i="206"/>
  <c r="M10" i="206"/>
  <c r="L10" i="206"/>
  <c r="S9" i="206"/>
  <c r="T9" i="206" s="1"/>
  <c r="O9" i="206"/>
  <c r="M9" i="206"/>
  <c r="L9" i="206"/>
  <c r="S8" i="206"/>
  <c r="T8" i="206" s="1"/>
  <c r="O8" i="206"/>
  <c r="M8" i="206"/>
  <c r="L8" i="206"/>
  <c r="S7" i="206"/>
  <c r="T7" i="206" s="1"/>
  <c r="O7" i="206"/>
  <c r="M7" i="206"/>
  <c r="L7" i="206"/>
  <c r="T6" i="206"/>
  <c r="S6" i="206"/>
  <c r="O6" i="206"/>
  <c r="M6" i="206"/>
  <c r="L6" i="206"/>
  <c r="T5" i="206"/>
  <c r="S5" i="206"/>
  <c r="O5" i="206"/>
  <c r="M5" i="206"/>
  <c r="L5" i="206"/>
  <c r="S4" i="206"/>
  <c r="O4" i="206"/>
  <c r="M4" i="206"/>
  <c r="M64" i="206" s="1"/>
  <c r="L4" i="206"/>
  <c r="R65" i="205"/>
  <c r="Q65" i="205"/>
  <c r="P65" i="205"/>
  <c r="N65" i="205"/>
  <c r="K65" i="205"/>
  <c r="AT64" i="205"/>
  <c r="AS64" i="205"/>
  <c r="AR64" i="205"/>
  <c r="AQ64" i="205"/>
  <c r="AP64" i="205"/>
  <c r="AO64" i="205"/>
  <c r="AN64" i="205"/>
  <c r="AM64" i="205"/>
  <c r="AL64" i="205"/>
  <c r="AK64" i="205"/>
  <c r="AJ64" i="205"/>
  <c r="AI64" i="205"/>
  <c r="AH64" i="205"/>
  <c r="AG64" i="205"/>
  <c r="AF64" i="205"/>
  <c r="AE64" i="205"/>
  <c r="AD64" i="205"/>
  <c r="AC64" i="205"/>
  <c r="AB64" i="205"/>
  <c r="AA64" i="205"/>
  <c r="Z64" i="205"/>
  <c r="Y64" i="205"/>
  <c r="X64" i="205"/>
  <c r="W64" i="205"/>
  <c r="V64" i="205"/>
  <c r="U64" i="205"/>
  <c r="R64" i="205"/>
  <c r="Q64" i="205"/>
  <c r="P64" i="205"/>
  <c r="N64" i="205"/>
  <c r="K64" i="205"/>
  <c r="J64" i="205"/>
  <c r="S63" i="205"/>
  <c r="T63" i="205" s="1"/>
  <c r="O63" i="205"/>
  <c r="M63" i="205"/>
  <c r="L63" i="205"/>
  <c r="S62" i="205"/>
  <c r="T62" i="205" s="1"/>
  <c r="O62" i="205"/>
  <c r="M62" i="205"/>
  <c r="L62" i="205"/>
  <c r="S61" i="205"/>
  <c r="T61" i="205" s="1"/>
  <c r="O61" i="205"/>
  <c r="M61" i="205"/>
  <c r="L61" i="205"/>
  <c r="S60" i="205"/>
  <c r="T60" i="205" s="1"/>
  <c r="O60" i="205"/>
  <c r="M60" i="205"/>
  <c r="L60" i="205"/>
  <c r="S59" i="205"/>
  <c r="T59" i="205" s="1"/>
  <c r="O59" i="205"/>
  <c r="M59" i="205"/>
  <c r="L59" i="205"/>
  <c r="S58" i="205"/>
  <c r="T58" i="205" s="1"/>
  <c r="O58" i="205"/>
  <c r="M58" i="205"/>
  <c r="L58" i="205"/>
  <c r="S57" i="205"/>
  <c r="T57" i="205" s="1"/>
  <c r="O57" i="205"/>
  <c r="M57" i="205"/>
  <c r="L57" i="205"/>
  <c r="T56" i="205"/>
  <c r="S56" i="205"/>
  <c r="O56" i="205"/>
  <c r="M56" i="205"/>
  <c r="L56" i="205"/>
  <c r="S55" i="205"/>
  <c r="T55" i="205" s="1"/>
  <c r="O55" i="205"/>
  <c r="M55" i="205"/>
  <c r="L55" i="205"/>
  <c r="S54" i="205"/>
  <c r="T54" i="205" s="1"/>
  <c r="O54" i="205"/>
  <c r="M54" i="205"/>
  <c r="L54" i="205"/>
  <c r="S53" i="205"/>
  <c r="T53" i="205" s="1"/>
  <c r="O53" i="205"/>
  <c r="M53" i="205"/>
  <c r="L53" i="205"/>
  <c r="S52" i="205"/>
  <c r="T52" i="205" s="1"/>
  <c r="O52" i="205"/>
  <c r="M52" i="205"/>
  <c r="L52" i="205"/>
  <c r="S51" i="205"/>
  <c r="T51" i="205" s="1"/>
  <c r="O51" i="205"/>
  <c r="M51" i="205"/>
  <c r="L51" i="205"/>
  <c r="S50" i="205"/>
  <c r="T50" i="205" s="1"/>
  <c r="O50" i="205"/>
  <c r="M50" i="205"/>
  <c r="L50" i="205"/>
  <c r="S49" i="205"/>
  <c r="T49" i="205" s="1"/>
  <c r="O49" i="205"/>
  <c r="M49" i="205"/>
  <c r="L49" i="205"/>
  <c r="S48" i="205"/>
  <c r="T48" i="205" s="1"/>
  <c r="O48" i="205"/>
  <c r="M48" i="205"/>
  <c r="L48" i="205"/>
  <c r="S47" i="205"/>
  <c r="T47" i="205" s="1"/>
  <c r="O47" i="205"/>
  <c r="M47" i="205"/>
  <c r="L47" i="205"/>
  <c r="T46" i="205"/>
  <c r="S46" i="205"/>
  <c r="O46" i="205"/>
  <c r="M46" i="205"/>
  <c r="L46" i="205"/>
  <c r="S45" i="205"/>
  <c r="T45" i="205" s="1"/>
  <c r="O45" i="205"/>
  <c r="M45" i="205"/>
  <c r="L45" i="205"/>
  <c r="S44" i="205"/>
  <c r="T44" i="205" s="1"/>
  <c r="O44" i="205"/>
  <c r="M44" i="205"/>
  <c r="L44" i="205"/>
  <c r="T43" i="205"/>
  <c r="S43" i="205"/>
  <c r="O43" i="205"/>
  <c r="M43" i="205"/>
  <c r="L43" i="205"/>
  <c r="S42" i="205"/>
  <c r="T42" i="205" s="1"/>
  <c r="O42" i="205"/>
  <c r="M42" i="205"/>
  <c r="L42" i="205"/>
  <c r="S41" i="205"/>
  <c r="T41" i="205" s="1"/>
  <c r="O41" i="205"/>
  <c r="M41" i="205"/>
  <c r="L41" i="205"/>
  <c r="S40" i="205"/>
  <c r="T40" i="205" s="1"/>
  <c r="O40" i="205"/>
  <c r="M40" i="205"/>
  <c r="L40" i="205"/>
  <c r="S39" i="205"/>
  <c r="T39" i="205" s="1"/>
  <c r="O39" i="205"/>
  <c r="M39" i="205"/>
  <c r="L39" i="205"/>
  <c r="S38" i="205"/>
  <c r="T38" i="205" s="1"/>
  <c r="O38" i="205"/>
  <c r="M38" i="205"/>
  <c r="L38" i="205"/>
  <c r="S37" i="205"/>
  <c r="T37" i="205" s="1"/>
  <c r="O37" i="205"/>
  <c r="M37" i="205"/>
  <c r="L37" i="205"/>
  <c r="S36" i="205"/>
  <c r="T36" i="205" s="1"/>
  <c r="O36" i="205"/>
  <c r="M36" i="205"/>
  <c r="L36" i="205"/>
  <c r="S35" i="205"/>
  <c r="T35" i="205" s="1"/>
  <c r="O35" i="205"/>
  <c r="M35" i="205"/>
  <c r="L35" i="205"/>
  <c r="S34" i="205"/>
  <c r="T34" i="205" s="1"/>
  <c r="O34" i="205"/>
  <c r="M34" i="205"/>
  <c r="L34" i="205"/>
  <c r="S33" i="205"/>
  <c r="T33" i="205" s="1"/>
  <c r="O33" i="205"/>
  <c r="M33" i="205"/>
  <c r="L33" i="205"/>
  <c r="S32" i="205"/>
  <c r="T32" i="205" s="1"/>
  <c r="O32" i="205"/>
  <c r="M32" i="205"/>
  <c r="L32" i="205"/>
  <c r="S31" i="205"/>
  <c r="T31" i="205" s="1"/>
  <c r="O31" i="205"/>
  <c r="M31" i="205"/>
  <c r="L31" i="205"/>
  <c r="T30" i="205"/>
  <c r="S30" i="205"/>
  <c r="O30" i="205"/>
  <c r="M30" i="205"/>
  <c r="L30" i="205"/>
  <c r="S29" i="205"/>
  <c r="T29" i="205" s="1"/>
  <c r="O29" i="205"/>
  <c r="M29" i="205"/>
  <c r="L29" i="205"/>
  <c r="S28" i="205"/>
  <c r="T28" i="205" s="1"/>
  <c r="O28" i="205"/>
  <c r="M28" i="205"/>
  <c r="L28" i="205"/>
  <c r="T27" i="205"/>
  <c r="S27" i="205"/>
  <c r="O27" i="205"/>
  <c r="M27" i="205"/>
  <c r="L27" i="205"/>
  <c r="S26" i="205"/>
  <c r="T26" i="205" s="1"/>
  <c r="O26" i="205"/>
  <c r="M26" i="205"/>
  <c r="L26" i="205"/>
  <c r="S25" i="205"/>
  <c r="T25" i="205" s="1"/>
  <c r="O25" i="205"/>
  <c r="M25" i="205"/>
  <c r="L25" i="205"/>
  <c r="S24" i="205"/>
  <c r="T24" i="205" s="1"/>
  <c r="O24" i="205"/>
  <c r="M24" i="205"/>
  <c r="L24" i="205"/>
  <c r="S23" i="205"/>
  <c r="T23" i="205" s="1"/>
  <c r="O23" i="205"/>
  <c r="M23" i="205"/>
  <c r="L23" i="205"/>
  <c r="T22" i="205"/>
  <c r="S22" i="205"/>
  <c r="O22" i="205"/>
  <c r="M22" i="205"/>
  <c r="L22" i="205"/>
  <c r="S21" i="205"/>
  <c r="T21" i="205" s="1"/>
  <c r="O21" i="205"/>
  <c r="M21" i="205"/>
  <c r="L21" i="205"/>
  <c r="S20" i="205"/>
  <c r="T20" i="205" s="1"/>
  <c r="O20" i="205"/>
  <c r="M20" i="205"/>
  <c r="L20" i="205"/>
  <c r="S19" i="205"/>
  <c r="T19" i="205" s="1"/>
  <c r="O19" i="205"/>
  <c r="M19" i="205"/>
  <c r="L19" i="205"/>
  <c r="S18" i="205"/>
  <c r="T18" i="205" s="1"/>
  <c r="O18" i="205"/>
  <c r="M18" i="205"/>
  <c r="L18" i="205"/>
  <c r="S17" i="205"/>
  <c r="T17" i="205" s="1"/>
  <c r="O17" i="205"/>
  <c r="M17" i="205"/>
  <c r="L17" i="205"/>
  <c r="S16" i="205"/>
  <c r="T16" i="205" s="1"/>
  <c r="O16" i="205"/>
  <c r="M16" i="205"/>
  <c r="L16" i="205"/>
  <c r="S15" i="205"/>
  <c r="T15" i="205" s="1"/>
  <c r="O15" i="205"/>
  <c r="M15" i="205"/>
  <c r="L15" i="205"/>
  <c r="S14" i="205"/>
  <c r="T14" i="205" s="1"/>
  <c r="O14" i="205"/>
  <c r="M14" i="205"/>
  <c r="L14" i="205"/>
  <c r="S13" i="205"/>
  <c r="T13" i="205" s="1"/>
  <c r="O13" i="205"/>
  <c r="M13" i="205"/>
  <c r="L13" i="205"/>
  <c r="S12" i="205"/>
  <c r="T12" i="205" s="1"/>
  <c r="O12" i="205"/>
  <c r="M12" i="205"/>
  <c r="L12" i="205"/>
  <c r="T11" i="205"/>
  <c r="S11" i="205"/>
  <c r="O11" i="205"/>
  <c r="M11" i="205"/>
  <c r="L11" i="205"/>
  <c r="S10" i="205"/>
  <c r="T10" i="205" s="1"/>
  <c r="O10" i="205"/>
  <c r="M10" i="205"/>
  <c r="L10" i="205"/>
  <c r="S9" i="205"/>
  <c r="T9" i="205" s="1"/>
  <c r="O9" i="205"/>
  <c r="M9" i="205"/>
  <c r="L9" i="205"/>
  <c r="S8" i="205"/>
  <c r="T8" i="205" s="1"/>
  <c r="O8" i="205"/>
  <c r="M8" i="205"/>
  <c r="L8" i="205"/>
  <c r="S7" i="205"/>
  <c r="T7" i="205" s="1"/>
  <c r="O7" i="205"/>
  <c r="M7" i="205"/>
  <c r="L7" i="205"/>
  <c r="S6" i="205"/>
  <c r="T6" i="205" s="1"/>
  <c r="O6" i="205"/>
  <c r="M6" i="205"/>
  <c r="L6" i="205"/>
  <c r="S5" i="205"/>
  <c r="T5" i="205" s="1"/>
  <c r="O5" i="205"/>
  <c r="M5" i="205"/>
  <c r="L5" i="205"/>
  <c r="S4" i="205"/>
  <c r="T4" i="205" s="1"/>
  <c r="O4" i="205"/>
  <c r="M4" i="205"/>
  <c r="M64" i="205" s="1"/>
  <c r="L4" i="205"/>
  <c r="R65" i="204"/>
  <c r="Q65" i="204"/>
  <c r="P65" i="204"/>
  <c r="N65" i="204"/>
  <c r="K65" i="204"/>
  <c r="AT64" i="204"/>
  <c r="AS64" i="204"/>
  <c r="AR64" i="204"/>
  <c r="AQ64" i="204"/>
  <c r="AP64" i="204"/>
  <c r="AO64" i="204"/>
  <c r="AN64" i="204"/>
  <c r="AM64" i="204"/>
  <c r="AL64" i="204"/>
  <c r="AK64" i="204"/>
  <c r="AJ64" i="204"/>
  <c r="AI64" i="204"/>
  <c r="AH64" i="204"/>
  <c r="AG64" i="204"/>
  <c r="AF64" i="204"/>
  <c r="AE64" i="204"/>
  <c r="AD64" i="204"/>
  <c r="AC64" i="204"/>
  <c r="AB64" i="204"/>
  <c r="AA64" i="204"/>
  <c r="Z64" i="204"/>
  <c r="Y64" i="204"/>
  <c r="X64" i="204"/>
  <c r="W64" i="204"/>
  <c r="V64" i="204"/>
  <c r="U64" i="204"/>
  <c r="R64" i="204"/>
  <c r="Q64" i="204"/>
  <c r="P64" i="204"/>
  <c r="N64" i="204"/>
  <c r="K64" i="204"/>
  <c r="J64" i="204"/>
  <c r="S63" i="204"/>
  <c r="T63" i="204" s="1"/>
  <c r="O63" i="204"/>
  <c r="M63" i="204"/>
  <c r="L63" i="204"/>
  <c r="S62" i="204"/>
  <c r="T62" i="204" s="1"/>
  <c r="O62" i="204"/>
  <c r="M62" i="204"/>
  <c r="L62" i="204"/>
  <c r="S61" i="204"/>
  <c r="T61" i="204" s="1"/>
  <c r="O61" i="204"/>
  <c r="M61" i="204"/>
  <c r="L61" i="204"/>
  <c r="S60" i="204"/>
  <c r="T60" i="204" s="1"/>
  <c r="O60" i="204"/>
  <c r="M60" i="204"/>
  <c r="L60" i="204"/>
  <c r="S59" i="204"/>
  <c r="T59" i="204" s="1"/>
  <c r="O59" i="204"/>
  <c r="M59" i="204"/>
  <c r="L59" i="204"/>
  <c r="S58" i="204"/>
  <c r="T58" i="204" s="1"/>
  <c r="O58" i="204"/>
  <c r="M58" i="204"/>
  <c r="L58" i="204"/>
  <c r="S57" i="204"/>
  <c r="T57" i="204" s="1"/>
  <c r="O57" i="204"/>
  <c r="M57" i="204"/>
  <c r="L57" i="204"/>
  <c r="S56" i="204"/>
  <c r="T56" i="204" s="1"/>
  <c r="O56" i="204"/>
  <c r="M56" i="204"/>
  <c r="L56" i="204"/>
  <c r="S55" i="204"/>
  <c r="T55" i="204" s="1"/>
  <c r="O55" i="204"/>
  <c r="M55" i="204"/>
  <c r="L55" i="204"/>
  <c r="S54" i="204"/>
  <c r="T54" i="204" s="1"/>
  <c r="O54" i="204"/>
  <c r="M54" i="204"/>
  <c r="L54" i="204"/>
  <c r="S53" i="204"/>
  <c r="T53" i="204" s="1"/>
  <c r="O53" i="204"/>
  <c r="M53" i="204"/>
  <c r="L53" i="204"/>
  <c r="S52" i="204"/>
  <c r="T52" i="204" s="1"/>
  <c r="O52" i="204"/>
  <c r="M52" i="204"/>
  <c r="L52" i="204"/>
  <c r="T51" i="204"/>
  <c r="S51" i="204"/>
  <c r="O51" i="204"/>
  <c r="M51" i="204"/>
  <c r="L51" i="204"/>
  <c r="S50" i="204"/>
  <c r="T50" i="204" s="1"/>
  <c r="O50" i="204"/>
  <c r="M50" i="204"/>
  <c r="L50" i="204"/>
  <c r="S49" i="204"/>
  <c r="T49" i="204" s="1"/>
  <c r="O49" i="204"/>
  <c r="M49" i="204"/>
  <c r="L49" i="204"/>
  <c r="S48" i="204"/>
  <c r="T48" i="204" s="1"/>
  <c r="O48" i="204"/>
  <c r="M48" i="204"/>
  <c r="L48" i="204"/>
  <c r="S47" i="204"/>
  <c r="T47" i="204" s="1"/>
  <c r="O47" i="204"/>
  <c r="M47" i="204"/>
  <c r="L47" i="204"/>
  <c r="S46" i="204"/>
  <c r="T46" i="204" s="1"/>
  <c r="O46" i="204"/>
  <c r="M46" i="204"/>
  <c r="L46" i="204"/>
  <c r="S45" i="204"/>
  <c r="T45" i="204" s="1"/>
  <c r="O45" i="204"/>
  <c r="M45" i="204"/>
  <c r="L45" i="204"/>
  <c r="S44" i="204"/>
  <c r="T44" i="204" s="1"/>
  <c r="O44" i="204"/>
  <c r="M44" i="204"/>
  <c r="L44" i="204"/>
  <c r="S43" i="204"/>
  <c r="T43" i="204" s="1"/>
  <c r="O43" i="204"/>
  <c r="M43" i="204"/>
  <c r="L43" i="204"/>
  <c r="S42" i="204"/>
  <c r="T42" i="204" s="1"/>
  <c r="O42" i="204"/>
  <c r="M42" i="204"/>
  <c r="L42" i="204"/>
  <c r="S41" i="204"/>
  <c r="T41" i="204" s="1"/>
  <c r="O41" i="204"/>
  <c r="M41" i="204"/>
  <c r="L41" i="204"/>
  <c r="T40" i="204"/>
  <c r="S40" i="204"/>
  <c r="O40" i="204"/>
  <c r="M40" i="204"/>
  <c r="L40" i="204"/>
  <c r="T39" i="204"/>
  <c r="S39" i="204"/>
  <c r="O39" i="204"/>
  <c r="M39" i="204"/>
  <c r="L39" i="204"/>
  <c r="T38" i="204"/>
  <c r="S38" i="204"/>
  <c r="O38" i="204"/>
  <c r="M38" i="204"/>
  <c r="L38" i="204"/>
  <c r="S37" i="204"/>
  <c r="T37" i="204" s="1"/>
  <c r="O37" i="204"/>
  <c r="M37" i="204"/>
  <c r="L37" i="204"/>
  <c r="S36" i="204"/>
  <c r="T36" i="204" s="1"/>
  <c r="O36" i="204"/>
  <c r="M36" i="204"/>
  <c r="L36" i="204"/>
  <c r="S35" i="204"/>
  <c r="T35" i="204" s="1"/>
  <c r="O35" i="204"/>
  <c r="M35" i="204"/>
  <c r="L35" i="204"/>
  <c r="S34" i="204"/>
  <c r="T34" i="204" s="1"/>
  <c r="O34" i="204"/>
  <c r="M34" i="204"/>
  <c r="L34" i="204"/>
  <c r="S33" i="204"/>
  <c r="T33" i="204" s="1"/>
  <c r="O33" i="204"/>
  <c r="M33" i="204"/>
  <c r="L33" i="204"/>
  <c r="S32" i="204"/>
  <c r="T32" i="204" s="1"/>
  <c r="O32" i="204"/>
  <c r="M32" i="204"/>
  <c r="L32" i="204"/>
  <c r="S31" i="204"/>
  <c r="T31" i="204" s="1"/>
  <c r="O31" i="204"/>
  <c r="M31" i="204"/>
  <c r="L31" i="204"/>
  <c r="T30" i="204"/>
  <c r="S30" i="204"/>
  <c r="O30" i="204"/>
  <c r="M30" i="204"/>
  <c r="L30" i="204"/>
  <c r="S29" i="204"/>
  <c r="T29" i="204" s="1"/>
  <c r="O29" i="204"/>
  <c r="M29" i="204"/>
  <c r="L29" i="204"/>
  <c r="S28" i="204"/>
  <c r="T28" i="204" s="1"/>
  <c r="O28" i="204"/>
  <c r="M28" i="204"/>
  <c r="L28" i="204"/>
  <c r="S27" i="204"/>
  <c r="T27" i="204" s="1"/>
  <c r="O27" i="204"/>
  <c r="M27" i="204"/>
  <c r="L27" i="204"/>
  <c r="S26" i="204"/>
  <c r="T26" i="204" s="1"/>
  <c r="O26" i="204"/>
  <c r="M26" i="204"/>
  <c r="L26" i="204"/>
  <c r="S25" i="204"/>
  <c r="T25" i="204" s="1"/>
  <c r="O25" i="204"/>
  <c r="M25" i="204"/>
  <c r="L25" i="204"/>
  <c r="S24" i="204"/>
  <c r="T24" i="204" s="1"/>
  <c r="O24" i="204"/>
  <c r="M24" i="204"/>
  <c r="L24" i="204"/>
  <c r="S23" i="204"/>
  <c r="T23" i="204" s="1"/>
  <c r="O23" i="204"/>
  <c r="M23" i="204"/>
  <c r="L23" i="204"/>
  <c r="T22" i="204"/>
  <c r="S22" i="204"/>
  <c r="O22" i="204"/>
  <c r="M22" i="204"/>
  <c r="L22" i="204"/>
  <c r="S21" i="204"/>
  <c r="T21" i="204" s="1"/>
  <c r="O21" i="204"/>
  <c r="M21" i="204"/>
  <c r="L21" i="204"/>
  <c r="S20" i="204"/>
  <c r="T20" i="204" s="1"/>
  <c r="O20" i="204"/>
  <c r="M20" i="204"/>
  <c r="L20" i="204"/>
  <c r="S19" i="204"/>
  <c r="T19" i="204" s="1"/>
  <c r="O19" i="204"/>
  <c r="M19" i="204"/>
  <c r="L19" i="204"/>
  <c r="S18" i="204"/>
  <c r="T18" i="204" s="1"/>
  <c r="O18" i="204"/>
  <c r="M18" i="204"/>
  <c r="L18" i="204"/>
  <c r="S17" i="204"/>
  <c r="T17" i="204" s="1"/>
  <c r="O17" i="204"/>
  <c r="M17" i="204"/>
  <c r="L17" i="204"/>
  <c r="S16" i="204"/>
  <c r="T16" i="204" s="1"/>
  <c r="O16" i="204"/>
  <c r="M16" i="204"/>
  <c r="L16" i="204"/>
  <c r="S15" i="204"/>
  <c r="T15" i="204" s="1"/>
  <c r="O15" i="204"/>
  <c r="M15" i="204"/>
  <c r="L15" i="204"/>
  <c r="S14" i="204"/>
  <c r="T14" i="204" s="1"/>
  <c r="O14" i="204"/>
  <c r="M14" i="204"/>
  <c r="L14" i="204"/>
  <c r="S13" i="204"/>
  <c r="T13" i="204" s="1"/>
  <c r="O13" i="204"/>
  <c r="M13" i="204"/>
  <c r="L13" i="204"/>
  <c r="S12" i="204"/>
  <c r="T12" i="204" s="1"/>
  <c r="O12" i="204"/>
  <c r="M12" i="204"/>
  <c r="L12" i="204"/>
  <c r="S11" i="204"/>
  <c r="T11" i="204" s="1"/>
  <c r="O11" i="204"/>
  <c r="M11" i="204"/>
  <c r="L11" i="204"/>
  <c r="S10" i="204"/>
  <c r="T10" i="204" s="1"/>
  <c r="O10" i="204"/>
  <c r="M10" i="204"/>
  <c r="L10" i="204"/>
  <c r="S9" i="204"/>
  <c r="T9" i="204" s="1"/>
  <c r="O9" i="204"/>
  <c r="M9" i="204"/>
  <c r="L9" i="204"/>
  <c r="S8" i="204"/>
  <c r="T8" i="204" s="1"/>
  <c r="O8" i="204"/>
  <c r="M8" i="204"/>
  <c r="L8" i="204"/>
  <c r="S7" i="204"/>
  <c r="T7" i="204" s="1"/>
  <c r="O7" i="204"/>
  <c r="M7" i="204"/>
  <c r="L7" i="204"/>
  <c r="S6" i="204"/>
  <c r="T6" i="204" s="1"/>
  <c r="O6" i="204"/>
  <c r="M6" i="204"/>
  <c r="L6" i="204"/>
  <c r="S5" i="204"/>
  <c r="T5" i="204" s="1"/>
  <c r="O5" i="204"/>
  <c r="M5" i="204"/>
  <c r="L5" i="204"/>
  <c r="S4" i="204"/>
  <c r="O4" i="204"/>
  <c r="M4" i="204"/>
  <c r="M64" i="204" s="1"/>
  <c r="L4" i="204"/>
  <c r="M63" i="162" l="1"/>
  <c r="H64" i="162"/>
  <c r="I64" i="162"/>
  <c r="L6" i="162"/>
  <c r="M55" i="162"/>
  <c r="L9" i="162"/>
  <c r="L17" i="162"/>
  <c r="O64" i="208"/>
  <c r="M64" i="208"/>
  <c r="O62" i="162"/>
  <c r="L42" i="162"/>
  <c r="L34" i="162"/>
  <c r="L26" i="162"/>
  <c r="L18" i="162"/>
  <c r="L10" i="162"/>
  <c r="L60" i="162"/>
  <c r="L52" i="162"/>
  <c r="L44" i="162"/>
  <c r="L36" i="162"/>
  <c r="L28" i="162"/>
  <c r="L20" i="162"/>
  <c r="L12" i="162"/>
  <c r="M60" i="162"/>
  <c r="M52" i="162"/>
  <c r="M49" i="162"/>
  <c r="L58" i="162"/>
  <c r="L50" i="162"/>
  <c r="L65" i="208"/>
  <c r="L64" i="208"/>
  <c r="O65" i="208"/>
  <c r="S65" i="208"/>
  <c r="M65" i="208"/>
  <c r="T4" i="208"/>
  <c r="S64" i="208"/>
  <c r="S65" i="207"/>
  <c r="O64" i="207"/>
  <c r="L64" i="207"/>
  <c r="O65" i="207"/>
  <c r="L65" i="207"/>
  <c r="M65" i="207"/>
  <c r="S64" i="207"/>
  <c r="T4" i="207"/>
  <c r="L64" i="206"/>
  <c r="O65" i="206"/>
  <c r="S65" i="206"/>
  <c r="O64" i="206"/>
  <c r="L65" i="206"/>
  <c r="M65" i="206"/>
  <c r="T4" i="206"/>
  <c r="S64" i="206"/>
  <c r="O65" i="205"/>
  <c r="O64" i="205"/>
  <c r="L64" i="205"/>
  <c r="S64" i="205"/>
  <c r="M65" i="205"/>
  <c r="S65" i="205"/>
  <c r="L65" i="205"/>
  <c r="O65" i="204"/>
  <c r="S65" i="204"/>
  <c r="O64" i="204"/>
  <c r="L64" i="204"/>
  <c r="L65" i="204"/>
  <c r="M65" i="204"/>
  <c r="T4" i="204"/>
  <c r="S64" i="204"/>
  <c r="R65" i="203"/>
  <c r="Q65" i="203"/>
  <c r="P65" i="203"/>
  <c r="N65" i="203"/>
  <c r="K65" i="203"/>
  <c r="AT64" i="203"/>
  <c r="AS64" i="203"/>
  <c r="AR64" i="203"/>
  <c r="AQ64" i="203"/>
  <c r="AP64" i="203"/>
  <c r="AO64" i="203"/>
  <c r="AN64" i="203"/>
  <c r="AM64" i="203"/>
  <c r="AL64" i="203"/>
  <c r="AK64" i="203"/>
  <c r="AJ64" i="203"/>
  <c r="AI64" i="203"/>
  <c r="AH64" i="203"/>
  <c r="AG64" i="203"/>
  <c r="AF64" i="203"/>
  <c r="AE64" i="203"/>
  <c r="AD64" i="203"/>
  <c r="AC64" i="203"/>
  <c r="AB64" i="203"/>
  <c r="AA64" i="203"/>
  <c r="Z64" i="203"/>
  <c r="Y64" i="203"/>
  <c r="X64" i="203"/>
  <c r="W64" i="203"/>
  <c r="V64" i="203"/>
  <c r="U64" i="203"/>
  <c r="R64" i="203"/>
  <c r="Q64" i="203"/>
  <c r="P64" i="203"/>
  <c r="N64" i="203"/>
  <c r="K64" i="203"/>
  <c r="J64" i="203"/>
  <c r="S63" i="203"/>
  <c r="T63" i="203" s="1"/>
  <c r="O63" i="203"/>
  <c r="M63" i="203"/>
  <c r="L63" i="203"/>
  <c r="S62" i="203"/>
  <c r="T62" i="203" s="1"/>
  <c r="O62" i="203"/>
  <c r="M62" i="203"/>
  <c r="L62" i="203"/>
  <c r="T61" i="203"/>
  <c r="S61" i="203"/>
  <c r="O61" i="203"/>
  <c r="M61" i="203"/>
  <c r="L61" i="203"/>
  <c r="T60" i="203"/>
  <c r="S60" i="203"/>
  <c r="O60" i="203"/>
  <c r="M60" i="203"/>
  <c r="L60" i="203"/>
  <c r="T59" i="203"/>
  <c r="S59" i="203"/>
  <c r="O59" i="203"/>
  <c r="M59" i="203"/>
  <c r="L59" i="203"/>
  <c r="S58" i="203"/>
  <c r="T58" i="203" s="1"/>
  <c r="O58" i="203"/>
  <c r="M58" i="203"/>
  <c r="L58" i="203"/>
  <c r="S57" i="203"/>
  <c r="T57" i="203" s="1"/>
  <c r="O57" i="203"/>
  <c r="M57" i="203"/>
  <c r="L57" i="203"/>
  <c r="S56" i="203"/>
  <c r="T56" i="203" s="1"/>
  <c r="O56" i="203"/>
  <c r="M56" i="203"/>
  <c r="L56" i="203"/>
  <c r="S55" i="203"/>
  <c r="T55" i="203" s="1"/>
  <c r="O55" i="203"/>
  <c r="M55" i="203"/>
  <c r="L55" i="203"/>
  <c r="T54" i="203"/>
  <c r="S54" i="203"/>
  <c r="O54" i="203"/>
  <c r="M54" i="203"/>
  <c r="L54" i="203"/>
  <c r="T53" i="203"/>
  <c r="S53" i="203"/>
  <c r="O53" i="203"/>
  <c r="M53" i="203"/>
  <c r="L53" i="203"/>
  <c r="T52" i="203"/>
  <c r="S52" i="203"/>
  <c r="O52" i="203"/>
  <c r="M52" i="203"/>
  <c r="L52" i="203"/>
  <c r="S51" i="203"/>
  <c r="T51" i="203" s="1"/>
  <c r="O51" i="203"/>
  <c r="M51" i="203"/>
  <c r="L51" i="203"/>
  <c r="S50" i="203"/>
  <c r="T50" i="203" s="1"/>
  <c r="O50" i="203"/>
  <c r="M50" i="203"/>
  <c r="L50" i="203"/>
  <c r="S49" i="203"/>
  <c r="T49" i="203" s="1"/>
  <c r="O49" i="203"/>
  <c r="M49" i="203"/>
  <c r="L49" i="203"/>
  <c r="S48" i="203"/>
  <c r="T48" i="203" s="1"/>
  <c r="O48" i="203"/>
  <c r="M48" i="203"/>
  <c r="L48" i="203"/>
  <c r="S47" i="203"/>
  <c r="T47" i="203" s="1"/>
  <c r="O47" i="203"/>
  <c r="M47" i="203"/>
  <c r="L47" i="203"/>
  <c r="T46" i="203"/>
  <c r="S46" i="203"/>
  <c r="O46" i="203"/>
  <c r="M46" i="203"/>
  <c r="L46" i="203"/>
  <c r="S45" i="203"/>
  <c r="T45" i="203" s="1"/>
  <c r="O45" i="203"/>
  <c r="M45" i="203"/>
  <c r="L45" i="203"/>
  <c r="S44" i="203"/>
  <c r="T44" i="203" s="1"/>
  <c r="O44" i="203"/>
  <c r="M44" i="203"/>
  <c r="L44" i="203"/>
  <c r="S43" i="203"/>
  <c r="T43" i="203" s="1"/>
  <c r="O43" i="203"/>
  <c r="M43" i="203"/>
  <c r="L43" i="203"/>
  <c r="S42" i="203"/>
  <c r="T42" i="203" s="1"/>
  <c r="O42" i="203"/>
  <c r="M42" i="203"/>
  <c r="L42" i="203"/>
  <c r="S41" i="203"/>
  <c r="T41" i="203" s="1"/>
  <c r="O41" i="203"/>
  <c r="M41" i="203"/>
  <c r="L41" i="203"/>
  <c r="S40" i="203"/>
  <c r="T40" i="203" s="1"/>
  <c r="O40" i="203"/>
  <c r="M40" i="203"/>
  <c r="L40" i="203"/>
  <c r="S39" i="203"/>
  <c r="T39" i="203" s="1"/>
  <c r="O39" i="203"/>
  <c r="M39" i="203"/>
  <c r="L39" i="203"/>
  <c r="S38" i="203"/>
  <c r="T38" i="203" s="1"/>
  <c r="O38" i="203"/>
  <c r="M38" i="203"/>
  <c r="L38" i="203"/>
  <c r="S37" i="203"/>
  <c r="T37" i="203" s="1"/>
  <c r="O37" i="203"/>
  <c r="M37" i="203"/>
  <c r="L37" i="203"/>
  <c r="S36" i="203"/>
  <c r="T36" i="203" s="1"/>
  <c r="O36" i="203"/>
  <c r="M36" i="203"/>
  <c r="L36" i="203"/>
  <c r="T35" i="203"/>
  <c r="S35" i="203"/>
  <c r="O35" i="203"/>
  <c r="M35" i="203"/>
  <c r="L35" i="203"/>
  <c r="S34" i="203"/>
  <c r="T34" i="203" s="1"/>
  <c r="O34" i="203"/>
  <c r="M34" i="203"/>
  <c r="L34" i="203"/>
  <c r="S33" i="203"/>
  <c r="T33" i="203" s="1"/>
  <c r="O33" i="203"/>
  <c r="M33" i="203"/>
  <c r="L33" i="203"/>
  <c r="S32" i="203"/>
  <c r="T32" i="203" s="1"/>
  <c r="O32" i="203"/>
  <c r="M32" i="203"/>
  <c r="L32" i="203"/>
  <c r="S31" i="203"/>
  <c r="T31" i="203" s="1"/>
  <c r="O31" i="203"/>
  <c r="M31" i="203"/>
  <c r="L31" i="203"/>
  <c r="S30" i="203"/>
  <c r="T30" i="203" s="1"/>
  <c r="O30" i="203"/>
  <c r="M30" i="203"/>
  <c r="L30" i="203"/>
  <c r="S29" i="203"/>
  <c r="T29" i="203" s="1"/>
  <c r="O29" i="203"/>
  <c r="M29" i="203"/>
  <c r="L29" i="203"/>
  <c r="S28" i="203"/>
  <c r="T28" i="203" s="1"/>
  <c r="O28" i="203"/>
  <c r="M28" i="203"/>
  <c r="L28" i="203"/>
  <c r="S27" i="203"/>
  <c r="T27" i="203" s="1"/>
  <c r="O27" i="203"/>
  <c r="M27" i="203"/>
  <c r="L27" i="203"/>
  <c r="S26" i="203"/>
  <c r="T26" i="203" s="1"/>
  <c r="O26" i="203"/>
  <c r="M26" i="203"/>
  <c r="L26" i="203"/>
  <c r="S25" i="203"/>
  <c r="T25" i="203" s="1"/>
  <c r="O25" i="203"/>
  <c r="M25" i="203"/>
  <c r="L25" i="203"/>
  <c r="S24" i="203"/>
  <c r="T24" i="203" s="1"/>
  <c r="O24" i="203"/>
  <c r="M24" i="203"/>
  <c r="L24" i="203"/>
  <c r="S23" i="203"/>
  <c r="T23" i="203" s="1"/>
  <c r="O23" i="203"/>
  <c r="M23" i="203"/>
  <c r="L23" i="203"/>
  <c r="S22" i="203"/>
  <c r="T22" i="203" s="1"/>
  <c r="O22" i="203"/>
  <c r="M22" i="203"/>
  <c r="L22" i="203"/>
  <c r="T21" i="203"/>
  <c r="S21" i="203"/>
  <c r="O21" i="203"/>
  <c r="M21" i="203"/>
  <c r="L21" i="203"/>
  <c r="S20" i="203"/>
  <c r="T20" i="203" s="1"/>
  <c r="O20" i="203"/>
  <c r="M20" i="203"/>
  <c r="L20" i="203"/>
  <c r="S19" i="203"/>
  <c r="T19" i="203" s="1"/>
  <c r="O19" i="203"/>
  <c r="M19" i="203"/>
  <c r="L19" i="203"/>
  <c r="S18" i="203"/>
  <c r="T18" i="203" s="1"/>
  <c r="O18" i="203"/>
  <c r="M18" i="203"/>
  <c r="L18" i="203"/>
  <c r="S17" i="203"/>
  <c r="T17" i="203" s="1"/>
  <c r="O17" i="203"/>
  <c r="M17" i="203"/>
  <c r="L17" i="203"/>
  <c r="S16" i="203"/>
  <c r="T16" i="203" s="1"/>
  <c r="O16" i="203"/>
  <c r="M16" i="203"/>
  <c r="L16" i="203"/>
  <c r="S15" i="203"/>
  <c r="T15" i="203" s="1"/>
  <c r="O15" i="203"/>
  <c r="M15" i="203"/>
  <c r="L15" i="203"/>
  <c r="T14" i="203"/>
  <c r="S14" i="203"/>
  <c r="O14" i="203"/>
  <c r="M14" i="203"/>
  <c r="L14" i="203"/>
  <c r="S13" i="203"/>
  <c r="T13" i="203" s="1"/>
  <c r="O13" i="203"/>
  <c r="M13" i="203"/>
  <c r="L13" i="203"/>
  <c r="T12" i="203"/>
  <c r="S12" i="203"/>
  <c r="O12" i="203"/>
  <c r="M12" i="203"/>
  <c r="L12" i="203"/>
  <c r="T11" i="203"/>
  <c r="S11" i="203"/>
  <c r="O11" i="203"/>
  <c r="M11" i="203"/>
  <c r="L11" i="203"/>
  <c r="S10" i="203"/>
  <c r="T10" i="203" s="1"/>
  <c r="O10" i="203"/>
  <c r="M10" i="203"/>
  <c r="L10" i="203"/>
  <c r="S9" i="203"/>
  <c r="T9" i="203" s="1"/>
  <c r="O9" i="203"/>
  <c r="M9" i="203"/>
  <c r="L9" i="203"/>
  <c r="S8" i="203"/>
  <c r="T8" i="203" s="1"/>
  <c r="O8" i="203"/>
  <c r="M8" i="203"/>
  <c r="L8" i="203"/>
  <c r="S7" i="203"/>
  <c r="T7" i="203" s="1"/>
  <c r="O7" i="203"/>
  <c r="M7" i="203"/>
  <c r="L7" i="203"/>
  <c r="S6" i="203"/>
  <c r="T6" i="203" s="1"/>
  <c r="O6" i="203"/>
  <c r="M6" i="203"/>
  <c r="L6" i="203"/>
  <c r="T5" i="203"/>
  <c r="S5" i="203"/>
  <c r="O5" i="203"/>
  <c r="M5" i="203"/>
  <c r="L5" i="203"/>
  <c r="S4" i="203"/>
  <c r="T4" i="203" s="1"/>
  <c r="O4" i="203"/>
  <c r="M4" i="203"/>
  <c r="M64" i="203" s="1"/>
  <c r="L4" i="203"/>
  <c r="R65" i="202"/>
  <c r="Q65" i="202"/>
  <c r="P65" i="202"/>
  <c r="N65" i="202"/>
  <c r="K65" i="202"/>
  <c r="AT64" i="202"/>
  <c r="AS64" i="202"/>
  <c r="AR64" i="202"/>
  <c r="AQ64" i="202"/>
  <c r="AP64" i="202"/>
  <c r="AO64" i="202"/>
  <c r="AN64" i="202"/>
  <c r="AM64" i="202"/>
  <c r="AL64" i="202"/>
  <c r="AK64" i="202"/>
  <c r="AJ64" i="202"/>
  <c r="AI64" i="202"/>
  <c r="AH64" i="202"/>
  <c r="AG64" i="202"/>
  <c r="AF64" i="202"/>
  <c r="AE64" i="202"/>
  <c r="AD64" i="202"/>
  <c r="AC64" i="202"/>
  <c r="AB64" i="202"/>
  <c r="AA64" i="202"/>
  <c r="Z64" i="202"/>
  <c r="Y64" i="202"/>
  <c r="X64" i="202"/>
  <c r="W64" i="202"/>
  <c r="V64" i="202"/>
  <c r="U64" i="202"/>
  <c r="R64" i="202"/>
  <c r="Q64" i="202"/>
  <c r="P64" i="202"/>
  <c r="N64" i="202"/>
  <c r="K64" i="202"/>
  <c r="J64" i="202"/>
  <c r="S63" i="202"/>
  <c r="T63" i="202" s="1"/>
  <c r="O63" i="202"/>
  <c r="M63" i="202"/>
  <c r="L63" i="202"/>
  <c r="S62" i="202"/>
  <c r="T62" i="202" s="1"/>
  <c r="O62" i="202"/>
  <c r="M62" i="202"/>
  <c r="L62" i="202"/>
  <c r="S61" i="202"/>
  <c r="T61" i="202" s="1"/>
  <c r="O61" i="202"/>
  <c r="M61" i="202"/>
  <c r="L61" i="202"/>
  <c r="S60" i="202"/>
  <c r="T60" i="202" s="1"/>
  <c r="O60" i="202"/>
  <c r="M60" i="202"/>
  <c r="L60" i="202"/>
  <c r="S59" i="202"/>
  <c r="T59" i="202" s="1"/>
  <c r="O59" i="202"/>
  <c r="M59" i="202"/>
  <c r="L59" i="202"/>
  <c r="S58" i="202"/>
  <c r="T58" i="202" s="1"/>
  <c r="O58" i="202"/>
  <c r="M58" i="202"/>
  <c r="L58" i="202"/>
  <c r="S57" i="202"/>
  <c r="T57" i="202" s="1"/>
  <c r="O57" i="202"/>
  <c r="M57" i="202"/>
  <c r="L57" i="202"/>
  <c r="S56" i="202"/>
  <c r="T56" i="202" s="1"/>
  <c r="O56" i="202"/>
  <c r="M56" i="202"/>
  <c r="L56" i="202"/>
  <c r="S55" i="202"/>
  <c r="T55" i="202" s="1"/>
  <c r="O55" i="202"/>
  <c r="M55" i="202"/>
  <c r="L55" i="202"/>
  <c r="S54" i="202"/>
  <c r="T54" i="202" s="1"/>
  <c r="O54" i="202"/>
  <c r="M54" i="202"/>
  <c r="L54" i="202"/>
  <c r="S53" i="202"/>
  <c r="T53" i="202" s="1"/>
  <c r="O53" i="202"/>
  <c r="M53" i="202"/>
  <c r="L53" i="202"/>
  <c r="S52" i="202"/>
  <c r="T52" i="202" s="1"/>
  <c r="O52" i="202"/>
  <c r="M52" i="202"/>
  <c r="L52" i="202"/>
  <c r="S51" i="202"/>
  <c r="T51" i="202" s="1"/>
  <c r="O51" i="202"/>
  <c r="M51" i="202"/>
  <c r="L51" i="202"/>
  <c r="S50" i="202"/>
  <c r="T50" i="202" s="1"/>
  <c r="O50" i="202"/>
  <c r="M50" i="202"/>
  <c r="L50" i="202"/>
  <c r="S49" i="202"/>
  <c r="T49" i="202" s="1"/>
  <c r="O49" i="202"/>
  <c r="M49" i="202"/>
  <c r="L49" i="202"/>
  <c r="S48" i="202"/>
  <c r="T48" i="202" s="1"/>
  <c r="O48" i="202"/>
  <c r="M48" i="202"/>
  <c r="L48" i="202"/>
  <c r="S47" i="202"/>
  <c r="T47" i="202" s="1"/>
  <c r="O47" i="202"/>
  <c r="M47" i="202"/>
  <c r="L47" i="202"/>
  <c r="T46" i="202"/>
  <c r="S46" i="202"/>
  <c r="O46" i="202"/>
  <c r="M46" i="202"/>
  <c r="L46" i="202"/>
  <c r="S45" i="202"/>
  <c r="T45" i="202" s="1"/>
  <c r="O45" i="202"/>
  <c r="M45" i="202"/>
  <c r="L45" i="202"/>
  <c r="T44" i="202"/>
  <c r="S44" i="202"/>
  <c r="O44" i="202"/>
  <c r="M44" i="202"/>
  <c r="L44" i="202"/>
  <c r="S43" i="202"/>
  <c r="T43" i="202" s="1"/>
  <c r="O43" i="202"/>
  <c r="M43" i="202"/>
  <c r="L43" i="202"/>
  <c r="S42" i="202"/>
  <c r="T42" i="202" s="1"/>
  <c r="O42" i="202"/>
  <c r="M42" i="202"/>
  <c r="L42" i="202"/>
  <c r="S41" i="202"/>
  <c r="T41" i="202" s="1"/>
  <c r="O41" i="202"/>
  <c r="M41" i="202"/>
  <c r="L41" i="202"/>
  <c r="S40" i="202"/>
  <c r="T40" i="202" s="1"/>
  <c r="O40" i="202"/>
  <c r="M40" i="202"/>
  <c r="L40" i="202"/>
  <c r="S39" i="202"/>
  <c r="T39" i="202" s="1"/>
  <c r="O39" i="202"/>
  <c r="M39" i="202"/>
  <c r="L39" i="202"/>
  <c r="S38" i="202"/>
  <c r="T38" i="202" s="1"/>
  <c r="O38" i="202"/>
  <c r="M38" i="202"/>
  <c r="L38" i="202"/>
  <c r="T37" i="202"/>
  <c r="S37" i="202"/>
  <c r="O37" i="202"/>
  <c r="M37" i="202"/>
  <c r="L37" i="202"/>
  <c r="S36" i="202"/>
  <c r="T36" i="202" s="1"/>
  <c r="O36" i="202"/>
  <c r="M36" i="202"/>
  <c r="L36" i="202"/>
  <c r="S35" i="202"/>
  <c r="T35" i="202" s="1"/>
  <c r="O35" i="202"/>
  <c r="M35" i="202"/>
  <c r="L35" i="202"/>
  <c r="S34" i="202"/>
  <c r="T34" i="202" s="1"/>
  <c r="O34" i="202"/>
  <c r="M34" i="202"/>
  <c r="L34" i="202"/>
  <c r="S33" i="202"/>
  <c r="T33" i="202" s="1"/>
  <c r="O33" i="202"/>
  <c r="M33" i="202"/>
  <c r="L33" i="202"/>
  <c r="S32" i="202"/>
  <c r="T32" i="202" s="1"/>
  <c r="O32" i="202"/>
  <c r="M32" i="202"/>
  <c r="L32" i="202"/>
  <c r="S31" i="202"/>
  <c r="T31" i="202" s="1"/>
  <c r="O31" i="202"/>
  <c r="M31" i="202"/>
  <c r="L31" i="202"/>
  <c r="S30" i="202"/>
  <c r="T30" i="202" s="1"/>
  <c r="O30" i="202"/>
  <c r="M30" i="202"/>
  <c r="L30" i="202"/>
  <c r="T29" i="202"/>
  <c r="S29" i="202"/>
  <c r="O29" i="202"/>
  <c r="M29" i="202"/>
  <c r="L29" i="202"/>
  <c r="S28" i="202"/>
  <c r="T28" i="202" s="1"/>
  <c r="O28" i="202"/>
  <c r="M28" i="202"/>
  <c r="L28" i="202"/>
  <c r="S27" i="202"/>
  <c r="T27" i="202" s="1"/>
  <c r="O27" i="202"/>
  <c r="M27" i="202"/>
  <c r="L27" i="202"/>
  <c r="S26" i="202"/>
  <c r="T26" i="202" s="1"/>
  <c r="O26" i="202"/>
  <c r="M26" i="202"/>
  <c r="L26" i="202"/>
  <c r="S25" i="202"/>
  <c r="T25" i="202" s="1"/>
  <c r="O25" i="202"/>
  <c r="M25" i="202"/>
  <c r="L25" i="202"/>
  <c r="S24" i="202"/>
  <c r="T24" i="202" s="1"/>
  <c r="O24" i="202"/>
  <c r="M24" i="202"/>
  <c r="L24" i="202"/>
  <c r="S23" i="202"/>
  <c r="T23" i="202" s="1"/>
  <c r="O23" i="202"/>
  <c r="M23" i="202"/>
  <c r="L23" i="202"/>
  <c r="T22" i="202"/>
  <c r="S22" i="202"/>
  <c r="O22" i="202"/>
  <c r="M22" i="202"/>
  <c r="L22" i="202"/>
  <c r="S21" i="202"/>
  <c r="T21" i="202" s="1"/>
  <c r="O21" i="202"/>
  <c r="M21" i="202"/>
  <c r="L21" i="202"/>
  <c r="T20" i="202"/>
  <c r="S20" i="202"/>
  <c r="O20" i="202"/>
  <c r="M20" i="202"/>
  <c r="L20" i="202"/>
  <c r="S19" i="202"/>
  <c r="T19" i="202" s="1"/>
  <c r="O19" i="202"/>
  <c r="M19" i="202"/>
  <c r="L19" i="202"/>
  <c r="S18" i="202"/>
  <c r="T18" i="202" s="1"/>
  <c r="O18" i="202"/>
  <c r="M18" i="202"/>
  <c r="L18" i="202"/>
  <c r="S17" i="202"/>
  <c r="T17" i="202" s="1"/>
  <c r="O17" i="202"/>
  <c r="M17" i="202"/>
  <c r="L17" i="202"/>
  <c r="S16" i="202"/>
  <c r="T16" i="202" s="1"/>
  <c r="O16" i="202"/>
  <c r="M16" i="202"/>
  <c r="L16" i="202"/>
  <c r="S15" i="202"/>
  <c r="T15" i="202" s="1"/>
  <c r="O15" i="202"/>
  <c r="M15" i="202"/>
  <c r="L15" i="202"/>
  <c r="T14" i="202"/>
  <c r="S14" i="202"/>
  <c r="O14" i="202"/>
  <c r="M14" i="202"/>
  <c r="L14" i="202"/>
  <c r="T13" i="202"/>
  <c r="S13" i="202"/>
  <c r="O13" i="202"/>
  <c r="M13" i="202"/>
  <c r="L13" i="202"/>
  <c r="S12" i="202"/>
  <c r="T12" i="202" s="1"/>
  <c r="O12" i="202"/>
  <c r="M12" i="202"/>
  <c r="L12" i="202"/>
  <c r="S11" i="202"/>
  <c r="T11" i="202" s="1"/>
  <c r="O11" i="202"/>
  <c r="M11" i="202"/>
  <c r="L11" i="202"/>
  <c r="S10" i="202"/>
  <c r="T10" i="202" s="1"/>
  <c r="O10" i="202"/>
  <c r="M10" i="202"/>
  <c r="L10" i="202"/>
  <c r="S9" i="202"/>
  <c r="T9" i="202" s="1"/>
  <c r="O9" i="202"/>
  <c r="M9" i="202"/>
  <c r="L9" i="202"/>
  <c r="S8" i="202"/>
  <c r="T8" i="202" s="1"/>
  <c r="O8" i="202"/>
  <c r="M8" i="202"/>
  <c r="L8" i="202"/>
  <c r="S7" i="202"/>
  <c r="T7" i="202" s="1"/>
  <c r="O7" i="202"/>
  <c r="M7" i="202"/>
  <c r="L7" i="202"/>
  <c r="S6" i="202"/>
  <c r="T6" i="202" s="1"/>
  <c r="O6" i="202"/>
  <c r="M6" i="202"/>
  <c r="L6" i="202"/>
  <c r="S5" i="202"/>
  <c r="T5" i="202" s="1"/>
  <c r="O5" i="202"/>
  <c r="M5" i="202"/>
  <c r="L5" i="202"/>
  <c r="S4" i="202"/>
  <c r="T4" i="202" s="1"/>
  <c r="O4" i="202"/>
  <c r="M4" i="202"/>
  <c r="M64" i="202" s="1"/>
  <c r="L4" i="202"/>
  <c r="R65" i="201"/>
  <c r="Q65" i="201"/>
  <c r="P65" i="201"/>
  <c r="N65" i="201"/>
  <c r="K65" i="201"/>
  <c r="AT64" i="201"/>
  <c r="AS64" i="201"/>
  <c r="AR64" i="201"/>
  <c r="AQ64" i="201"/>
  <c r="AP64" i="201"/>
  <c r="AO64" i="201"/>
  <c r="AN64" i="201"/>
  <c r="AM64" i="201"/>
  <c r="AL64" i="201"/>
  <c r="AK64" i="201"/>
  <c r="AJ64" i="201"/>
  <c r="AI64" i="201"/>
  <c r="AH64" i="201"/>
  <c r="AG64" i="201"/>
  <c r="AF64" i="201"/>
  <c r="AE64" i="201"/>
  <c r="AD64" i="201"/>
  <c r="AC64" i="201"/>
  <c r="AB64" i="201"/>
  <c r="AA64" i="201"/>
  <c r="Z64" i="201"/>
  <c r="Y64" i="201"/>
  <c r="X64" i="201"/>
  <c r="W64" i="201"/>
  <c r="V64" i="201"/>
  <c r="U64" i="201"/>
  <c r="R64" i="201"/>
  <c r="Q64" i="201"/>
  <c r="P64" i="201"/>
  <c r="N64" i="201"/>
  <c r="K64" i="201"/>
  <c r="J64" i="201"/>
  <c r="S63" i="201"/>
  <c r="T63" i="201" s="1"/>
  <c r="O63" i="201"/>
  <c r="M63" i="201"/>
  <c r="L63" i="201"/>
  <c r="S62" i="201"/>
  <c r="T62" i="201" s="1"/>
  <c r="O62" i="201"/>
  <c r="M62" i="201"/>
  <c r="L62" i="201"/>
  <c r="S61" i="201"/>
  <c r="T61" i="201" s="1"/>
  <c r="O61" i="201"/>
  <c r="M61" i="201"/>
  <c r="L61" i="201"/>
  <c r="S60" i="201"/>
  <c r="T60" i="201" s="1"/>
  <c r="O60" i="201"/>
  <c r="M60" i="201"/>
  <c r="L60" i="201"/>
  <c r="S59" i="201"/>
  <c r="T59" i="201" s="1"/>
  <c r="O59" i="201"/>
  <c r="M59" i="201"/>
  <c r="L59" i="201"/>
  <c r="S58" i="201"/>
  <c r="T58" i="201" s="1"/>
  <c r="O58" i="201"/>
  <c r="M58" i="201"/>
  <c r="L58" i="201"/>
  <c r="S57" i="201"/>
  <c r="T57" i="201" s="1"/>
  <c r="O57" i="201"/>
  <c r="M57" i="201"/>
  <c r="L57" i="201"/>
  <c r="S56" i="201"/>
  <c r="T56" i="201" s="1"/>
  <c r="O56" i="201"/>
  <c r="M56" i="201"/>
  <c r="L56" i="201"/>
  <c r="S55" i="201"/>
  <c r="T55" i="201" s="1"/>
  <c r="O55" i="201"/>
  <c r="M55" i="201"/>
  <c r="L55" i="201"/>
  <c r="S54" i="201"/>
  <c r="T54" i="201" s="1"/>
  <c r="O54" i="201"/>
  <c r="M54" i="201"/>
  <c r="L54" i="201"/>
  <c r="S53" i="201"/>
  <c r="T53" i="201" s="1"/>
  <c r="O53" i="201"/>
  <c r="M53" i="201"/>
  <c r="L53" i="201"/>
  <c r="S52" i="201"/>
  <c r="T52" i="201" s="1"/>
  <c r="O52" i="201"/>
  <c r="M52" i="201"/>
  <c r="L52" i="201"/>
  <c r="S51" i="201"/>
  <c r="T51" i="201" s="1"/>
  <c r="O51" i="201"/>
  <c r="M51" i="201"/>
  <c r="L51" i="201"/>
  <c r="S50" i="201"/>
  <c r="T50" i="201" s="1"/>
  <c r="O50" i="201"/>
  <c r="M50" i="201"/>
  <c r="L50" i="201"/>
  <c r="S49" i="201"/>
  <c r="T49" i="201" s="1"/>
  <c r="O49" i="201"/>
  <c r="M49" i="201"/>
  <c r="L49" i="201"/>
  <c r="S48" i="201"/>
  <c r="T48" i="201" s="1"/>
  <c r="O48" i="201"/>
  <c r="M48" i="201"/>
  <c r="L48" i="201"/>
  <c r="S47" i="201"/>
  <c r="T47" i="201" s="1"/>
  <c r="O47" i="201"/>
  <c r="M47" i="201"/>
  <c r="L47" i="201"/>
  <c r="S46" i="201"/>
  <c r="T46" i="201" s="1"/>
  <c r="O46" i="201"/>
  <c r="M46" i="201"/>
  <c r="L46" i="201"/>
  <c r="T45" i="201"/>
  <c r="S45" i="201"/>
  <c r="O45" i="201"/>
  <c r="M45" i="201"/>
  <c r="L45" i="201"/>
  <c r="S44" i="201"/>
  <c r="T44" i="201" s="1"/>
  <c r="O44" i="201"/>
  <c r="M44" i="201"/>
  <c r="L44" i="201"/>
  <c r="S43" i="201"/>
  <c r="T43" i="201" s="1"/>
  <c r="O43" i="201"/>
  <c r="M43" i="201"/>
  <c r="L43" i="201"/>
  <c r="S42" i="201"/>
  <c r="T42" i="201" s="1"/>
  <c r="O42" i="201"/>
  <c r="M42" i="201"/>
  <c r="L42" i="201"/>
  <c r="T41" i="201"/>
  <c r="S41" i="201"/>
  <c r="O41" i="201"/>
  <c r="M41" i="201"/>
  <c r="L41" i="201"/>
  <c r="S40" i="201"/>
  <c r="T40" i="201" s="1"/>
  <c r="O40" i="201"/>
  <c r="M40" i="201"/>
  <c r="L40" i="201"/>
  <c r="S39" i="201"/>
  <c r="T39" i="201" s="1"/>
  <c r="O39" i="201"/>
  <c r="M39" i="201"/>
  <c r="L39" i="201"/>
  <c r="S38" i="201"/>
  <c r="T38" i="201" s="1"/>
  <c r="O38" i="201"/>
  <c r="M38" i="201"/>
  <c r="L38" i="201"/>
  <c r="S37" i="201"/>
  <c r="T37" i="201" s="1"/>
  <c r="O37" i="201"/>
  <c r="M37" i="201"/>
  <c r="L37" i="201"/>
  <c r="S36" i="201"/>
  <c r="T36" i="201" s="1"/>
  <c r="O36" i="201"/>
  <c r="M36" i="201"/>
  <c r="L36" i="201"/>
  <c r="S35" i="201"/>
  <c r="T35" i="201" s="1"/>
  <c r="O35" i="201"/>
  <c r="M35" i="201"/>
  <c r="L35" i="201"/>
  <c r="S34" i="201"/>
  <c r="T34" i="201" s="1"/>
  <c r="O34" i="201"/>
  <c r="M34" i="201"/>
  <c r="L34" i="201"/>
  <c r="S33" i="201"/>
  <c r="T33" i="201" s="1"/>
  <c r="O33" i="201"/>
  <c r="M33" i="201"/>
  <c r="L33" i="201"/>
  <c r="S32" i="201"/>
  <c r="T32" i="201" s="1"/>
  <c r="O32" i="201"/>
  <c r="M32" i="201"/>
  <c r="L32" i="201"/>
  <c r="T31" i="201"/>
  <c r="S31" i="201"/>
  <c r="O31" i="201"/>
  <c r="M31" i="201"/>
  <c r="L31" i="201"/>
  <c r="T30" i="201"/>
  <c r="S30" i="201"/>
  <c r="O30" i="201"/>
  <c r="M30" i="201"/>
  <c r="L30" i="201"/>
  <c r="S29" i="201"/>
  <c r="T29" i="201" s="1"/>
  <c r="O29" i="201"/>
  <c r="M29" i="201"/>
  <c r="L29" i="201"/>
  <c r="S28" i="201"/>
  <c r="T28" i="201" s="1"/>
  <c r="O28" i="201"/>
  <c r="M28" i="201"/>
  <c r="L28" i="201"/>
  <c r="S27" i="201"/>
  <c r="T27" i="201" s="1"/>
  <c r="O27" i="201"/>
  <c r="M27" i="201"/>
  <c r="L27" i="201"/>
  <c r="S26" i="201"/>
  <c r="T26" i="201" s="1"/>
  <c r="O26" i="201"/>
  <c r="M26" i="201"/>
  <c r="L26" i="201"/>
  <c r="S25" i="201"/>
  <c r="T25" i="201" s="1"/>
  <c r="O25" i="201"/>
  <c r="M25" i="201"/>
  <c r="L25" i="201"/>
  <c r="S24" i="201"/>
  <c r="T24" i="201" s="1"/>
  <c r="O24" i="201"/>
  <c r="M24" i="201"/>
  <c r="L24" i="201"/>
  <c r="T23" i="201"/>
  <c r="S23" i="201"/>
  <c r="O23" i="201"/>
  <c r="M23" i="201"/>
  <c r="L23" i="201"/>
  <c r="T22" i="201"/>
  <c r="S22" i="201"/>
  <c r="O22" i="201"/>
  <c r="M22" i="201"/>
  <c r="L22" i="201"/>
  <c r="S21" i="201"/>
  <c r="T21" i="201" s="1"/>
  <c r="O21" i="201"/>
  <c r="M21" i="201"/>
  <c r="L21" i="201"/>
  <c r="S20" i="201"/>
  <c r="T20" i="201" s="1"/>
  <c r="O20" i="201"/>
  <c r="M20" i="201"/>
  <c r="L20" i="201"/>
  <c r="T19" i="201"/>
  <c r="S19" i="201"/>
  <c r="O19" i="201"/>
  <c r="M19" i="201"/>
  <c r="L19" i="201"/>
  <c r="S18" i="201"/>
  <c r="T18" i="201" s="1"/>
  <c r="O18" i="201"/>
  <c r="M18" i="201"/>
  <c r="L18" i="201"/>
  <c r="S17" i="201"/>
  <c r="T17" i="201" s="1"/>
  <c r="O17" i="201"/>
  <c r="M17" i="201"/>
  <c r="L17" i="201"/>
  <c r="S16" i="201"/>
  <c r="T16" i="201" s="1"/>
  <c r="O16" i="201"/>
  <c r="M16" i="201"/>
  <c r="L16" i="201"/>
  <c r="S15" i="201"/>
  <c r="T15" i="201" s="1"/>
  <c r="O15" i="201"/>
  <c r="M15" i="201"/>
  <c r="L15" i="201"/>
  <c r="S14" i="201"/>
  <c r="T14" i="201" s="1"/>
  <c r="O14" i="201"/>
  <c r="M14" i="201"/>
  <c r="L14" i="201"/>
  <c r="S13" i="201"/>
  <c r="T13" i="201" s="1"/>
  <c r="O13" i="201"/>
  <c r="M13" i="201"/>
  <c r="L13" i="201"/>
  <c r="S12" i="201"/>
  <c r="T12" i="201" s="1"/>
  <c r="O12" i="201"/>
  <c r="M12" i="201"/>
  <c r="L12" i="201"/>
  <c r="T11" i="201"/>
  <c r="S11" i="201"/>
  <c r="O11" i="201"/>
  <c r="M11" i="201"/>
  <c r="L11" i="201"/>
  <c r="S10" i="201"/>
  <c r="T10" i="201" s="1"/>
  <c r="O10" i="201"/>
  <c r="M10" i="201"/>
  <c r="L10" i="201"/>
  <c r="S9" i="201"/>
  <c r="T9" i="201" s="1"/>
  <c r="O9" i="201"/>
  <c r="M9" i="201"/>
  <c r="L9" i="201"/>
  <c r="S8" i="201"/>
  <c r="T8" i="201" s="1"/>
  <c r="O8" i="201"/>
  <c r="M8" i="201"/>
  <c r="L8" i="201"/>
  <c r="S7" i="201"/>
  <c r="T7" i="201" s="1"/>
  <c r="O7" i="201"/>
  <c r="M7" i="201"/>
  <c r="L7" i="201"/>
  <c r="S6" i="201"/>
  <c r="T6" i="201" s="1"/>
  <c r="O6" i="201"/>
  <c r="M6" i="201"/>
  <c r="L6" i="201"/>
  <c r="S5" i="201"/>
  <c r="T5" i="201" s="1"/>
  <c r="O5" i="201"/>
  <c r="M5" i="201"/>
  <c r="L5" i="201"/>
  <c r="S4" i="201"/>
  <c r="O4" i="201"/>
  <c r="M4" i="201"/>
  <c r="M64" i="201" s="1"/>
  <c r="L4" i="201"/>
  <c r="R65" i="200"/>
  <c r="Q65" i="200"/>
  <c r="P65" i="200"/>
  <c r="N65" i="200"/>
  <c r="K65" i="200"/>
  <c r="AT64" i="200"/>
  <c r="AS64" i="200"/>
  <c r="AR64" i="200"/>
  <c r="AQ64" i="200"/>
  <c r="AP64" i="200"/>
  <c r="AO64" i="200"/>
  <c r="AN64" i="200"/>
  <c r="AM64" i="200"/>
  <c r="AL64" i="200"/>
  <c r="AK64" i="200"/>
  <c r="AJ64" i="200"/>
  <c r="AI64" i="200"/>
  <c r="AH64" i="200"/>
  <c r="AG64" i="200"/>
  <c r="AF64" i="200"/>
  <c r="AE64" i="200"/>
  <c r="AD64" i="200"/>
  <c r="AC64" i="200"/>
  <c r="AB64" i="200"/>
  <c r="AA64" i="200"/>
  <c r="Z64" i="200"/>
  <c r="Y64" i="200"/>
  <c r="X64" i="200"/>
  <c r="W64" i="200"/>
  <c r="V64" i="200"/>
  <c r="U64" i="200"/>
  <c r="R64" i="200"/>
  <c r="Q64" i="200"/>
  <c r="P64" i="200"/>
  <c r="N64" i="200"/>
  <c r="K64" i="200"/>
  <c r="J64" i="200"/>
  <c r="S63" i="200"/>
  <c r="T63" i="200" s="1"/>
  <c r="O63" i="200"/>
  <c r="M63" i="200"/>
  <c r="L63" i="200"/>
  <c r="S62" i="200"/>
  <c r="T62" i="200" s="1"/>
  <c r="O62" i="200"/>
  <c r="M62" i="200"/>
  <c r="L62" i="200"/>
  <c r="S61" i="200"/>
  <c r="T61" i="200" s="1"/>
  <c r="O61" i="200"/>
  <c r="M61" i="200"/>
  <c r="L61" i="200"/>
  <c r="S60" i="200"/>
  <c r="T60" i="200" s="1"/>
  <c r="O60" i="200"/>
  <c r="M60" i="200"/>
  <c r="L60" i="200"/>
  <c r="T59" i="200"/>
  <c r="S59" i="200"/>
  <c r="O59" i="200"/>
  <c r="M59" i="200"/>
  <c r="L59" i="200"/>
  <c r="S58" i="200"/>
  <c r="T58" i="200" s="1"/>
  <c r="O58" i="200"/>
  <c r="M58" i="200"/>
  <c r="L58" i="200"/>
  <c r="S57" i="200"/>
  <c r="T57" i="200" s="1"/>
  <c r="O57" i="200"/>
  <c r="M57" i="200"/>
  <c r="L57" i="200"/>
  <c r="S56" i="200"/>
  <c r="T56" i="200" s="1"/>
  <c r="O56" i="200"/>
  <c r="M56" i="200"/>
  <c r="L56" i="200"/>
  <c r="S55" i="200"/>
  <c r="T55" i="200" s="1"/>
  <c r="O55" i="200"/>
  <c r="M55" i="200"/>
  <c r="L55" i="200"/>
  <c r="T54" i="200"/>
  <c r="S54" i="200"/>
  <c r="O54" i="200"/>
  <c r="M54" i="200"/>
  <c r="L54" i="200"/>
  <c r="S53" i="200"/>
  <c r="T53" i="200" s="1"/>
  <c r="O53" i="200"/>
  <c r="M53" i="200"/>
  <c r="L53" i="200"/>
  <c r="S52" i="200"/>
  <c r="T52" i="200" s="1"/>
  <c r="O52" i="200"/>
  <c r="M52" i="200"/>
  <c r="L52" i="200"/>
  <c r="S51" i="200"/>
  <c r="T51" i="200" s="1"/>
  <c r="O51" i="200"/>
  <c r="M51" i="200"/>
  <c r="L51" i="200"/>
  <c r="S50" i="200"/>
  <c r="T50" i="200" s="1"/>
  <c r="O50" i="200"/>
  <c r="M50" i="200"/>
  <c r="L50" i="200"/>
  <c r="S49" i="200"/>
  <c r="T49" i="200" s="1"/>
  <c r="O49" i="200"/>
  <c r="M49" i="200"/>
  <c r="L49" i="200"/>
  <c r="S48" i="200"/>
  <c r="T48" i="200" s="1"/>
  <c r="O48" i="200"/>
  <c r="M48" i="200"/>
  <c r="L48" i="200"/>
  <c r="S47" i="200"/>
  <c r="T47" i="200" s="1"/>
  <c r="O47" i="200"/>
  <c r="M47" i="200"/>
  <c r="L47" i="200"/>
  <c r="S46" i="200"/>
  <c r="T46" i="200" s="1"/>
  <c r="O46" i="200"/>
  <c r="M46" i="200"/>
  <c r="L46" i="200"/>
  <c r="S45" i="200"/>
  <c r="T45" i="200" s="1"/>
  <c r="O45" i="200"/>
  <c r="M45" i="200"/>
  <c r="L45" i="200"/>
  <c r="S44" i="200"/>
  <c r="T44" i="200" s="1"/>
  <c r="O44" i="200"/>
  <c r="M44" i="200"/>
  <c r="L44" i="200"/>
  <c r="S43" i="200"/>
  <c r="T43" i="200" s="1"/>
  <c r="O43" i="200"/>
  <c r="M43" i="200"/>
  <c r="L43" i="200"/>
  <c r="S42" i="200"/>
  <c r="T42" i="200" s="1"/>
  <c r="O42" i="200"/>
  <c r="M42" i="200"/>
  <c r="L42" i="200"/>
  <c r="S41" i="200"/>
  <c r="T41" i="200" s="1"/>
  <c r="O41" i="200"/>
  <c r="M41" i="200"/>
  <c r="L41" i="200"/>
  <c r="S40" i="200"/>
  <c r="T40" i="200" s="1"/>
  <c r="O40" i="200"/>
  <c r="M40" i="200"/>
  <c r="L40" i="200"/>
  <c r="S39" i="200"/>
  <c r="T39" i="200" s="1"/>
  <c r="O39" i="200"/>
  <c r="M39" i="200"/>
  <c r="L39" i="200"/>
  <c r="S38" i="200"/>
  <c r="T38" i="200" s="1"/>
  <c r="O38" i="200"/>
  <c r="M38" i="200"/>
  <c r="L38" i="200"/>
  <c r="S37" i="200"/>
  <c r="T37" i="200" s="1"/>
  <c r="O37" i="200"/>
  <c r="M37" i="200"/>
  <c r="L37" i="200"/>
  <c r="S36" i="200"/>
  <c r="T36" i="200" s="1"/>
  <c r="O36" i="200"/>
  <c r="M36" i="200"/>
  <c r="L36" i="200"/>
  <c r="S35" i="200"/>
  <c r="T35" i="200" s="1"/>
  <c r="O35" i="200"/>
  <c r="M35" i="200"/>
  <c r="L35" i="200"/>
  <c r="S34" i="200"/>
  <c r="T34" i="200" s="1"/>
  <c r="O34" i="200"/>
  <c r="M34" i="200"/>
  <c r="L34" i="200"/>
  <c r="S33" i="200"/>
  <c r="T33" i="200" s="1"/>
  <c r="O33" i="200"/>
  <c r="M33" i="200"/>
  <c r="L33" i="200"/>
  <c r="S32" i="200"/>
  <c r="T32" i="200" s="1"/>
  <c r="O32" i="200"/>
  <c r="M32" i="200"/>
  <c r="L32" i="200"/>
  <c r="S31" i="200"/>
  <c r="T31" i="200" s="1"/>
  <c r="O31" i="200"/>
  <c r="M31" i="200"/>
  <c r="L31" i="200"/>
  <c r="S30" i="200"/>
  <c r="T30" i="200" s="1"/>
  <c r="O30" i="200"/>
  <c r="M30" i="200"/>
  <c r="L30" i="200"/>
  <c r="S29" i="200"/>
  <c r="T29" i="200" s="1"/>
  <c r="O29" i="200"/>
  <c r="M29" i="200"/>
  <c r="L29" i="200"/>
  <c r="S28" i="200"/>
  <c r="T28" i="200" s="1"/>
  <c r="O28" i="200"/>
  <c r="M28" i="200"/>
  <c r="L28" i="200"/>
  <c r="S27" i="200"/>
  <c r="T27" i="200" s="1"/>
  <c r="O27" i="200"/>
  <c r="M27" i="200"/>
  <c r="L27" i="200"/>
  <c r="S26" i="200"/>
  <c r="T26" i="200" s="1"/>
  <c r="O26" i="200"/>
  <c r="M26" i="200"/>
  <c r="L26" i="200"/>
  <c r="S25" i="200"/>
  <c r="T25" i="200" s="1"/>
  <c r="O25" i="200"/>
  <c r="M25" i="200"/>
  <c r="L25" i="200"/>
  <c r="S24" i="200"/>
  <c r="T24" i="200" s="1"/>
  <c r="O24" i="200"/>
  <c r="M24" i="200"/>
  <c r="L24" i="200"/>
  <c r="S23" i="200"/>
  <c r="T23" i="200" s="1"/>
  <c r="O23" i="200"/>
  <c r="M23" i="200"/>
  <c r="L23" i="200"/>
  <c r="S22" i="200"/>
  <c r="T22" i="200" s="1"/>
  <c r="O22" i="200"/>
  <c r="M22" i="200"/>
  <c r="L22" i="200"/>
  <c r="S21" i="200"/>
  <c r="T21" i="200" s="1"/>
  <c r="O21" i="200"/>
  <c r="M21" i="200"/>
  <c r="L21" i="200"/>
  <c r="T20" i="200"/>
  <c r="S20" i="200"/>
  <c r="O20" i="200"/>
  <c r="M20" i="200"/>
  <c r="L20" i="200"/>
  <c r="T19" i="200"/>
  <c r="S19" i="200"/>
  <c r="O19" i="200"/>
  <c r="M19" i="200"/>
  <c r="L19" i="200"/>
  <c r="S18" i="200"/>
  <c r="T18" i="200" s="1"/>
  <c r="O18" i="200"/>
  <c r="M18" i="200"/>
  <c r="L18" i="200"/>
  <c r="S17" i="200"/>
  <c r="T17" i="200" s="1"/>
  <c r="O17" i="200"/>
  <c r="M17" i="200"/>
  <c r="L17" i="200"/>
  <c r="S16" i="200"/>
  <c r="T16" i="200" s="1"/>
  <c r="O16" i="200"/>
  <c r="M16" i="200"/>
  <c r="L16" i="200"/>
  <c r="S15" i="200"/>
  <c r="T15" i="200" s="1"/>
  <c r="O15" i="200"/>
  <c r="M15" i="200"/>
  <c r="L15" i="200"/>
  <c r="S14" i="200"/>
  <c r="T14" i="200" s="1"/>
  <c r="O14" i="200"/>
  <c r="M14" i="200"/>
  <c r="L14" i="200"/>
  <c r="T13" i="200"/>
  <c r="S13" i="200"/>
  <c r="O13" i="200"/>
  <c r="M13" i="200"/>
  <c r="L13" i="200"/>
  <c r="S12" i="200"/>
  <c r="T12" i="200" s="1"/>
  <c r="O12" i="200"/>
  <c r="M12" i="200"/>
  <c r="L12" i="200"/>
  <c r="S11" i="200"/>
  <c r="T11" i="200" s="1"/>
  <c r="O11" i="200"/>
  <c r="M11" i="200"/>
  <c r="L11" i="200"/>
  <c r="S10" i="200"/>
  <c r="T10" i="200" s="1"/>
  <c r="O10" i="200"/>
  <c r="M10" i="200"/>
  <c r="L10" i="200"/>
  <c r="S9" i="200"/>
  <c r="T9" i="200" s="1"/>
  <c r="O9" i="200"/>
  <c r="M9" i="200"/>
  <c r="L9" i="200"/>
  <c r="S8" i="200"/>
  <c r="T8" i="200" s="1"/>
  <c r="O8" i="200"/>
  <c r="M8" i="200"/>
  <c r="L8" i="200"/>
  <c r="S7" i="200"/>
  <c r="T7" i="200" s="1"/>
  <c r="O7" i="200"/>
  <c r="M7" i="200"/>
  <c r="L7" i="200"/>
  <c r="S6" i="200"/>
  <c r="T6" i="200" s="1"/>
  <c r="O6" i="200"/>
  <c r="M6" i="200"/>
  <c r="L6" i="200"/>
  <c r="S5" i="200"/>
  <c r="T5" i="200" s="1"/>
  <c r="O5" i="200"/>
  <c r="M5" i="200"/>
  <c r="L5" i="200"/>
  <c r="S4" i="200"/>
  <c r="O4" i="200"/>
  <c r="M4" i="200"/>
  <c r="M64" i="200" s="1"/>
  <c r="L4" i="200"/>
  <c r="R65" i="199"/>
  <c r="Q65" i="199"/>
  <c r="P65" i="199"/>
  <c r="N65" i="199"/>
  <c r="K65" i="199"/>
  <c r="AT64" i="199"/>
  <c r="AS64" i="199"/>
  <c r="AR64" i="199"/>
  <c r="AQ64" i="199"/>
  <c r="AP64" i="199"/>
  <c r="AO64" i="199"/>
  <c r="AN64" i="199"/>
  <c r="AM64" i="199"/>
  <c r="AL64" i="199"/>
  <c r="AK64" i="199"/>
  <c r="AJ64" i="199"/>
  <c r="AI64" i="199"/>
  <c r="AH64" i="199"/>
  <c r="AG64" i="199"/>
  <c r="AF64" i="199"/>
  <c r="AE64" i="199"/>
  <c r="AD64" i="199"/>
  <c r="AC64" i="199"/>
  <c r="AB64" i="199"/>
  <c r="AA64" i="199"/>
  <c r="Z64" i="199"/>
  <c r="Y64" i="199"/>
  <c r="X64" i="199"/>
  <c r="W64" i="199"/>
  <c r="V64" i="199"/>
  <c r="U64" i="199"/>
  <c r="R64" i="199"/>
  <c r="Q64" i="199"/>
  <c r="P64" i="199"/>
  <c r="N64" i="199"/>
  <c r="K64" i="199"/>
  <c r="J64" i="199"/>
  <c r="S63" i="199"/>
  <c r="T63" i="199" s="1"/>
  <c r="O63" i="199"/>
  <c r="M63" i="199"/>
  <c r="L63" i="199"/>
  <c r="S62" i="199"/>
  <c r="T62" i="199" s="1"/>
  <c r="O62" i="199"/>
  <c r="M62" i="199"/>
  <c r="L62" i="199"/>
  <c r="S61" i="199"/>
  <c r="T61" i="199" s="1"/>
  <c r="O61" i="199"/>
  <c r="M61" i="199"/>
  <c r="L61" i="199"/>
  <c r="S60" i="199"/>
  <c r="T60" i="199" s="1"/>
  <c r="O60" i="199"/>
  <c r="M60" i="199"/>
  <c r="L60" i="199"/>
  <c r="S59" i="199"/>
  <c r="T59" i="199" s="1"/>
  <c r="O59" i="199"/>
  <c r="M59" i="199"/>
  <c r="L59" i="199"/>
  <c r="S58" i="199"/>
  <c r="T58" i="199" s="1"/>
  <c r="O58" i="199"/>
  <c r="M58" i="199"/>
  <c r="L58" i="199"/>
  <c r="S57" i="199"/>
  <c r="T57" i="199" s="1"/>
  <c r="O57" i="199"/>
  <c r="M57" i="199"/>
  <c r="L57" i="199"/>
  <c r="S56" i="199"/>
  <c r="T56" i="199" s="1"/>
  <c r="O56" i="199"/>
  <c r="M56" i="199"/>
  <c r="L56" i="199"/>
  <c r="S55" i="199"/>
  <c r="T55" i="199" s="1"/>
  <c r="O55" i="199"/>
  <c r="M55" i="199"/>
  <c r="L55" i="199"/>
  <c r="S54" i="199"/>
  <c r="T54" i="199" s="1"/>
  <c r="O54" i="199"/>
  <c r="M54" i="199"/>
  <c r="L54" i="199"/>
  <c r="S53" i="199"/>
  <c r="T53" i="199" s="1"/>
  <c r="O53" i="199"/>
  <c r="M53" i="199"/>
  <c r="L53" i="199"/>
  <c r="S52" i="199"/>
  <c r="T52" i="199" s="1"/>
  <c r="O52" i="199"/>
  <c r="M52" i="199"/>
  <c r="L52" i="199"/>
  <c r="S51" i="199"/>
  <c r="T51" i="199" s="1"/>
  <c r="O51" i="199"/>
  <c r="M51" i="199"/>
  <c r="L51" i="199"/>
  <c r="S50" i="199"/>
  <c r="T50" i="199" s="1"/>
  <c r="O50" i="199"/>
  <c r="M50" i="199"/>
  <c r="L50" i="199"/>
  <c r="S49" i="199"/>
  <c r="T49" i="199" s="1"/>
  <c r="O49" i="199"/>
  <c r="M49" i="199"/>
  <c r="L49" i="199"/>
  <c r="S48" i="199"/>
  <c r="T48" i="199" s="1"/>
  <c r="O48" i="199"/>
  <c r="M48" i="199"/>
  <c r="L48" i="199"/>
  <c r="S47" i="199"/>
  <c r="T47" i="199" s="1"/>
  <c r="O47" i="199"/>
  <c r="M47" i="199"/>
  <c r="L47" i="199"/>
  <c r="S46" i="199"/>
  <c r="T46" i="199" s="1"/>
  <c r="O46" i="199"/>
  <c r="M46" i="199"/>
  <c r="L46" i="199"/>
  <c r="S45" i="199"/>
  <c r="T45" i="199" s="1"/>
  <c r="O45" i="199"/>
  <c r="M45" i="199"/>
  <c r="L45" i="199"/>
  <c r="S44" i="199"/>
  <c r="T44" i="199" s="1"/>
  <c r="O44" i="199"/>
  <c r="M44" i="199"/>
  <c r="L44" i="199"/>
  <c r="S43" i="199"/>
  <c r="T43" i="199" s="1"/>
  <c r="O43" i="199"/>
  <c r="M43" i="199"/>
  <c r="L43" i="199"/>
  <c r="S42" i="199"/>
  <c r="T42" i="199" s="1"/>
  <c r="O42" i="199"/>
  <c r="M42" i="199"/>
  <c r="L42" i="199"/>
  <c r="S41" i="199"/>
  <c r="T41" i="199" s="1"/>
  <c r="O41" i="199"/>
  <c r="M41" i="199"/>
  <c r="L41" i="199"/>
  <c r="S40" i="199"/>
  <c r="T40" i="199" s="1"/>
  <c r="O40" i="199"/>
  <c r="M40" i="199"/>
  <c r="L40" i="199"/>
  <c r="S39" i="199"/>
  <c r="T39" i="199" s="1"/>
  <c r="O39" i="199"/>
  <c r="M39" i="199"/>
  <c r="L39" i="199"/>
  <c r="S38" i="199"/>
  <c r="T38" i="199" s="1"/>
  <c r="O38" i="199"/>
  <c r="M38" i="199"/>
  <c r="L38" i="199"/>
  <c r="S37" i="199"/>
  <c r="T37" i="199" s="1"/>
  <c r="O37" i="199"/>
  <c r="M37" i="199"/>
  <c r="L37" i="199"/>
  <c r="S36" i="199"/>
  <c r="T36" i="199" s="1"/>
  <c r="O36" i="199"/>
  <c r="M36" i="199"/>
  <c r="L36" i="199"/>
  <c r="S35" i="199"/>
  <c r="T35" i="199" s="1"/>
  <c r="O35" i="199"/>
  <c r="M35" i="199"/>
  <c r="L35" i="199"/>
  <c r="S34" i="199"/>
  <c r="T34" i="199" s="1"/>
  <c r="O34" i="199"/>
  <c r="M34" i="199"/>
  <c r="L34" i="199"/>
  <c r="S33" i="199"/>
  <c r="T33" i="199" s="1"/>
  <c r="O33" i="199"/>
  <c r="M33" i="199"/>
  <c r="L33" i="199"/>
  <c r="S32" i="199"/>
  <c r="T32" i="199" s="1"/>
  <c r="O32" i="199"/>
  <c r="M32" i="199"/>
  <c r="L32" i="199"/>
  <c r="S31" i="199"/>
  <c r="T31" i="199" s="1"/>
  <c r="O31" i="199"/>
  <c r="M31" i="199"/>
  <c r="L31" i="199"/>
  <c r="S30" i="199"/>
  <c r="T30" i="199" s="1"/>
  <c r="O30" i="199"/>
  <c r="M30" i="199"/>
  <c r="L30" i="199"/>
  <c r="S29" i="199"/>
  <c r="T29" i="199" s="1"/>
  <c r="O29" i="199"/>
  <c r="M29" i="199"/>
  <c r="L29" i="199"/>
  <c r="T28" i="199"/>
  <c r="S28" i="199"/>
  <c r="O28" i="199"/>
  <c r="M28" i="199"/>
  <c r="L28" i="199"/>
  <c r="S27" i="199"/>
  <c r="T27" i="199" s="1"/>
  <c r="O27" i="199"/>
  <c r="M27" i="199"/>
  <c r="L27" i="199"/>
  <c r="S26" i="199"/>
  <c r="T26" i="199" s="1"/>
  <c r="O26" i="199"/>
  <c r="M26" i="199"/>
  <c r="L26" i="199"/>
  <c r="S25" i="199"/>
  <c r="T25" i="199" s="1"/>
  <c r="O25" i="199"/>
  <c r="M25" i="199"/>
  <c r="L25" i="199"/>
  <c r="S24" i="199"/>
  <c r="T24" i="199" s="1"/>
  <c r="O24" i="199"/>
  <c r="M24" i="199"/>
  <c r="L24" i="199"/>
  <c r="S23" i="199"/>
  <c r="T23" i="199" s="1"/>
  <c r="O23" i="199"/>
  <c r="M23" i="199"/>
  <c r="L23" i="199"/>
  <c r="T22" i="199"/>
  <c r="S22" i="199"/>
  <c r="O22" i="199"/>
  <c r="M22" i="199"/>
  <c r="L22" i="199"/>
  <c r="S21" i="199"/>
  <c r="T21" i="199" s="1"/>
  <c r="O21" i="199"/>
  <c r="M21" i="199"/>
  <c r="L21" i="199"/>
  <c r="S20" i="199"/>
  <c r="T20" i="199" s="1"/>
  <c r="O20" i="199"/>
  <c r="M20" i="199"/>
  <c r="L20" i="199"/>
  <c r="S19" i="199"/>
  <c r="T19" i="199" s="1"/>
  <c r="O19" i="199"/>
  <c r="M19" i="199"/>
  <c r="L19" i="199"/>
  <c r="S18" i="199"/>
  <c r="T18" i="199" s="1"/>
  <c r="O18" i="199"/>
  <c r="M18" i="199"/>
  <c r="L18" i="199"/>
  <c r="S17" i="199"/>
  <c r="T17" i="199" s="1"/>
  <c r="O17" i="199"/>
  <c r="M17" i="199"/>
  <c r="L17" i="199"/>
  <c r="S16" i="199"/>
  <c r="T16" i="199" s="1"/>
  <c r="O16" i="199"/>
  <c r="M16" i="199"/>
  <c r="L16" i="199"/>
  <c r="S15" i="199"/>
  <c r="T15" i="199" s="1"/>
  <c r="O15" i="199"/>
  <c r="M15" i="199"/>
  <c r="L15" i="199"/>
  <c r="S14" i="199"/>
  <c r="T14" i="199" s="1"/>
  <c r="O14" i="199"/>
  <c r="M14" i="199"/>
  <c r="L14" i="199"/>
  <c r="T13" i="199"/>
  <c r="S13" i="199"/>
  <c r="O13" i="199"/>
  <c r="M13" i="199"/>
  <c r="L13" i="199"/>
  <c r="S12" i="199"/>
  <c r="T12" i="199" s="1"/>
  <c r="O12" i="199"/>
  <c r="M12" i="199"/>
  <c r="L12" i="199"/>
  <c r="S11" i="199"/>
  <c r="T11" i="199" s="1"/>
  <c r="O11" i="199"/>
  <c r="M11" i="199"/>
  <c r="L11" i="199"/>
  <c r="S10" i="199"/>
  <c r="T10" i="199" s="1"/>
  <c r="O10" i="199"/>
  <c r="M10" i="199"/>
  <c r="L10" i="199"/>
  <c r="S9" i="199"/>
  <c r="T9" i="199" s="1"/>
  <c r="O9" i="199"/>
  <c r="M9" i="199"/>
  <c r="L9" i="199"/>
  <c r="S8" i="199"/>
  <c r="T8" i="199" s="1"/>
  <c r="O8" i="199"/>
  <c r="M8" i="199"/>
  <c r="L8" i="199"/>
  <c r="S7" i="199"/>
  <c r="T7" i="199" s="1"/>
  <c r="O7" i="199"/>
  <c r="M7" i="199"/>
  <c r="L7" i="199"/>
  <c r="T6" i="199"/>
  <c r="S6" i="199"/>
  <c r="O6" i="199"/>
  <c r="M6" i="199"/>
  <c r="L6" i="199"/>
  <c r="T5" i="199"/>
  <c r="S5" i="199"/>
  <c r="O5" i="199"/>
  <c r="M5" i="199"/>
  <c r="L5" i="199"/>
  <c r="S4" i="199"/>
  <c r="O4" i="199"/>
  <c r="M4" i="199"/>
  <c r="M64" i="199" s="1"/>
  <c r="L4" i="199"/>
  <c r="R65" i="198"/>
  <c r="Q65" i="198"/>
  <c r="P65" i="198"/>
  <c r="N65" i="198"/>
  <c r="K65" i="198"/>
  <c r="AT64" i="198"/>
  <c r="AS64" i="198"/>
  <c r="AR64" i="198"/>
  <c r="AQ64" i="198"/>
  <c r="AP64" i="198"/>
  <c r="AO64" i="198"/>
  <c r="AN64" i="198"/>
  <c r="AM64" i="198"/>
  <c r="AL64" i="198"/>
  <c r="AK64" i="198"/>
  <c r="AJ64" i="198"/>
  <c r="AI64" i="198"/>
  <c r="AH64" i="198"/>
  <c r="AG64" i="198"/>
  <c r="AF64" i="198"/>
  <c r="AE64" i="198"/>
  <c r="AD64" i="198"/>
  <c r="AC64" i="198"/>
  <c r="AB64" i="198"/>
  <c r="AA64" i="198"/>
  <c r="Z64" i="198"/>
  <c r="Y64" i="198"/>
  <c r="X64" i="198"/>
  <c r="W64" i="198"/>
  <c r="V64" i="198"/>
  <c r="U64" i="198"/>
  <c r="R64" i="198"/>
  <c r="Q64" i="198"/>
  <c r="P64" i="198"/>
  <c r="N64" i="198"/>
  <c r="K64" i="198"/>
  <c r="J64" i="198"/>
  <c r="S63" i="198"/>
  <c r="T63" i="198" s="1"/>
  <c r="O63" i="198"/>
  <c r="M63" i="198"/>
  <c r="L63" i="198"/>
  <c r="S62" i="198"/>
  <c r="T62" i="198" s="1"/>
  <c r="O62" i="198"/>
  <c r="M62" i="198"/>
  <c r="L62" i="198"/>
  <c r="S61" i="198"/>
  <c r="T61" i="198" s="1"/>
  <c r="O61" i="198"/>
  <c r="M61" i="198"/>
  <c r="L61" i="198"/>
  <c r="S60" i="198"/>
  <c r="T60" i="198" s="1"/>
  <c r="O60" i="198"/>
  <c r="M60" i="198"/>
  <c r="L60" i="198"/>
  <c r="S59" i="198"/>
  <c r="T59" i="198" s="1"/>
  <c r="O59" i="198"/>
  <c r="M59" i="198"/>
  <c r="L59" i="198"/>
  <c r="S58" i="198"/>
  <c r="T58" i="198" s="1"/>
  <c r="O58" i="198"/>
  <c r="M58" i="198"/>
  <c r="L58" i="198"/>
  <c r="S57" i="198"/>
  <c r="T57" i="198" s="1"/>
  <c r="O57" i="198"/>
  <c r="M57" i="198"/>
  <c r="L57" i="198"/>
  <c r="S56" i="198"/>
  <c r="T56" i="198" s="1"/>
  <c r="O56" i="198"/>
  <c r="M56" i="198"/>
  <c r="L56" i="198"/>
  <c r="S55" i="198"/>
  <c r="T55" i="198" s="1"/>
  <c r="O55" i="198"/>
  <c r="M55" i="198"/>
  <c r="L55" i="198"/>
  <c r="S54" i="198"/>
  <c r="T54" i="198" s="1"/>
  <c r="O54" i="198"/>
  <c r="M54" i="198"/>
  <c r="L54" i="198"/>
  <c r="S53" i="198"/>
  <c r="T53" i="198" s="1"/>
  <c r="O53" i="198"/>
  <c r="M53" i="198"/>
  <c r="L53" i="198"/>
  <c r="S52" i="198"/>
  <c r="T52" i="198" s="1"/>
  <c r="O52" i="198"/>
  <c r="M52" i="198"/>
  <c r="L52" i="198"/>
  <c r="S51" i="198"/>
  <c r="T51" i="198" s="1"/>
  <c r="O51" i="198"/>
  <c r="M51" i="198"/>
  <c r="L51" i="198"/>
  <c r="S50" i="198"/>
  <c r="T50" i="198" s="1"/>
  <c r="O50" i="198"/>
  <c r="M50" i="198"/>
  <c r="L50" i="198"/>
  <c r="S49" i="198"/>
  <c r="T49" i="198" s="1"/>
  <c r="O49" i="198"/>
  <c r="M49" i="198"/>
  <c r="L49" i="198"/>
  <c r="S48" i="198"/>
  <c r="T48" i="198" s="1"/>
  <c r="O48" i="198"/>
  <c r="M48" i="198"/>
  <c r="L48" i="198"/>
  <c r="S47" i="198"/>
  <c r="T47" i="198" s="1"/>
  <c r="O47" i="198"/>
  <c r="M47" i="198"/>
  <c r="L47" i="198"/>
  <c r="S46" i="198"/>
  <c r="T46" i="198" s="1"/>
  <c r="O46" i="198"/>
  <c r="M46" i="198"/>
  <c r="L46" i="198"/>
  <c r="S45" i="198"/>
  <c r="T45" i="198" s="1"/>
  <c r="O45" i="198"/>
  <c r="M45" i="198"/>
  <c r="L45" i="198"/>
  <c r="S44" i="198"/>
  <c r="T44" i="198" s="1"/>
  <c r="O44" i="198"/>
  <c r="M44" i="198"/>
  <c r="L44" i="198"/>
  <c r="S43" i="198"/>
  <c r="T43" i="198" s="1"/>
  <c r="O43" i="198"/>
  <c r="M43" i="198"/>
  <c r="L43" i="198"/>
  <c r="S42" i="198"/>
  <c r="T42" i="198" s="1"/>
  <c r="O42" i="198"/>
  <c r="M42" i="198"/>
  <c r="L42" i="198"/>
  <c r="S41" i="198"/>
  <c r="T41" i="198" s="1"/>
  <c r="O41" i="198"/>
  <c r="M41" i="198"/>
  <c r="L41" i="198"/>
  <c r="S40" i="198"/>
  <c r="T40" i="198" s="1"/>
  <c r="O40" i="198"/>
  <c r="M40" i="198"/>
  <c r="L40" i="198"/>
  <c r="S39" i="198"/>
  <c r="T39" i="198" s="1"/>
  <c r="O39" i="198"/>
  <c r="M39" i="198"/>
  <c r="L39" i="198"/>
  <c r="T38" i="198"/>
  <c r="S38" i="198"/>
  <c r="O38" i="198"/>
  <c r="M38" i="198"/>
  <c r="L38" i="198"/>
  <c r="T37" i="198"/>
  <c r="S37" i="198"/>
  <c r="O37" i="198"/>
  <c r="M37" i="198"/>
  <c r="L37" i="198"/>
  <c r="T36" i="198"/>
  <c r="S36" i="198"/>
  <c r="O36" i="198"/>
  <c r="M36" i="198"/>
  <c r="L36" i="198"/>
  <c r="S35" i="198"/>
  <c r="T35" i="198" s="1"/>
  <c r="O35" i="198"/>
  <c r="M35" i="198"/>
  <c r="L35" i="198"/>
  <c r="S34" i="198"/>
  <c r="T34" i="198" s="1"/>
  <c r="O34" i="198"/>
  <c r="M34" i="198"/>
  <c r="L34" i="198"/>
  <c r="S33" i="198"/>
  <c r="T33" i="198" s="1"/>
  <c r="O33" i="198"/>
  <c r="M33" i="198"/>
  <c r="L33" i="198"/>
  <c r="S32" i="198"/>
  <c r="T32" i="198" s="1"/>
  <c r="O32" i="198"/>
  <c r="M32" i="198"/>
  <c r="L32" i="198"/>
  <c r="S31" i="198"/>
  <c r="T31" i="198" s="1"/>
  <c r="O31" i="198"/>
  <c r="M31" i="198"/>
  <c r="L31" i="198"/>
  <c r="S30" i="198"/>
  <c r="T30" i="198" s="1"/>
  <c r="O30" i="198"/>
  <c r="M30" i="198"/>
  <c r="L30" i="198"/>
  <c r="S29" i="198"/>
  <c r="T29" i="198" s="1"/>
  <c r="O29" i="198"/>
  <c r="M29" i="198"/>
  <c r="L29" i="198"/>
  <c r="S28" i="198"/>
  <c r="T28" i="198" s="1"/>
  <c r="O28" i="198"/>
  <c r="M28" i="198"/>
  <c r="L28" i="198"/>
  <c r="S27" i="198"/>
  <c r="T27" i="198" s="1"/>
  <c r="O27" i="198"/>
  <c r="M27" i="198"/>
  <c r="L27" i="198"/>
  <c r="S26" i="198"/>
  <c r="T26" i="198" s="1"/>
  <c r="O26" i="198"/>
  <c r="M26" i="198"/>
  <c r="L26" i="198"/>
  <c r="S25" i="198"/>
  <c r="T25" i="198" s="1"/>
  <c r="O25" i="198"/>
  <c r="M25" i="198"/>
  <c r="L25" i="198"/>
  <c r="S24" i="198"/>
  <c r="T24" i="198" s="1"/>
  <c r="O24" i="198"/>
  <c r="M24" i="198"/>
  <c r="L24" i="198"/>
  <c r="S23" i="198"/>
  <c r="T23" i="198" s="1"/>
  <c r="O23" i="198"/>
  <c r="M23" i="198"/>
  <c r="L23" i="198"/>
  <c r="T22" i="198"/>
  <c r="S22" i="198"/>
  <c r="O22" i="198"/>
  <c r="M22" i="198"/>
  <c r="L22" i="198"/>
  <c r="T21" i="198"/>
  <c r="S21" i="198"/>
  <c r="O21" i="198"/>
  <c r="M21" i="198"/>
  <c r="L21" i="198"/>
  <c r="S20" i="198"/>
  <c r="T20" i="198" s="1"/>
  <c r="O20" i="198"/>
  <c r="M20" i="198"/>
  <c r="L20" i="198"/>
  <c r="S19" i="198"/>
  <c r="T19" i="198" s="1"/>
  <c r="O19" i="198"/>
  <c r="M19" i="198"/>
  <c r="L19" i="198"/>
  <c r="S18" i="198"/>
  <c r="T18" i="198" s="1"/>
  <c r="O18" i="198"/>
  <c r="M18" i="198"/>
  <c r="L18" i="198"/>
  <c r="S17" i="198"/>
  <c r="T17" i="198" s="1"/>
  <c r="O17" i="198"/>
  <c r="M17" i="198"/>
  <c r="L17" i="198"/>
  <c r="T16" i="198"/>
  <c r="S16" i="198"/>
  <c r="O16" i="198"/>
  <c r="M16" i="198"/>
  <c r="L16" i="198"/>
  <c r="S15" i="198"/>
  <c r="T15" i="198" s="1"/>
  <c r="O15" i="198"/>
  <c r="M15" i="198"/>
  <c r="L15" i="198"/>
  <c r="S14" i="198"/>
  <c r="T14" i="198" s="1"/>
  <c r="O14" i="198"/>
  <c r="M14" i="198"/>
  <c r="L14" i="198"/>
  <c r="S13" i="198"/>
  <c r="T13" i="198" s="1"/>
  <c r="O13" i="198"/>
  <c r="M13" i="198"/>
  <c r="L13" i="198"/>
  <c r="S12" i="198"/>
  <c r="T12" i="198" s="1"/>
  <c r="O12" i="198"/>
  <c r="M12" i="198"/>
  <c r="L12" i="198"/>
  <c r="S11" i="198"/>
  <c r="T11" i="198" s="1"/>
  <c r="O11" i="198"/>
  <c r="M11" i="198"/>
  <c r="L11" i="198"/>
  <c r="S10" i="198"/>
  <c r="T10" i="198" s="1"/>
  <c r="O10" i="198"/>
  <c r="M10" i="198"/>
  <c r="L10" i="198"/>
  <c r="S9" i="198"/>
  <c r="T9" i="198" s="1"/>
  <c r="O9" i="198"/>
  <c r="M9" i="198"/>
  <c r="L9" i="198"/>
  <c r="S8" i="198"/>
  <c r="T8" i="198" s="1"/>
  <c r="O8" i="198"/>
  <c r="M8" i="198"/>
  <c r="L8" i="198"/>
  <c r="S7" i="198"/>
  <c r="T7" i="198" s="1"/>
  <c r="O7" i="198"/>
  <c r="M7" i="198"/>
  <c r="L7" i="198"/>
  <c r="T6" i="198"/>
  <c r="S6" i="198"/>
  <c r="O6" i="198"/>
  <c r="M6" i="198"/>
  <c r="L6" i="198"/>
  <c r="S5" i="198"/>
  <c r="T5" i="198" s="1"/>
  <c r="O5" i="198"/>
  <c r="M5" i="198"/>
  <c r="L5" i="198"/>
  <c r="S4" i="198"/>
  <c r="T4" i="198" s="1"/>
  <c r="O4" i="198"/>
  <c r="M4" i="198"/>
  <c r="M64" i="198" s="1"/>
  <c r="L4" i="198"/>
  <c r="R65" i="197"/>
  <c r="Q65" i="197"/>
  <c r="P65" i="197"/>
  <c r="N65" i="197"/>
  <c r="K65" i="197"/>
  <c r="AT64" i="197"/>
  <c r="AS64" i="197"/>
  <c r="AR64" i="197"/>
  <c r="AQ64" i="197"/>
  <c r="AP64" i="197"/>
  <c r="AO64" i="197"/>
  <c r="AN64" i="197"/>
  <c r="AM64" i="197"/>
  <c r="AL64" i="197"/>
  <c r="AK64" i="197"/>
  <c r="AJ64" i="197"/>
  <c r="AI64" i="197"/>
  <c r="AH64" i="197"/>
  <c r="AG64" i="197"/>
  <c r="AF64" i="197"/>
  <c r="AE64" i="197"/>
  <c r="AD64" i="197"/>
  <c r="AC64" i="197"/>
  <c r="AB64" i="197"/>
  <c r="AA64" i="197"/>
  <c r="Z64" i="197"/>
  <c r="Y64" i="197"/>
  <c r="X64" i="197"/>
  <c r="W64" i="197"/>
  <c r="V64" i="197"/>
  <c r="U64" i="197"/>
  <c r="R64" i="197"/>
  <c r="Q64" i="197"/>
  <c r="P64" i="197"/>
  <c r="N64" i="197"/>
  <c r="K64" i="197"/>
  <c r="J64" i="197"/>
  <c r="S63" i="197"/>
  <c r="T63" i="197" s="1"/>
  <c r="O63" i="197"/>
  <c r="M63" i="197"/>
  <c r="L63" i="197"/>
  <c r="S62" i="197"/>
  <c r="T62" i="197" s="1"/>
  <c r="O62" i="197"/>
  <c r="M62" i="197"/>
  <c r="L62" i="197"/>
  <c r="S61" i="197"/>
  <c r="T61" i="197" s="1"/>
  <c r="O61" i="197"/>
  <c r="M61" i="197"/>
  <c r="L61" i="197"/>
  <c r="S60" i="197"/>
  <c r="T60" i="197" s="1"/>
  <c r="O60" i="197"/>
  <c r="M60" i="197"/>
  <c r="L60" i="197"/>
  <c r="S59" i="197"/>
  <c r="T59" i="197" s="1"/>
  <c r="O59" i="197"/>
  <c r="M59" i="197"/>
  <c r="L59" i="197"/>
  <c r="S58" i="197"/>
  <c r="T58" i="197" s="1"/>
  <c r="O58" i="197"/>
  <c r="M58" i="197"/>
  <c r="L58" i="197"/>
  <c r="S57" i="197"/>
  <c r="T57" i="197" s="1"/>
  <c r="O57" i="197"/>
  <c r="M57" i="197"/>
  <c r="L57" i="197"/>
  <c r="S56" i="197"/>
  <c r="T56" i="197" s="1"/>
  <c r="O56" i="197"/>
  <c r="M56" i="197"/>
  <c r="L56" i="197"/>
  <c r="S55" i="197"/>
  <c r="T55" i="197" s="1"/>
  <c r="O55" i="197"/>
  <c r="M55" i="197"/>
  <c r="L55" i="197"/>
  <c r="S54" i="197"/>
  <c r="T54" i="197" s="1"/>
  <c r="O54" i="197"/>
  <c r="M54" i="197"/>
  <c r="L54" i="197"/>
  <c r="S53" i="197"/>
  <c r="T53" i="197" s="1"/>
  <c r="O53" i="197"/>
  <c r="M53" i="197"/>
  <c r="L53" i="197"/>
  <c r="S52" i="197"/>
  <c r="T52" i="197" s="1"/>
  <c r="O52" i="197"/>
  <c r="M52" i="197"/>
  <c r="L52" i="197"/>
  <c r="S51" i="197"/>
  <c r="T51" i="197" s="1"/>
  <c r="O51" i="197"/>
  <c r="M51" i="197"/>
  <c r="L51" i="197"/>
  <c r="S50" i="197"/>
  <c r="T50" i="197" s="1"/>
  <c r="O50" i="197"/>
  <c r="M50" i="197"/>
  <c r="L50" i="197"/>
  <c r="S49" i="197"/>
  <c r="T49" i="197" s="1"/>
  <c r="O49" i="197"/>
  <c r="M49" i="197"/>
  <c r="L49" i="197"/>
  <c r="S48" i="197"/>
  <c r="T48" i="197" s="1"/>
  <c r="O48" i="197"/>
  <c r="M48" i="197"/>
  <c r="L48" i="197"/>
  <c r="S47" i="197"/>
  <c r="T47" i="197" s="1"/>
  <c r="O47" i="197"/>
  <c r="M47" i="197"/>
  <c r="L47" i="197"/>
  <c r="T46" i="197"/>
  <c r="S46" i="197"/>
  <c r="O46" i="197"/>
  <c r="M46" i="197"/>
  <c r="L46" i="197"/>
  <c r="S45" i="197"/>
  <c r="T45" i="197" s="1"/>
  <c r="O45" i="197"/>
  <c r="M45" i="197"/>
  <c r="L45" i="197"/>
  <c r="S44" i="197"/>
  <c r="T44" i="197" s="1"/>
  <c r="O44" i="197"/>
  <c r="M44" i="197"/>
  <c r="L44" i="197"/>
  <c r="S43" i="197"/>
  <c r="T43" i="197" s="1"/>
  <c r="O43" i="197"/>
  <c r="M43" i="197"/>
  <c r="L43" i="197"/>
  <c r="S42" i="197"/>
  <c r="T42" i="197" s="1"/>
  <c r="O42" i="197"/>
  <c r="M42" i="197"/>
  <c r="L42" i="197"/>
  <c r="S41" i="197"/>
  <c r="T41" i="197" s="1"/>
  <c r="O41" i="197"/>
  <c r="M41" i="197"/>
  <c r="L41" i="197"/>
  <c r="S40" i="197"/>
  <c r="T40" i="197" s="1"/>
  <c r="O40" i="197"/>
  <c r="M40" i="197"/>
  <c r="L40" i="197"/>
  <c r="S39" i="197"/>
  <c r="T39" i="197" s="1"/>
  <c r="O39" i="197"/>
  <c r="M39" i="197"/>
  <c r="L39" i="197"/>
  <c r="S38" i="197"/>
  <c r="T38" i="197" s="1"/>
  <c r="O38" i="197"/>
  <c r="M38" i="197"/>
  <c r="L38" i="197"/>
  <c r="S37" i="197"/>
  <c r="T37" i="197" s="1"/>
  <c r="O37" i="197"/>
  <c r="M37" i="197"/>
  <c r="L37" i="197"/>
  <c r="S36" i="197"/>
  <c r="T36" i="197" s="1"/>
  <c r="O36" i="197"/>
  <c r="M36" i="197"/>
  <c r="L36" i="197"/>
  <c r="S35" i="197"/>
  <c r="T35" i="197" s="1"/>
  <c r="O35" i="197"/>
  <c r="M35" i="197"/>
  <c r="L35" i="197"/>
  <c r="S34" i="197"/>
  <c r="T34" i="197" s="1"/>
  <c r="O34" i="197"/>
  <c r="M34" i="197"/>
  <c r="L34" i="197"/>
  <c r="S33" i="197"/>
  <c r="T33" i="197" s="1"/>
  <c r="O33" i="197"/>
  <c r="M33" i="197"/>
  <c r="L33" i="197"/>
  <c r="S32" i="197"/>
  <c r="T32" i="197" s="1"/>
  <c r="O32" i="197"/>
  <c r="M32" i="197"/>
  <c r="L32" i="197"/>
  <c r="S31" i="197"/>
  <c r="T31" i="197" s="1"/>
  <c r="O31" i="197"/>
  <c r="M31" i="197"/>
  <c r="L31" i="197"/>
  <c r="T30" i="197"/>
  <c r="S30" i="197"/>
  <c r="O30" i="197"/>
  <c r="M30" i="197"/>
  <c r="L30" i="197"/>
  <c r="S29" i="197"/>
  <c r="T29" i="197" s="1"/>
  <c r="O29" i="197"/>
  <c r="M29" i="197"/>
  <c r="L29" i="197"/>
  <c r="S28" i="197"/>
  <c r="T28" i="197" s="1"/>
  <c r="O28" i="197"/>
  <c r="M28" i="197"/>
  <c r="L28" i="197"/>
  <c r="S27" i="197"/>
  <c r="T27" i="197" s="1"/>
  <c r="O27" i="197"/>
  <c r="M27" i="197"/>
  <c r="L27" i="197"/>
  <c r="S26" i="197"/>
  <c r="T26" i="197" s="1"/>
  <c r="O26" i="197"/>
  <c r="M26" i="197"/>
  <c r="L26" i="197"/>
  <c r="S25" i="197"/>
  <c r="T25" i="197" s="1"/>
  <c r="O25" i="197"/>
  <c r="M25" i="197"/>
  <c r="L25" i="197"/>
  <c r="S24" i="197"/>
  <c r="T24" i="197" s="1"/>
  <c r="O24" i="197"/>
  <c r="M24" i="197"/>
  <c r="L24" i="197"/>
  <c r="S23" i="197"/>
  <c r="T23" i="197" s="1"/>
  <c r="O23" i="197"/>
  <c r="M23" i="197"/>
  <c r="L23" i="197"/>
  <c r="S22" i="197"/>
  <c r="T22" i="197" s="1"/>
  <c r="O22" i="197"/>
  <c r="M22" i="197"/>
  <c r="L22" i="197"/>
  <c r="T21" i="197"/>
  <c r="S21" i="197"/>
  <c r="O21" i="197"/>
  <c r="M21" i="197"/>
  <c r="L21" i="197"/>
  <c r="S20" i="197"/>
  <c r="T20" i="197" s="1"/>
  <c r="O20" i="197"/>
  <c r="M20" i="197"/>
  <c r="L20" i="197"/>
  <c r="S19" i="197"/>
  <c r="T19" i="197" s="1"/>
  <c r="O19" i="197"/>
  <c r="M19" i="197"/>
  <c r="L19" i="197"/>
  <c r="S18" i="197"/>
  <c r="T18" i="197" s="1"/>
  <c r="O18" i="197"/>
  <c r="M18" i="197"/>
  <c r="L18" i="197"/>
  <c r="S17" i="197"/>
  <c r="T17" i="197" s="1"/>
  <c r="O17" i="197"/>
  <c r="M17" i="197"/>
  <c r="L17" i="197"/>
  <c r="S16" i="197"/>
  <c r="T16" i="197" s="1"/>
  <c r="O16" i="197"/>
  <c r="M16" i="197"/>
  <c r="L16" i="197"/>
  <c r="S15" i="197"/>
  <c r="T15" i="197" s="1"/>
  <c r="O15" i="197"/>
  <c r="M15" i="197"/>
  <c r="L15" i="197"/>
  <c r="S14" i="197"/>
  <c r="T14" i="197" s="1"/>
  <c r="O14" i="197"/>
  <c r="M14" i="197"/>
  <c r="L14" i="197"/>
  <c r="S13" i="197"/>
  <c r="T13" i="197" s="1"/>
  <c r="O13" i="197"/>
  <c r="M13" i="197"/>
  <c r="L13" i="197"/>
  <c r="S12" i="197"/>
  <c r="T12" i="197" s="1"/>
  <c r="O12" i="197"/>
  <c r="M12" i="197"/>
  <c r="L12" i="197"/>
  <c r="S11" i="197"/>
  <c r="T11" i="197" s="1"/>
  <c r="O11" i="197"/>
  <c r="M11" i="197"/>
  <c r="L11" i="197"/>
  <c r="S10" i="197"/>
  <c r="T10" i="197" s="1"/>
  <c r="O10" i="197"/>
  <c r="M10" i="197"/>
  <c r="L10" i="197"/>
  <c r="S9" i="197"/>
  <c r="T9" i="197" s="1"/>
  <c r="O9" i="197"/>
  <c r="M9" i="197"/>
  <c r="L9" i="197"/>
  <c r="S8" i="197"/>
  <c r="T8" i="197" s="1"/>
  <c r="O8" i="197"/>
  <c r="M8" i="197"/>
  <c r="L8" i="197"/>
  <c r="S7" i="197"/>
  <c r="T7" i="197" s="1"/>
  <c r="O7" i="197"/>
  <c r="M7" i="197"/>
  <c r="L7" i="197"/>
  <c r="S6" i="197"/>
  <c r="T6" i="197" s="1"/>
  <c r="O6" i="197"/>
  <c r="M6" i="197"/>
  <c r="L6" i="197"/>
  <c r="S5" i="197"/>
  <c r="T5" i="197" s="1"/>
  <c r="O5" i="197"/>
  <c r="M5" i="197"/>
  <c r="L5" i="197"/>
  <c r="S4" i="197"/>
  <c r="O4" i="197"/>
  <c r="M4" i="197"/>
  <c r="M64" i="197" s="1"/>
  <c r="L4" i="197"/>
  <c r="R65" i="196"/>
  <c r="Q65" i="196"/>
  <c r="P65" i="196"/>
  <c r="N65" i="196"/>
  <c r="K65" i="196"/>
  <c r="AT64" i="196"/>
  <c r="AS64" i="196"/>
  <c r="AR64" i="196"/>
  <c r="AQ64" i="196"/>
  <c r="AP64" i="196"/>
  <c r="AO64" i="196"/>
  <c r="AN64" i="196"/>
  <c r="AM64" i="196"/>
  <c r="AL64" i="196"/>
  <c r="AK64" i="196"/>
  <c r="AJ64" i="196"/>
  <c r="AI64" i="196"/>
  <c r="AH64" i="196"/>
  <c r="AG64" i="196"/>
  <c r="AF64" i="196"/>
  <c r="AE64" i="196"/>
  <c r="AD64" i="196"/>
  <c r="AC64" i="196"/>
  <c r="AB64" i="196"/>
  <c r="AA64" i="196"/>
  <c r="Z64" i="196"/>
  <c r="Y64" i="196"/>
  <c r="X64" i="196"/>
  <c r="W64" i="196"/>
  <c r="V64" i="196"/>
  <c r="U64" i="196"/>
  <c r="R64" i="196"/>
  <c r="Q64" i="196"/>
  <c r="P64" i="196"/>
  <c r="N64" i="196"/>
  <c r="K64" i="196"/>
  <c r="J64" i="196"/>
  <c r="S63" i="196"/>
  <c r="T63" i="196" s="1"/>
  <c r="O63" i="196"/>
  <c r="M63" i="196"/>
  <c r="L63" i="196"/>
  <c r="S62" i="196"/>
  <c r="T62" i="196" s="1"/>
  <c r="O62" i="196"/>
  <c r="M62" i="196"/>
  <c r="L62" i="196"/>
  <c r="S61" i="196"/>
  <c r="T61" i="196" s="1"/>
  <c r="O61" i="196"/>
  <c r="M61" i="196"/>
  <c r="L61" i="196"/>
  <c r="S60" i="196"/>
  <c r="T60" i="196" s="1"/>
  <c r="O60" i="196"/>
  <c r="M60" i="196"/>
  <c r="L60" i="196"/>
  <c r="S59" i="196"/>
  <c r="T59" i="196" s="1"/>
  <c r="O59" i="196"/>
  <c r="M59" i="196"/>
  <c r="L59" i="196"/>
  <c r="S58" i="196"/>
  <c r="T58" i="196" s="1"/>
  <c r="O58" i="196"/>
  <c r="M58" i="196"/>
  <c r="L58" i="196"/>
  <c r="S57" i="196"/>
  <c r="T57" i="196" s="1"/>
  <c r="O57" i="196"/>
  <c r="M57" i="196"/>
  <c r="L57" i="196"/>
  <c r="S56" i="196"/>
  <c r="T56" i="196" s="1"/>
  <c r="O56" i="196"/>
  <c r="M56" i="196"/>
  <c r="L56" i="196"/>
  <c r="S55" i="196"/>
  <c r="T55" i="196" s="1"/>
  <c r="O55" i="196"/>
  <c r="M55" i="196"/>
  <c r="L55" i="196"/>
  <c r="T54" i="196"/>
  <c r="S54" i="196"/>
  <c r="O54" i="196"/>
  <c r="M54" i="196"/>
  <c r="L54" i="196"/>
  <c r="S53" i="196"/>
  <c r="T53" i="196" s="1"/>
  <c r="O53" i="196"/>
  <c r="M53" i="196"/>
  <c r="L53" i="196"/>
  <c r="T52" i="196"/>
  <c r="S52" i="196"/>
  <c r="O52" i="196"/>
  <c r="M52" i="196"/>
  <c r="L52" i="196"/>
  <c r="S51" i="196"/>
  <c r="T51" i="196" s="1"/>
  <c r="O51" i="196"/>
  <c r="M51" i="196"/>
  <c r="L51" i="196"/>
  <c r="S50" i="196"/>
  <c r="T50" i="196" s="1"/>
  <c r="O50" i="196"/>
  <c r="M50" i="196"/>
  <c r="L50" i="196"/>
  <c r="S49" i="196"/>
  <c r="T49" i="196" s="1"/>
  <c r="O49" i="196"/>
  <c r="M49" i="196"/>
  <c r="L49" i="196"/>
  <c r="S48" i="196"/>
  <c r="T48" i="196" s="1"/>
  <c r="O48" i="196"/>
  <c r="M48" i="196"/>
  <c r="L48" i="196"/>
  <c r="S47" i="196"/>
  <c r="T47" i="196" s="1"/>
  <c r="O47" i="196"/>
  <c r="M47" i="196"/>
  <c r="L47" i="196"/>
  <c r="S46" i="196"/>
  <c r="T46" i="196" s="1"/>
  <c r="O46" i="196"/>
  <c r="M46" i="196"/>
  <c r="L46" i="196"/>
  <c r="S45" i="196"/>
  <c r="T45" i="196" s="1"/>
  <c r="O45" i="196"/>
  <c r="M45" i="196"/>
  <c r="L45" i="196"/>
  <c r="S44" i="196"/>
  <c r="T44" i="196" s="1"/>
  <c r="O44" i="196"/>
  <c r="M44" i="196"/>
  <c r="L44" i="196"/>
  <c r="S43" i="196"/>
  <c r="T43" i="196" s="1"/>
  <c r="O43" i="196"/>
  <c r="M43" i="196"/>
  <c r="L43" i="196"/>
  <c r="S42" i="196"/>
  <c r="T42" i="196" s="1"/>
  <c r="O42" i="196"/>
  <c r="M42" i="196"/>
  <c r="L42" i="196"/>
  <c r="S41" i="196"/>
  <c r="T41" i="196" s="1"/>
  <c r="O41" i="196"/>
  <c r="M41" i="196"/>
  <c r="L41" i="196"/>
  <c r="S40" i="196"/>
  <c r="T40" i="196" s="1"/>
  <c r="O40" i="196"/>
  <c r="M40" i="196"/>
  <c r="L40" i="196"/>
  <c r="S39" i="196"/>
  <c r="T39" i="196" s="1"/>
  <c r="O39" i="196"/>
  <c r="M39" i="196"/>
  <c r="L39" i="196"/>
  <c r="T38" i="196"/>
  <c r="S38" i="196"/>
  <c r="O38" i="196"/>
  <c r="M38" i="196"/>
  <c r="L38" i="196"/>
  <c r="S37" i="196"/>
  <c r="T37" i="196" s="1"/>
  <c r="O37" i="196"/>
  <c r="M37" i="196"/>
  <c r="L37" i="196"/>
  <c r="T36" i="196"/>
  <c r="S36" i="196"/>
  <c r="O36" i="196"/>
  <c r="M36" i="196"/>
  <c r="L36" i="196"/>
  <c r="S35" i="196"/>
  <c r="T35" i="196" s="1"/>
  <c r="O35" i="196"/>
  <c r="M35" i="196"/>
  <c r="L35" i="196"/>
  <c r="S34" i="196"/>
  <c r="T34" i="196" s="1"/>
  <c r="O34" i="196"/>
  <c r="M34" i="196"/>
  <c r="L34" i="196"/>
  <c r="S33" i="196"/>
  <c r="T33" i="196" s="1"/>
  <c r="O33" i="196"/>
  <c r="M33" i="196"/>
  <c r="L33" i="196"/>
  <c r="S32" i="196"/>
  <c r="T32" i="196" s="1"/>
  <c r="O32" i="196"/>
  <c r="M32" i="196"/>
  <c r="L32" i="196"/>
  <c r="S31" i="196"/>
  <c r="T31" i="196" s="1"/>
  <c r="O31" i="196"/>
  <c r="M31" i="196"/>
  <c r="L31" i="196"/>
  <c r="S30" i="196"/>
  <c r="T30" i="196" s="1"/>
  <c r="O30" i="196"/>
  <c r="M30" i="196"/>
  <c r="L30" i="196"/>
  <c r="S29" i="196"/>
  <c r="T29" i="196" s="1"/>
  <c r="O29" i="196"/>
  <c r="M29" i="196"/>
  <c r="L29" i="196"/>
  <c r="S28" i="196"/>
  <c r="T28" i="196" s="1"/>
  <c r="O28" i="196"/>
  <c r="M28" i="196"/>
  <c r="L28" i="196"/>
  <c r="S27" i="196"/>
  <c r="T27" i="196" s="1"/>
  <c r="O27" i="196"/>
  <c r="M27" i="196"/>
  <c r="L27" i="196"/>
  <c r="S26" i="196"/>
  <c r="T26" i="196" s="1"/>
  <c r="O26" i="196"/>
  <c r="M26" i="196"/>
  <c r="L26" i="196"/>
  <c r="S25" i="196"/>
  <c r="T25" i="196" s="1"/>
  <c r="O25" i="196"/>
  <c r="M25" i="196"/>
  <c r="L25" i="196"/>
  <c r="S24" i="196"/>
  <c r="T24" i="196" s="1"/>
  <c r="O24" i="196"/>
  <c r="M24" i="196"/>
  <c r="L24" i="196"/>
  <c r="S23" i="196"/>
  <c r="T23" i="196" s="1"/>
  <c r="O23" i="196"/>
  <c r="M23" i="196"/>
  <c r="L23" i="196"/>
  <c r="T22" i="196"/>
  <c r="S22" i="196"/>
  <c r="O22" i="196"/>
  <c r="M22" i="196"/>
  <c r="L22" i="196"/>
  <c r="S21" i="196"/>
  <c r="T21" i="196" s="1"/>
  <c r="O21" i="196"/>
  <c r="M21" i="196"/>
  <c r="L21" i="196"/>
  <c r="T20" i="196"/>
  <c r="S20" i="196"/>
  <c r="O20" i="196"/>
  <c r="M20" i="196"/>
  <c r="L20" i="196"/>
  <c r="S19" i="196"/>
  <c r="T19" i="196" s="1"/>
  <c r="O19" i="196"/>
  <c r="M19" i="196"/>
  <c r="L19" i="196"/>
  <c r="S18" i="196"/>
  <c r="T18" i="196" s="1"/>
  <c r="O18" i="196"/>
  <c r="M18" i="196"/>
  <c r="L18" i="196"/>
  <c r="S17" i="196"/>
  <c r="T17" i="196" s="1"/>
  <c r="O17" i="196"/>
  <c r="M17" i="196"/>
  <c r="L17" i="196"/>
  <c r="S16" i="196"/>
  <c r="T16" i="196" s="1"/>
  <c r="O16" i="196"/>
  <c r="M16" i="196"/>
  <c r="L16" i="196"/>
  <c r="S15" i="196"/>
  <c r="T15" i="196" s="1"/>
  <c r="O15" i="196"/>
  <c r="M15" i="196"/>
  <c r="L15" i="196"/>
  <c r="S14" i="196"/>
  <c r="T14" i="196" s="1"/>
  <c r="O14" i="196"/>
  <c r="M14" i="196"/>
  <c r="L14" i="196"/>
  <c r="S13" i="196"/>
  <c r="T13" i="196" s="1"/>
  <c r="O13" i="196"/>
  <c r="M13" i="196"/>
  <c r="L13" i="196"/>
  <c r="S12" i="196"/>
  <c r="T12" i="196" s="1"/>
  <c r="O12" i="196"/>
  <c r="M12" i="196"/>
  <c r="L12" i="196"/>
  <c r="S11" i="196"/>
  <c r="T11" i="196" s="1"/>
  <c r="O11" i="196"/>
  <c r="M11" i="196"/>
  <c r="L11" i="196"/>
  <c r="S10" i="196"/>
  <c r="T10" i="196" s="1"/>
  <c r="O10" i="196"/>
  <c r="M10" i="196"/>
  <c r="L10" i="196"/>
  <c r="S9" i="196"/>
  <c r="T9" i="196" s="1"/>
  <c r="O9" i="196"/>
  <c r="M9" i="196"/>
  <c r="L9" i="196"/>
  <c r="S8" i="196"/>
  <c r="T8" i="196" s="1"/>
  <c r="O8" i="196"/>
  <c r="M8" i="196"/>
  <c r="L8" i="196"/>
  <c r="S7" i="196"/>
  <c r="T7" i="196" s="1"/>
  <c r="O7" i="196"/>
  <c r="M7" i="196"/>
  <c r="L7" i="196"/>
  <c r="S6" i="196"/>
  <c r="T6" i="196" s="1"/>
  <c r="O6" i="196"/>
  <c r="M6" i="196"/>
  <c r="L6" i="196"/>
  <c r="S5" i="196"/>
  <c r="T5" i="196" s="1"/>
  <c r="O5" i="196"/>
  <c r="M5" i="196"/>
  <c r="L5" i="196"/>
  <c r="T4" i="196"/>
  <c r="S4" i="196"/>
  <c r="O4" i="196"/>
  <c r="M4" i="196"/>
  <c r="M64" i="196" s="1"/>
  <c r="L4" i="196"/>
  <c r="R65" i="195"/>
  <c r="Q65" i="195"/>
  <c r="P65" i="195"/>
  <c r="N65" i="195"/>
  <c r="K65" i="195"/>
  <c r="AT64" i="195"/>
  <c r="AS64" i="195"/>
  <c r="AR64" i="195"/>
  <c r="AQ64" i="195"/>
  <c r="AP64" i="195"/>
  <c r="AO64" i="195"/>
  <c r="AN64" i="195"/>
  <c r="AM64" i="195"/>
  <c r="AL64" i="195"/>
  <c r="AK64" i="195"/>
  <c r="AJ64" i="195"/>
  <c r="AI64" i="195"/>
  <c r="AH64" i="195"/>
  <c r="AG64" i="195"/>
  <c r="AF64" i="195"/>
  <c r="AE64" i="195"/>
  <c r="AD64" i="195"/>
  <c r="AC64" i="195"/>
  <c r="AB64" i="195"/>
  <c r="AA64" i="195"/>
  <c r="Z64" i="195"/>
  <c r="Y64" i="195"/>
  <c r="X64" i="195"/>
  <c r="W64" i="195"/>
  <c r="V64" i="195"/>
  <c r="U64" i="195"/>
  <c r="R64" i="195"/>
  <c r="Q64" i="195"/>
  <c r="P64" i="195"/>
  <c r="N64" i="195"/>
  <c r="K64" i="195"/>
  <c r="J64" i="195"/>
  <c r="S63" i="195"/>
  <c r="T63" i="195" s="1"/>
  <c r="O63" i="195"/>
  <c r="M63" i="195"/>
  <c r="L63" i="195"/>
  <c r="S62" i="195"/>
  <c r="T62" i="195" s="1"/>
  <c r="O62" i="195"/>
  <c r="M62" i="195"/>
  <c r="L62" i="195"/>
  <c r="S61" i="195"/>
  <c r="T61" i="195" s="1"/>
  <c r="O61" i="195"/>
  <c r="M61" i="195"/>
  <c r="L61" i="195"/>
  <c r="T60" i="195"/>
  <c r="S60" i="195"/>
  <c r="O60" i="195"/>
  <c r="M60" i="195"/>
  <c r="L60" i="195"/>
  <c r="S59" i="195"/>
  <c r="T59" i="195" s="1"/>
  <c r="O59" i="195"/>
  <c r="M59" i="195"/>
  <c r="L59" i="195"/>
  <c r="S58" i="195"/>
  <c r="T58" i="195" s="1"/>
  <c r="O58" i="195"/>
  <c r="M58" i="195"/>
  <c r="L58" i="195"/>
  <c r="S57" i="195"/>
  <c r="T57" i="195" s="1"/>
  <c r="O57" i="195"/>
  <c r="M57" i="195"/>
  <c r="L57" i="195"/>
  <c r="S56" i="195"/>
  <c r="T56" i="195" s="1"/>
  <c r="O56" i="195"/>
  <c r="M56" i="195"/>
  <c r="L56" i="195"/>
  <c r="T55" i="195"/>
  <c r="S55" i="195"/>
  <c r="O55" i="195"/>
  <c r="M55" i="195"/>
  <c r="L55" i="195"/>
  <c r="S54" i="195"/>
  <c r="T54" i="195" s="1"/>
  <c r="O54" i="195"/>
  <c r="M54" i="195"/>
  <c r="L54" i="195"/>
  <c r="S53" i="195"/>
  <c r="T53" i="195" s="1"/>
  <c r="O53" i="195"/>
  <c r="M53" i="195"/>
  <c r="L53" i="195"/>
  <c r="S52" i="195"/>
  <c r="T52" i="195" s="1"/>
  <c r="O52" i="195"/>
  <c r="M52" i="195"/>
  <c r="L52" i="195"/>
  <c r="S51" i="195"/>
  <c r="T51" i="195" s="1"/>
  <c r="O51" i="195"/>
  <c r="M51" i="195"/>
  <c r="L51" i="195"/>
  <c r="S50" i="195"/>
  <c r="T50" i="195" s="1"/>
  <c r="O50" i="195"/>
  <c r="M50" i="195"/>
  <c r="L50" i="195"/>
  <c r="S49" i="195"/>
  <c r="T49" i="195" s="1"/>
  <c r="O49" i="195"/>
  <c r="M49" i="195"/>
  <c r="L49" i="195"/>
  <c r="S48" i="195"/>
  <c r="T48" i="195" s="1"/>
  <c r="O48" i="195"/>
  <c r="M48" i="195"/>
  <c r="L48" i="195"/>
  <c r="S47" i="195"/>
  <c r="T47" i="195" s="1"/>
  <c r="O47" i="195"/>
  <c r="M47" i="195"/>
  <c r="L47" i="195"/>
  <c r="T46" i="195"/>
  <c r="S46" i="195"/>
  <c r="O46" i="195"/>
  <c r="M46" i="195"/>
  <c r="L46" i="195"/>
  <c r="T45" i="195"/>
  <c r="S45" i="195"/>
  <c r="O45" i="195"/>
  <c r="M45" i="195"/>
  <c r="L45" i="195"/>
  <c r="T44" i="195"/>
  <c r="S44" i="195"/>
  <c r="O44" i="195"/>
  <c r="M44" i="195"/>
  <c r="L44" i="195"/>
  <c r="S43" i="195"/>
  <c r="T43" i="195" s="1"/>
  <c r="O43" i="195"/>
  <c r="M43" i="195"/>
  <c r="L43" i="195"/>
  <c r="S42" i="195"/>
  <c r="T42" i="195" s="1"/>
  <c r="O42" i="195"/>
  <c r="M42" i="195"/>
  <c r="L42" i="195"/>
  <c r="S41" i="195"/>
  <c r="T41" i="195" s="1"/>
  <c r="O41" i="195"/>
  <c r="M41" i="195"/>
  <c r="L41" i="195"/>
  <c r="S40" i="195"/>
  <c r="T40" i="195" s="1"/>
  <c r="O40" i="195"/>
  <c r="M40" i="195"/>
  <c r="L40" i="195"/>
  <c r="T39" i="195"/>
  <c r="S39" i="195"/>
  <c r="O39" i="195"/>
  <c r="M39" i="195"/>
  <c r="L39" i="195"/>
  <c r="S38" i="195"/>
  <c r="T38" i="195" s="1"/>
  <c r="O38" i="195"/>
  <c r="M38" i="195"/>
  <c r="L38" i="195"/>
  <c r="S37" i="195"/>
  <c r="T37" i="195" s="1"/>
  <c r="O37" i="195"/>
  <c r="M37" i="195"/>
  <c r="L37" i="195"/>
  <c r="S36" i="195"/>
  <c r="T36" i="195" s="1"/>
  <c r="O36" i="195"/>
  <c r="M36" i="195"/>
  <c r="L36" i="195"/>
  <c r="S35" i="195"/>
  <c r="T35" i="195" s="1"/>
  <c r="O35" i="195"/>
  <c r="M35" i="195"/>
  <c r="L35" i="195"/>
  <c r="S34" i="195"/>
  <c r="T34" i="195" s="1"/>
  <c r="O34" i="195"/>
  <c r="M34" i="195"/>
  <c r="L34" i="195"/>
  <c r="S33" i="195"/>
  <c r="T33" i="195" s="1"/>
  <c r="O33" i="195"/>
  <c r="M33" i="195"/>
  <c r="L33" i="195"/>
  <c r="S32" i="195"/>
  <c r="T32" i="195" s="1"/>
  <c r="O32" i="195"/>
  <c r="M32" i="195"/>
  <c r="L32" i="195"/>
  <c r="S31" i="195"/>
  <c r="T31" i="195" s="1"/>
  <c r="O31" i="195"/>
  <c r="M31" i="195"/>
  <c r="L31" i="195"/>
  <c r="T30" i="195"/>
  <c r="S30" i="195"/>
  <c r="O30" i="195"/>
  <c r="M30" i="195"/>
  <c r="L30" i="195"/>
  <c r="T29" i="195"/>
  <c r="S29" i="195"/>
  <c r="O29" i="195"/>
  <c r="M29" i="195"/>
  <c r="L29" i="195"/>
  <c r="T28" i="195"/>
  <c r="S28" i="195"/>
  <c r="O28" i="195"/>
  <c r="M28" i="195"/>
  <c r="L28" i="195"/>
  <c r="S27" i="195"/>
  <c r="T27" i="195" s="1"/>
  <c r="O27" i="195"/>
  <c r="M27" i="195"/>
  <c r="L27" i="195"/>
  <c r="S26" i="195"/>
  <c r="T26" i="195" s="1"/>
  <c r="O26" i="195"/>
  <c r="M26" i="195"/>
  <c r="L26" i="195"/>
  <c r="S25" i="195"/>
  <c r="T25" i="195" s="1"/>
  <c r="O25" i="195"/>
  <c r="M25" i="195"/>
  <c r="L25" i="195"/>
  <c r="S24" i="195"/>
  <c r="T24" i="195" s="1"/>
  <c r="O24" i="195"/>
  <c r="M24" i="195"/>
  <c r="L24" i="195"/>
  <c r="S23" i="195"/>
  <c r="T23" i="195" s="1"/>
  <c r="O23" i="195"/>
  <c r="M23" i="195"/>
  <c r="L23" i="195"/>
  <c r="S22" i="195"/>
  <c r="T22" i="195" s="1"/>
  <c r="O22" i="195"/>
  <c r="M22" i="195"/>
  <c r="L22" i="195"/>
  <c r="S21" i="195"/>
  <c r="T21" i="195" s="1"/>
  <c r="O21" i="195"/>
  <c r="M21" i="195"/>
  <c r="L21" i="195"/>
  <c r="S20" i="195"/>
  <c r="T20" i="195" s="1"/>
  <c r="O20" i="195"/>
  <c r="M20" i="195"/>
  <c r="L20" i="195"/>
  <c r="S19" i="195"/>
  <c r="T19" i="195" s="1"/>
  <c r="O19" i="195"/>
  <c r="M19" i="195"/>
  <c r="L19" i="195"/>
  <c r="S18" i="195"/>
  <c r="T18" i="195" s="1"/>
  <c r="O18" i="195"/>
  <c r="M18" i="195"/>
  <c r="L18" i="195"/>
  <c r="S17" i="195"/>
  <c r="T17" i="195" s="1"/>
  <c r="O17" i="195"/>
  <c r="M17" i="195"/>
  <c r="L17" i="195"/>
  <c r="S16" i="195"/>
  <c r="T16" i="195" s="1"/>
  <c r="O16" i="195"/>
  <c r="M16" i="195"/>
  <c r="L16" i="195"/>
  <c r="T15" i="195"/>
  <c r="S15" i="195"/>
  <c r="O15" i="195"/>
  <c r="M15" i="195"/>
  <c r="L15" i="195"/>
  <c r="T14" i="195"/>
  <c r="S14" i="195"/>
  <c r="O14" i="195"/>
  <c r="M14" i="195"/>
  <c r="L14" i="195"/>
  <c r="T13" i="195"/>
  <c r="S13" i="195"/>
  <c r="O13" i="195"/>
  <c r="M13" i="195"/>
  <c r="L13" i="195"/>
  <c r="S12" i="195"/>
  <c r="T12" i="195" s="1"/>
  <c r="O12" i="195"/>
  <c r="M12" i="195"/>
  <c r="L12" i="195"/>
  <c r="S11" i="195"/>
  <c r="T11" i="195" s="1"/>
  <c r="O11" i="195"/>
  <c r="M11" i="195"/>
  <c r="L11" i="195"/>
  <c r="S10" i="195"/>
  <c r="T10" i="195" s="1"/>
  <c r="O10" i="195"/>
  <c r="M10" i="195"/>
  <c r="L10" i="195"/>
  <c r="S9" i="195"/>
  <c r="T9" i="195" s="1"/>
  <c r="O9" i="195"/>
  <c r="M9" i="195"/>
  <c r="L9" i="195"/>
  <c r="S8" i="195"/>
  <c r="T8" i="195" s="1"/>
  <c r="O8" i="195"/>
  <c r="M8" i="195"/>
  <c r="L8" i="195"/>
  <c r="S7" i="195"/>
  <c r="T7" i="195" s="1"/>
  <c r="O7" i="195"/>
  <c r="M7" i="195"/>
  <c r="L7" i="195"/>
  <c r="S6" i="195"/>
  <c r="T6" i="195" s="1"/>
  <c r="O6" i="195"/>
  <c r="M6" i="195"/>
  <c r="L6" i="195"/>
  <c r="S5" i="195"/>
  <c r="T5" i="195" s="1"/>
  <c r="O5" i="195"/>
  <c r="M5" i="195"/>
  <c r="L5" i="195"/>
  <c r="S4" i="195"/>
  <c r="O4" i="195"/>
  <c r="M4" i="195"/>
  <c r="M64" i="195" s="1"/>
  <c r="L4" i="195"/>
  <c r="S4" i="75"/>
  <c r="U64" i="75"/>
  <c r="J64" i="75"/>
  <c r="L50" i="75"/>
  <c r="M50" i="75"/>
  <c r="O50" i="75"/>
  <c r="S50" i="75"/>
  <c r="T50" i="75" s="1"/>
  <c r="L51" i="75"/>
  <c r="M51" i="75"/>
  <c r="O51" i="75"/>
  <c r="S51" i="75"/>
  <c r="T51" i="75" s="1"/>
  <c r="L52" i="75"/>
  <c r="M52" i="75"/>
  <c r="O52" i="75"/>
  <c r="S52" i="75"/>
  <c r="T52" i="75" s="1"/>
  <c r="L53" i="75"/>
  <c r="M53" i="75"/>
  <c r="O53" i="75"/>
  <c r="S53" i="75"/>
  <c r="T53" i="75" s="1"/>
  <c r="L54" i="75"/>
  <c r="M54" i="75"/>
  <c r="O54" i="75"/>
  <c r="S54" i="75"/>
  <c r="T54" i="75" s="1"/>
  <c r="L55" i="75"/>
  <c r="M55" i="75"/>
  <c r="O55" i="75"/>
  <c r="S55" i="75"/>
  <c r="T55" i="75" s="1"/>
  <c r="L56" i="75"/>
  <c r="M56" i="75"/>
  <c r="O56" i="75"/>
  <c r="S56" i="75"/>
  <c r="T56" i="75" s="1"/>
  <c r="L57" i="75"/>
  <c r="M57" i="75"/>
  <c r="O57" i="75"/>
  <c r="S57" i="75"/>
  <c r="T57" i="75" s="1"/>
  <c r="L58" i="75"/>
  <c r="M58" i="75"/>
  <c r="O58" i="75"/>
  <c r="S58" i="75"/>
  <c r="T58" i="75" s="1"/>
  <c r="L59" i="75"/>
  <c r="M59" i="75"/>
  <c r="O59" i="75"/>
  <c r="S59" i="75"/>
  <c r="T59" i="75" s="1"/>
  <c r="L60" i="75"/>
  <c r="M60" i="75"/>
  <c r="O60" i="75"/>
  <c r="S60" i="75"/>
  <c r="T60" i="75" s="1"/>
  <c r="L61" i="75"/>
  <c r="M61" i="75"/>
  <c r="O61" i="75"/>
  <c r="S61" i="75"/>
  <c r="T61" i="75" s="1"/>
  <c r="L62" i="75"/>
  <c r="M62" i="75"/>
  <c r="O62" i="75"/>
  <c r="S62" i="75"/>
  <c r="T62" i="75" s="1"/>
  <c r="N64" i="75"/>
  <c r="P64" i="75"/>
  <c r="Q64" i="75"/>
  <c r="R64" i="75"/>
  <c r="K64" i="75"/>
  <c r="G68" i="162"/>
  <c r="G67" i="162"/>
  <c r="N48" i="162"/>
  <c r="M48" i="162"/>
  <c r="M47" i="162"/>
  <c r="N46" i="162"/>
  <c r="M46" i="162"/>
  <c r="N45" i="162"/>
  <c r="M45" i="162"/>
  <c r="N44" i="162"/>
  <c r="N43" i="162"/>
  <c r="M43" i="162"/>
  <c r="N42" i="162"/>
  <c r="M42" i="162"/>
  <c r="N41" i="162"/>
  <c r="M41" i="162"/>
  <c r="N40" i="162"/>
  <c r="N39" i="162"/>
  <c r="M39" i="162"/>
  <c r="N38" i="162"/>
  <c r="M38" i="162"/>
  <c r="N37" i="162"/>
  <c r="M37" i="162"/>
  <c r="N36" i="162"/>
  <c r="N35" i="162"/>
  <c r="N34" i="162"/>
  <c r="M34" i="162"/>
  <c r="N33" i="162"/>
  <c r="M33" i="162"/>
  <c r="N32" i="162"/>
  <c r="N31" i="162"/>
  <c r="M31" i="162"/>
  <c r="N30" i="162"/>
  <c r="M30" i="162"/>
  <c r="N29" i="162"/>
  <c r="M29" i="162"/>
  <c r="N28" i="162"/>
  <c r="M28" i="162"/>
  <c r="M27" i="162"/>
  <c r="N26" i="162"/>
  <c r="M26" i="162"/>
  <c r="N25" i="162"/>
  <c r="M25" i="162"/>
  <c r="N24" i="162"/>
  <c r="M24" i="162"/>
  <c r="N23" i="162"/>
  <c r="M23" i="162"/>
  <c r="N22" i="162"/>
  <c r="N21" i="162"/>
  <c r="M21" i="162"/>
  <c r="N20" i="162"/>
  <c r="M19" i="162"/>
  <c r="N18" i="162"/>
  <c r="M18" i="162"/>
  <c r="N17" i="162"/>
  <c r="M17" i="162"/>
  <c r="N16" i="162"/>
  <c r="N15" i="162"/>
  <c r="M15" i="162"/>
  <c r="N14" i="162"/>
  <c r="M14" i="162"/>
  <c r="N13" i="162"/>
  <c r="M13" i="162"/>
  <c r="N12" i="162"/>
  <c r="N11" i="162"/>
  <c r="M11" i="162"/>
  <c r="N10" i="162"/>
  <c r="M10" i="162"/>
  <c r="N9" i="162"/>
  <c r="M9" i="162"/>
  <c r="N8" i="162"/>
  <c r="N7" i="162"/>
  <c r="M7" i="162"/>
  <c r="N6" i="162"/>
  <c r="M6" i="162"/>
  <c r="N5" i="162"/>
  <c r="M5" i="162"/>
  <c r="N4" i="162"/>
  <c r="M4" i="162"/>
  <c r="P65" i="75"/>
  <c r="Q65" i="75"/>
  <c r="R65" i="75"/>
  <c r="L64" i="203" l="1"/>
  <c r="L65" i="203"/>
  <c r="O64" i="203"/>
  <c r="O65" i="203"/>
  <c r="S65" i="203"/>
  <c r="M65" i="203"/>
  <c r="S64" i="203"/>
  <c r="L64" i="202"/>
  <c r="O65" i="202"/>
  <c r="O64" i="202"/>
  <c r="S65" i="202"/>
  <c r="L65" i="202"/>
  <c r="M65" i="202"/>
  <c r="S64" i="202"/>
  <c r="O65" i="201"/>
  <c r="S65" i="201"/>
  <c r="L64" i="201"/>
  <c r="O64" i="201"/>
  <c r="L65" i="201"/>
  <c r="M65" i="201"/>
  <c r="T4" i="201"/>
  <c r="S64" i="201"/>
  <c r="L65" i="200"/>
  <c r="L64" i="200"/>
  <c r="O64" i="200"/>
  <c r="O65" i="200"/>
  <c r="S65" i="200"/>
  <c r="M65" i="200"/>
  <c r="T4" i="200"/>
  <c r="S64" i="200"/>
  <c r="L64" i="199"/>
  <c r="L65" i="199"/>
  <c r="O64" i="199"/>
  <c r="O65" i="199"/>
  <c r="S65" i="199"/>
  <c r="T4" i="199"/>
  <c r="M65" i="199"/>
  <c r="S64" i="199"/>
  <c r="L64" i="198"/>
  <c r="L65" i="198"/>
  <c r="O64" i="198"/>
  <c r="O65" i="198"/>
  <c r="S65" i="198"/>
  <c r="M65" i="198"/>
  <c r="S64" i="198"/>
  <c r="L65" i="197"/>
  <c r="L64" i="197"/>
  <c r="O64" i="197"/>
  <c r="O65" i="197"/>
  <c r="S65" i="197"/>
  <c r="T4" i="197"/>
  <c r="M65" i="197"/>
  <c r="S64" i="197"/>
  <c r="O65" i="196"/>
  <c r="S65" i="196"/>
  <c r="L64" i="196"/>
  <c r="O64" i="196"/>
  <c r="M65" i="196"/>
  <c r="L65" i="196"/>
  <c r="S64" i="196"/>
  <c r="O64" i="195"/>
  <c r="L65" i="195"/>
  <c r="O65" i="195"/>
  <c r="S65" i="195"/>
  <c r="T4" i="195"/>
  <c r="L64" i="195"/>
  <c r="M65" i="195"/>
  <c r="S64" i="195"/>
  <c r="L86" i="162"/>
  <c r="M8" i="162"/>
  <c r="M32" i="162"/>
  <c r="M12" i="162"/>
  <c r="M16" i="162"/>
  <c r="M40" i="162"/>
  <c r="M20" i="162"/>
  <c r="M44" i="162"/>
  <c r="N47" i="162"/>
  <c r="Q64" i="162"/>
  <c r="N19" i="162"/>
  <c r="N27" i="162"/>
  <c r="N64" i="162" l="1"/>
  <c r="AP64" i="75" l="1"/>
  <c r="AQ64" i="75"/>
  <c r="AR64" i="75"/>
  <c r="AS64" i="75"/>
  <c r="AT64" i="75"/>
  <c r="AN64" i="75"/>
  <c r="AM64" i="75"/>
  <c r="AL64" i="75"/>
  <c r="AO64" i="75"/>
  <c r="AH64" i="75" l="1"/>
  <c r="AI64" i="75"/>
  <c r="AJ64" i="75"/>
  <c r="AK64" i="75"/>
  <c r="AG64" i="75"/>
  <c r="M4" i="75"/>
  <c r="S24" i="75"/>
  <c r="AE64" i="75"/>
  <c r="AF64" i="75"/>
  <c r="S5" i="75"/>
  <c r="S7" i="75"/>
  <c r="S8" i="75"/>
  <c r="S9" i="75"/>
  <c r="S10" i="75"/>
  <c r="S11" i="75"/>
  <c r="S12" i="75"/>
  <c r="S13" i="75"/>
  <c r="S14" i="75"/>
  <c r="S15" i="75"/>
  <c r="S16" i="75"/>
  <c r="S17" i="75"/>
  <c r="S18" i="75"/>
  <c r="S19" i="75"/>
  <c r="S20" i="75"/>
  <c r="S23" i="75"/>
  <c r="S26" i="75"/>
  <c r="S27" i="75"/>
  <c r="S29" i="75"/>
  <c r="S31" i="75"/>
  <c r="S32" i="75"/>
  <c r="S33" i="75"/>
  <c r="S34" i="75"/>
  <c r="S37" i="75"/>
  <c r="S38" i="75"/>
  <c r="S39" i="75"/>
  <c r="S40" i="75"/>
  <c r="S41" i="75"/>
  <c r="S42" i="75"/>
  <c r="S43" i="75"/>
  <c r="S44" i="75"/>
  <c r="S45" i="75"/>
  <c r="S46" i="75"/>
  <c r="S47" i="75"/>
  <c r="S48" i="75"/>
  <c r="S49" i="75"/>
  <c r="S63" i="75"/>
  <c r="AC64" i="75"/>
  <c r="Y64" i="75"/>
  <c r="Z64" i="75"/>
  <c r="AA64" i="75"/>
  <c r="AB64" i="75"/>
  <c r="V64" i="75"/>
  <c r="W64" i="75"/>
  <c r="X64" i="75"/>
  <c r="S6" i="75"/>
  <c r="S30" i="75"/>
  <c r="S28" i="75"/>
  <c r="N65" i="75" l="1"/>
  <c r="S22" i="75"/>
  <c r="S21" i="75"/>
  <c r="AD64" i="75"/>
  <c r="S25" i="75"/>
  <c r="S36" i="75" l="1"/>
  <c r="S35" i="75"/>
  <c r="L5" i="75"/>
  <c r="M5" i="75"/>
  <c r="O5" i="75"/>
  <c r="L6" i="75"/>
  <c r="M6" i="75"/>
  <c r="O6" i="75"/>
  <c r="L7" i="75"/>
  <c r="M7" i="75"/>
  <c r="O7" i="75"/>
  <c r="L8" i="75"/>
  <c r="M8" i="75"/>
  <c r="O8" i="75"/>
  <c r="L9" i="75"/>
  <c r="M9" i="75"/>
  <c r="O9" i="75"/>
  <c r="L10" i="75"/>
  <c r="M10" i="75"/>
  <c r="O10" i="75"/>
  <c r="L11" i="75"/>
  <c r="M11" i="75"/>
  <c r="O11" i="75"/>
  <c r="L12" i="75"/>
  <c r="M12" i="75"/>
  <c r="O12" i="75"/>
  <c r="L13" i="75"/>
  <c r="M13" i="75"/>
  <c r="O13" i="75"/>
  <c r="L14" i="75"/>
  <c r="M14" i="75"/>
  <c r="O14" i="75"/>
  <c r="L15" i="75"/>
  <c r="M15" i="75"/>
  <c r="O15" i="75"/>
  <c r="L16" i="75"/>
  <c r="M16" i="75"/>
  <c r="O16" i="75"/>
  <c r="L17" i="75"/>
  <c r="M17" i="75"/>
  <c r="O17" i="75"/>
  <c r="L18" i="75"/>
  <c r="M18" i="75"/>
  <c r="O18" i="75"/>
  <c r="L19" i="75"/>
  <c r="M19" i="75"/>
  <c r="O19" i="75"/>
  <c r="L20" i="75"/>
  <c r="M20" i="75"/>
  <c r="O20" i="75"/>
  <c r="L21" i="75"/>
  <c r="M21" i="75"/>
  <c r="O21" i="75"/>
  <c r="L22" i="75"/>
  <c r="M22" i="75"/>
  <c r="O22" i="75"/>
  <c r="L23" i="75"/>
  <c r="M23" i="75"/>
  <c r="O23" i="75"/>
  <c r="L24" i="75"/>
  <c r="M24" i="75"/>
  <c r="O24" i="75"/>
  <c r="L25" i="75"/>
  <c r="M25" i="75"/>
  <c r="O25" i="75"/>
  <c r="L26" i="75"/>
  <c r="M26" i="75"/>
  <c r="O26" i="75"/>
  <c r="L27" i="75"/>
  <c r="M27" i="75"/>
  <c r="O27" i="75"/>
  <c r="L28" i="75"/>
  <c r="M28" i="75"/>
  <c r="O28" i="75"/>
  <c r="L29" i="75"/>
  <c r="M29" i="75"/>
  <c r="O29" i="75"/>
  <c r="L30" i="75"/>
  <c r="M30" i="75"/>
  <c r="O30" i="75"/>
  <c r="L31" i="75"/>
  <c r="M31" i="75"/>
  <c r="O31" i="75"/>
  <c r="L32" i="75"/>
  <c r="M32" i="75"/>
  <c r="O32" i="75"/>
  <c r="L33" i="75"/>
  <c r="M33" i="75"/>
  <c r="O33" i="75"/>
  <c r="L34" i="75"/>
  <c r="M34" i="75"/>
  <c r="O34" i="75"/>
  <c r="M35" i="75"/>
  <c r="M36" i="75"/>
  <c r="L37" i="75"/>
  <c r="M37" i="75"/>
  <c r="O37" i="75"/>
  <c r="L38" i="75"/>
  <c r="M38" i="75"/>
  <c r="O38" i="75"/>
  <c r="L39" i="75"/>
  <c r="M39" i="75"/>
  <c r="O39" i="75"/>
  <c r="L40" i="75"/>
  <c r="M40" i="75"/>
  <c r="O40" i="75"/>
  <c r="L41" i="75"/>
  <c r="M41" i="75"/>
  <c r="O41" i="75"/>
  <c r="L42" i="75"/>
  <c r="M42" i="75"/>
  <c r="O42" i="75"/>
  <c r="L43" i="75"/>
  <c r="M43" i="75"/>
  <c r="O43" i="75"/>
  <c r="L44" i="75"/>
  <c r="M44" i="75"/>
  <c r="O44" i="75"/>
  <c r="L45" i="75"/>
  <c r="M45" i="75"/>
  <c r="O45" i="75"/>
  <c r="L46" i="75"/>
  <c r="M46" i="75"/>
  <c r="O46" i="75"/>
  <c r="L47" i="75"/>
  <c r="M47" i="75"/>
  <c r="O47" i="75"/>
  <c r="L48" i="75"/>
  <c r="M48" i="75"/>
  <c r="O48" i="75"/>
  <c r="L49" i="75"/>
  <c r="M49" i="75"/>
  <c r="O49" i="75"/>
  <c r="L63" i="75"/>
  <c r="M63" i="75"/>
  <c r="O63" i="75"/>
  <c r="O4" i="75"/>
  <c r="L4" i="75"/>
  <c r="S65" i="75" l="1"/>
  <c r="S64" i="75"/>
  <c r="M64" i="75"/>
  <c r="M65" i="75"/>
  <c r="O26" i="162"/>
  <c r="O28" i="162"/>
  <c r="O34" i="162"/>
  <c r="O10" i="162"/>
  <c r="O12" i="162"/>
  <c r="O14" i="162"/>
  <c r="O18" i="162"/>
  <c r="O20" i="162"/>
  <c r="O22" i="162"/>
  <c r="O38" i="162"/>
  <c r="O40" i="162"/>
  <c r="O42" i="162"/>
  <c r="O44" i="162"/>
  <c r="O48" i="162"/>
  <c r="O35" i="162"/>
  <c r="O36" i="162"/>
  <c r="O29" i="162"/>
  <c r="O25" i="162"/>
  <c r="O7" i="162"/>
  <c r="O11" i="162"/>
  <c r="O13" i="162"/>
  <c r="O17" i="162"/>
  <c r="O19" i="162"/>
  <c r="O39" i="162"/>
  <c r="O43" i="162"/>
  <c r="O27" i="162"/>
  <c r="O31" i="162"/>
  <c r="O5" i="162"/>
  <c r="O30" i="162"/>
  <c r="O32" i="162"/>
  <c r="O6" i="162"/>
  <c r="O8" i="162"/>
  <c r="K65" i="75"/>
  <c r="L35" i="75"/>
  <c r="O36" i="75"/>
  <c r="L36" i="75"/>
  <c r="O35" i="75"/>
  <c r="O46" i="162" l="1"/>
  <c r="O64" i="75"/>
  <c r="O16" i="162"/>
  <c r="L64" i="75"/>
  <c r="O24" i="162"/>
  <c r="O65" i="75"/>
  <c r="L65" i="75"/>
  <c r="O47" i="162"/>
  <c r="O45" i="162"/>
  <c r="O9" i="162"/>
  <c r="O41" i="162"/>
  <c r="O15" i="162"/>
  <c r="O21" i="162"/>
  <c r="O37" i="162"/>
  <c r="O23" i="162"/>
  <c r="O33" i="162"/>
  <c r="K86" i="162"/>
  <c r="M36" i="162"/>
  <c r="M35" i="162"/>
  <c r="O4" i="162"/>
  <c r="L4" i="162"/>
  <c r="L64" i="162" s="1"/>
  <c r="M22" i="162"/>
  <c r="G64" i="162"/>
  <c r="N86" i="162"/>
  <c r="H86" i="162"/>
  <c r="O64" i="162" l="1"/>
  <c r="O86" i="162"/>
  <c r="I86" i="162"/>
  <c r="J71" i="162"/>
  <c r="M64" i="162"/>
  <c r="T29" i="75"/>
  <c r="T28" i="75"/>
  <c r="S64" i="162" l="1"/>
  <c r="P86" i="162"/>
  <c r="J86" i="162"/>
  <c r="T8" i="75"/>
  <c r="T26" i="75" l="1"/>
  <c r="T32" i="75"/>
  <c r="T19" i="75"/>
  <c r="T27" i="75"/>
  <c r="T18" i="75"/>
  <c r="T23" i="75"/>
  <c r="T22" i="75"/>
  <c r="T17" i="75"/>
  <c r="T24" i="75"/>
  <c r="T20" i="75"/>
  <c r="T21" i="75"/>
  <c r="T63" i="75"/>
  <c r="T49" i="75"/>
  <c r="T48" i="75"/>
  <c r="T47" i="75"/>
  <c r="T46" i="75"/>
  <c r="T45" i="75"/>
  <c r="T44" i="75"/>
  <c r="T43" i="75"/>
  <c r="T42" i="75"/>
  <c r="T41" i="75"/>
  <c r="T40" i="75"/>
  <c r="T39" i="75"/>
  <c r="T38" i="75"/>
  <c r="T37" i="75"/>
  <c r="T36" i="75"/>
  <c r="T35" i="75"/>
  <c r="T34" i="75"/>
  <c r="T33" i="75"/>
  <c r="T31" i="75"/>
  <c r="T30" i="75"/>
  <c r="T13" i="75"/>
  <c r="T7" i="75"/>
  <c r="T15" i="75"/>
  <c r="T12" i="75"/>
  <c r="T6" i="75"/>
  <c r="T11" i="75"/>
  <c r="T5" i="75"/>
  <c r="T10" i="75"/>
  <c r="T9" i="75"/>
  <c r="T16" i="75"/>
  <c r="T14" i="75"/>
  <c r="T4" i="75"/>
  <c r="T25" i="75" l="1"/>
</calcChain>
</file>

<file path=xl/sharedStrings.xml><?xml version="1.0" encoding="utf-8"?>
<sst xmlns="http://schemas.openxmlformats.org/spreadsheetml/2006/main" count="5679" uniqueCount="172">
  <si>
    <t>Saldo / Automático</t>
  </si>
  <si>
    <t>ALERTA</t>
  </si>
  <si>
    <t>Qtde Registrada</t>
  </si>
  <si>
    <t>SALDO</t>
  </si>
  <si>
    <t>Valor Total Registrado</t>
  </si>
  <si>
    <t>Valor Total Utilizado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</si>
  <si>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</si>
  <si>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</si>
  <si>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</si>
  <si>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</si>
  <si>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Grupo-Classe</t>
  </si>
  <si>
    <t>Detalhamento</t>
  </si>
  <si>
    <t>03-15</t>
  </si>
  <si>
    <t>339039-22</t>
  </si>
  <si>
    <t>02-24</t>
  </si>
  <si>
    <t>LOCAÇÃO DE GERADOR</t>
  </si>
  <si>
    <t>LOCAÇÃO DE PAVILHÃO 20x40m</t>
  </si>
  <si>
    <t>FILMAGEM E TRANSMISSÃO SIMULTÂNEA INTERNA</t>
  </si>
  <si>
    <t>Lote</t>
  </si>
  <si>
    <t>Item</t>
  </si>
  <si>
    <t>Empresa</t>
  </si>
  <si>
    <t>Descrição</t>
  </si>
  <si>
    <t>Preço Unitário</t>
  </si>
  <si>
    <t>Unidade</t>
  </si>
  <si>
    <t>Código-NUC</t>
  </si>
  <si>
    <t>LOCAÇÃO DE TENDA 5x5m.</t>
  </si>
  <si>
    <t>LOCAÇÃO DE TENDA 10x10m.</t>
  </si>
  <si>
    <t xml:space="preserve">CONTROLE DO GESTOR: </t>
  </si>
  <si>
    <t xml:space="preserve">QUANTIDADE UTILIZADA da Ata </t>
  </si>
  <si>
    <t>QUANTIDADE UTILIZADA Total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</si>
  <si>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</si>
  <si>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</si>
  <si>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</si>
  <si>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</si>
  <si>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</si>
  <si>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</si>
  <si>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</si>
  <si>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</si>
  <si>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Quantidade</t>
  </si>
  <si>
    <t>Valor Total do Aditivo</t>
  </si>
  <si>
    <t>% do Item</t>
  </si>
  <si>
    <t>% da ARP</t>
  </si>
  <si>
    <t>Centro</t>
  </si>
  <si>
    <t>Total Registrado</t>
  </si>
  <si>
    <t>Total Gasto da Ata</t>
  </si>
  <si>
    <t>% Gasto da Ata</t>
  </si>
  <si>
    <t>Total Cedência Recebida</t>
  </si>
  <si>
    <t>Total Aditivado</t>
  </si>
  <si>
    <t>% Aditivado</t>
  </si>
  <si>
    <t>Total Registado + Aditivo</t>
  </si>
  <si>
    <t>CERES</t>
  </si>
  <si>
    <t>CEAD</t>
  </si>
  <si>
    <t>CESFI</t>
  </si>
  <si>
    <t>CEO</t>
  </si>
  <si>
    <t>CCT</t>
  </si>
  <si>
    <t>FAED</t>
  </si>
  <si>
    <t>ESAG</t>
  </si>
  <si>
    <t>CESMO</t>
  </si>
  <si>
    <t>CAV</t>
  </si>
  <si>
    <t>CEART</t>
  </si>
  <si>
    <t>CEFID</t>
  </si>
  <si>
    <t>CEAVI</t>
  </si>
  <si>
    <t>CEPLAN</t>
  </si>
  <si>
    <t>TOTAL</t>
  </si>
  <si>
    <t>REITORIA-PROEX</t>
  </si>
  <si>
    <t>Total Gasto Incluindo Aditivo</t>
  </si>
  <si>
    <t>% Gasto Incluindo Aditivos</t>
  </si>
  <si>
    <t>OS nº __/2026 (Quantidade)</t>
  </si>
  <si>
    <t>Natureza</t>
  </si>
  <si>
    <t>ASSCONPP ASSESSORIA E CONSULTORIA PÚBLICA E PRIVADA LTDA, CNPJ: 17.688.208/0001-48</t>
  </si>
  <si>
    <t>ESTRUTURA</t>
  </si>
  <si>
    <t>MATERIAL HUMANO</t>
  </si>
  <si>
    <t>LOCAÇÃO DE PALCO COM COBERTURA (10,90 X 10,90 X 1,90) COM ESTRUTURAS COMPLEMENTARES</t>
  </si>
  <si>
    <t>LOCAÇÃO DE PAVILHÃO 20X20m</t>
  </si>
  <si>
    <t xml:space="preserve">LOCAÇÃO DE PAVILHÃO 25x60m </t>
  </si>
  <si>
    <t>LOCAÇÃO DE PASSA CABOS (por metro)</t>
  </si>
  <si>
    <t>LOCAÇÃO DE GRADIL</t>
  </si>
  <si>
    <t xml:space="preserve">LOCAÇÃO DE ARQUIBANCADA </t>
  </si>
  <si>
    <t xml:space="preserve">LOCAÇÃO BACKDROP EM GRID </t>
  </si>
  <si>
    <t>LOCAÇÃO DE PISO DECK  CARPETADO</t>
  </si>
  <si>
    <t xml:space="preserve">LOCAÇÃO ESTANDES EM PAINÉIS 2m² </t>
  </si>
  <si>
    <t xml:space="preserve">LOCAÇÃO RAMPA DE ACESSIBILIDADE </t>
  </si>
  <si>
    <t xml:space="preserve">LOCAÇÃO ORGANIZADOR DE FILA </t>
  </si>
  <si>
    <t xml:space="preserve">LOCAÇÃO EXPOSITOR COM PEDESTAL PARA CARTAZ A3 </t>
  </si>
  <si>
    <t>LOCAÇÃO CAPA SINALIZADORA PARA ENCOSTO DE CADEIRA</t>
  </si>
  <si>
    <t>LOCAÇÃO RADIO COMUNICADOR PARA 12 PESSOAS</t>
  </si>
  <si>
    <t>LOCAÇÃO PRATICÁVEL MODULAR 2x1m</t>
  </si>
  <si>
    <t>LOCAÇÃO DE SANITÁRIO QUÍMICO PORTÁTIL</t>
  </si>
  <si>
    <t>LOCAÇÃO DE SANITÁRIO QUÍMICO PORTÁTIL PCD</t>
  </si>
  <si>
    <t>LOCAÇÃO DE CABINE CHUVEIRO PORTÁTIL</t>
  </si>
  <si>
    <t>LOCAÇÃO DE LAVATÓRIO PORTÁTIL</t>
  </si>
  <si>
    <t>LOCAÇÃO DE PAINEL DE LED OUTDOOR  (por m²)</t>
  </si>
  <si>
    <t>LOCAÇÃO DE PAINEL DE LED INDOOR  (por m²)</t>
  </si>
  <si>
    <t>WIND BANNER (ESTRUTURA COM TECIDO)</t>
  </si>
  <si>
    <t>TECIDO PARA WIND BANNER (APENAS TECIDO)</t>
  </si>
  <si>
    <t>LOCAÇÃO DE CADEIRAS</t>
  </si>
  <si>
    <t>LOCAÇÃO DE MESAS</t>
  </si>
  <si>
    <t>DECORAÇÃO DE STAND PARA EVENTOS*</t>
  </si>
  <si>
    <t>DECORAÇÃO COMPLETA DE AMBIENTES E PALCO</t>
  </si>
  <si>
    <t>SUPORTE DE MASTRO PARA BANDEIRAS</t>
  </si>
  <si>
    <t>LOCAÇÃO DE CAIXA DE SOM COM MICROFONE</t>
  </si>
  <si>
    <t>LOCAÇÃO DE SOM BÁSICO PARA ABERTURA DE EVENTOS E SOLENIDADES</t>
  </si>
  <si>
    <t>LOCAÇÃO DE SOM REDUZIDO/SIMPLES PARA APRESENTAÇÕES MUSICAIS</t>
  </si>
  <si>
    <t>LOCAÇÃO DE SOM PARA RADIO PARQUE</t>
  </si>
  <si>
    <t>LOCAÇÃO DE SOM PARA EVENTO DE 1500 PESSOAS</t>
  </si>
  <si>
    <t>LOCAÇÃO DE ESTRUTURA DE FIXAÇÃO</t>
  </si>
  <si>
    <t>LOCAÇÃO DE ILUMINAÇÃO BÁSICA</t>
  </si>
  <si>
    <t>LOCAÇÃO DE ILUMINAÇÃO BÁSICA PARA APRESENTAÇÃO MUSICAL</t>
  </si>
  <si>
    <t>LOCAÇÃO DE PHOTOPOINT</t>
  </si>
  <si>
    <t>LOCAÇÃO DE TOTEM DE FOTOS</t>
  </si>
  <si>
    <t>LOCAÇÃO DE PISO LINÓLEO</t>
  </si>
  <si>
    <t xml:space="preserve">LOCAÇÃO DE CLIMATIZADOR DE AR </t>
  </si>
  <si>
    <t>RECEPCIONISTA</t>
  </si>
  <si>
    <t>SEGURANÇA PARA EVENTO</t>
  </si>
  <si>
    <t>BRIGADISTAS E EXTINTORES</t>
  </si>
  <si>
    <t>PROFISSIONAL DE LIMPEZA</t>
  </si>
  <si>
    <t>INTÉRPRETES DE LIBRAS</t>
  </si>
  <si>
    <t>CARREGADORES</t>
  </si>
  <si>
    <t>OPERADOR DE SOM</t>
  </si>
  <si>
    <t>OPERADOR DE ILUMINAÇÃO</t>
  </si>
  <si>
    <t>FOTÓGRAFO PARA EVENTO</t>
  </si>
  <si>
    <t>MESTRE DE CERIMÔNIAS</t>
  </si>
  <si>
    <t>CREDENCIAMENTO ELETRÔNICO</t>
  </si>
  <si>
    <t>504220757</t>
  </si>
  <si>
    <t>Diária 24h</t>
  </si>
  <si>
    <t>504220756</t>
  </si>
  <si>
    <t>m²/dia</t>
  </si>
  <si>
    <t>504220753</t>
  </si>
  <si>
    <t>504220779</t>
  </si>
  <si>
    <t>504220750</t>
  </si>
  <si>
    <t>504220751</t>
  </si>
  <si>
    <t>501470005</t>
  </si>
  <si>
    <t>12h</t>
  </si>
  <si>
    <t>501460004</t>
  </si>
  <si>
    <t>500500002</t>
  </si>
  <si>
    <t>339039-23</t>
  </si>
  <si>
    <t>504222273</t>
  </si>
  <si>
    <t>02-07</t>
  </si>
  <si>
    <t>504220789</t>
  </si>
  <si>
    <t>6h</t>
  </si>
  <si>
    <t>504220790</t>
  </si>
  <si>
    <t>504220787</t>
  </si>
  <si>
    <t>02-99</t>
  </si>
  <si>
    <t>501200001</t>
  </si>
  <si>
    <t>504220788</t>
  </si>
  <si>
    <r>
      <rPr>
        <b/>
        <sz val="14"/>
        <rFont val="Calibri"/>
        <family val="2"/>
        <scheme val="minor"/>
      </rPr>
      <t>PE 635/2026 SRP</t>
    </r>
    <r>
      <rPr>
        <sz val="14"/>
        <rFont val="Calibri"/>
        <family val="2"/>
        <scheme val="minor"/>
      </rPr>
      <t xml:space="preserve"> (SGPE DE ORIGEM: 35550/2025) </t>
    </r>
  </si>
  <si>
    <r>
      <rPr>
        <b/>
        <sz val="14"/>
        <rFont val="Calibri"/>
        <family val="2"/>
        <scheme val="minor"/>
      </rPr>
      <t xml:space="preserve">OBJETO: </t>
    </r>
    <r>
      <rPr>
        <sz val="14"/>
        <rFont val="Calibri"/>
        <family val="2"/>
        <scheme val="minor"/>
      </rPr>
      <t xml:space="preserve">CONTRATAÇÃO DE EMPRESA ESPECIALIZADA PARA PRESTAÇÃO DE SONORIZAÇÃO, ILUMINAÇÃO, PALCO, TENDA, PROJEÇÃO DE IMAGENS E SERVIÇOS RELACIONADOS PARA ATENDER A DEMANDA DE EVENTOS DA UDESC </t>
    </r>
  </si>
  <si>
    <r>
      <t xml:space="preserve">CENTRO PARTICIPANTE: </t>
    </r>
    <r>
      <rPr>
        <b/>
        <sz val="14"/>
        <rFont val="Calibri"/>
        <family val="2"/>
        <scheme val="minor"/>
      </rPr>
      <t>REITORIA-PROEX</t>
    </r>
  </si>
  <si>
    <t>Quantidade Registrada</t>
  </si>
  <si>
    <t>Quantidade Cedida/ Recebida</t>
  </si>
  <si>
    <t>[DATA]</t>
  </si>
  <si>
    <t>[EMPRESA]</t>
  </si>
  <si>
    <r>
      <rPr>
        <b/>
        <u/>
        <sz val="14"/>
        <rFont val="Calibri"/>
        <family val="2"/>
        <scheme val="minor"/>
      </rPr>
      <t>OBS:</t>
    </r>
    <r>
      <rPr>
        <sz val="14"/>
        <rFont val="Calibri"/>
        <family val="2"/>
        <scheme val="minor"/>
      </rPr>
      <t xml:space="preserve"> PRAZO DO ENTREGA/SERVIÇO: 05 DIAS CORRIDOS - PRAZO DE PAGAMENTO: 30 DIAS, CONFORME EDITAL.</t>
    </r>
  </si>
  <si>
    <r>
      <t xml:space="preserve">CENTRO PARTICIPANTE: </t>
    </r>
    <r>
      <rPr>
        <b/>
        <sz val="14"/>
        <rFont val="Calibri"/>
        <family val="2"/>
        <scheme val="minor"/>
      </rPr>
      <t>REITORIA-MUSEU</t>
    </r>
  </si>
  <si>
    <r>
      <t xml:space="preserve">CENTRO PARTICIPANTE: </t>
    </r>
    <r>
      <rPr>
        <b/>
        <sz val="14"/>
        <rFont val="Calibri"/>
        <family val="2"/>
        <scheme val="minor"/>
      </rPr>
      <t>ESAG</t>
    </r>
  </si>
  <si>
    <r>
      <rPr>
        <b/>
        <sz val="14"/>
        <rFont val="Calibri"/>
        <family val="2"/>
        <scheme val="minor"/>
      </rPr>
      <t xml:space="preserve">VIGÊNCIA DA ATA: </t>
    </r>
    <r>
      <rPr>
        <sz val="14"/>
        <rFont val="Calibri"/>
        <family val="2"/>
        <scheme val="minor"/>
      </rPr>
      <t xml:space="preserve">09/04/2026 </t>
    </r>
    <r>
      <rPr>
        <b/>
        <sz val="14"/>
        <rFont val="Calibri"/>
        <family val="2"/>
        <scheme val="minor"/>
      </rPr>
      <t>até 09/04/2027</t>
    </r>
  </si>
  <si>
    <r>
      <t xml:space="preserve">CENTRO PARTICIPANTE: </t>
    </r>
    <r>
      <rPr>
        <b/>
        <sz val="14"/>
        <rFont val="Calibri"/>
        <family val="2"/>
        <scheme val="minor"/>
      </rPr>
      <t>CEART</t>
    </r>
  </si>
  <si>
    <r>
      <t xml:space="preserve">CENTRO PARTICIPANTE: </t>
    </r>
    <r>
      <rPr>
        <b/>
        <sz val="14"/>
        <rFont val="Calibri"/>
        <family val="2"/>
        <scheme val="minor"/>
      </rPr>
      <t>FAED</t>
    </r>
  </si>
  <si>
    <t>Atualizado em 10/04/2026</t>
  </si>
  <si>
    <r>
      <t xml:space="preserve">CENTRO PARTICIPANTE: </t>
    </r>
    <r>
      <rPr>
        <b/>
        <sz val="14"/>
        <rFont val="Calibri"/>
        <family val="2"/>
        <scheme val="minor"/>
      </rPr>
      <t>CEAD</t>
    </r>
  </si>
  <si>
    <r>
      <t xml:space="preserve">CENTRO PARTICIPANTE: </t>
    </r>
    <r>
      <rPr>
        <b/>
        <sz val="14"/>
        <rFont val="Calibri"/>
        <family val="2"/>
        <scheme val="minor"/>
      </rPr>
      <t>CEFID</t>
    </r>
  </si>
  <si>
    <r>
      <t xml:space="preserve">CENTRO PARTICIPANTE: </t>
    </r>
    <r>
      <rPr>
        <b/>
        <sz val="14"/>
        <rFont val="Calibri"/>
        <family val="2"/>
        <scheme val="minor"/>
      </rPr>
      <t>CERES</t>
    </r>
  </si>
  <si>
    <r>
      <t xml:space="preserve">CENTRO PARTICIPANTE: </t>
    </r>
    <r>
      <rPr>
        <b/>
        <sz val="14"/>
        <rFont val="Calibri"/>
        <family val="2"/>
        <scheme val="minor"/>
      </rPr>
      <t>CESFI</t>
    </r>
  </si>
  <si>
    <r>
      <t xml:space="preserve">CENTRO PARTICIPANTE: </t>
    </r>
    <r>
      <rPr>
        <b/>
        <sz val="14"/>
        <rFont val="Calibri"/>
        <family val="2"/>
        <scheme val="minor"/>
      </rPr>
      <t>CCT</t>
    </r>
  </si>
  <si>
    <r>
      <t xml:space="preserve">CENTRO PARTICIPANTE: </t>
    </r>
    <r>
      <rPr>
        <b/>
        <sz val="14"/>
        <rFont val="Calibri"/>
        <family val="2"/>
        <scheme val="minor"/>
      </rPr>
      <t>CEPLAN</t>
    </r>
  </si>
  <si>
    <r>
      <t xml:space="preserve">CENTRO PARTICIPANTE: </t>
    </r>
    <r>
      <rPr>
        <b/>
        <sz val="14"/>
        <rFont val="Calibri"/>
        <family val="2"/>
        <scheme val="minor"/>
      </rPr>
      <t>CEAVI</t>
    </r>
  </si>
  <si>
    <r>
      <t xml:space="preserve">CENTRO PARTICIPANTE: </t>
    </r>
    <r>
      <rPr>
        <b/>
        <sz val="14"/>
        <rFont val="Calibri"/>
        <family val="2"/>
        <scheme val="minor"/>
      </rPr>
      <t>CAV</t>
    </r>
  </si>
  <si>
    <r>
      <t xml:space="preserve">CENTRO PARTICIPANTE: </t>
    </r>
    <r>
      <rPr>
        <b/>
        <sz val="14"/>
        <rFont val="Calibri"/>
        <family val="2"/>
        <scheme val="minor"/>
      </rPr>
      <t>CEO</t>
    </r>
  </si>
  <si>
    <r>
      <t xml:space="preserve">CENTRO PARTICIPANTE: </t>
    </r>
    <r>
      <rPr>
        <b/>
        <sz val="14"/>
        <rFont val="Calibri"/>
        <family val="2"/>
        <scheme val="minor"/>
      </rPr>
      <t>CESMO</t>
    </r>
  </si>
  <si>
    <t>Quantidade Utilizada total</t>
  </si>
  <si>
    <t>Xº TERMO ADITIVO (ITEM Nº XX) - CENTRO</t>
  </si>
  <si>
    <t>REITORIA-MUSEU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</si>
</sst>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  <numFmt numFmtId="170" formatCode="&quot;R$&quot;\ #,##0.00"/>
    <numFmt numFmtId="171" formatCode="0.0000%"/>
    <numFmt numFmtId="172" formatCode="#,##0_ ;[Red]\-#,##0\ "/>
    <numFmt numFmtId="173" formatCode="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ptos Narrow"/>
      <family val="2"/>
    </font>
    <font>
      <b/>
      <sz val="14"/>
      <name val="Aptos Narrow"/>
      <family val="2"/>
    </font>
    <font>
      <sz val="14"/>
      <color theme="0" tint="-0.49998474074526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2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FF9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26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8">
    <xf numFmtId="0" fontId="0" fillId="0" borderId="0" xfId="0"/>
    <xf numFmtId="44" fontId="6" fillId="19" borderId="3" xfId="1" applyNumberFormat="1" applyFont="1" applyFill="1" applyBorder="1" applyAlignment="1" applyProtection="1">
      <alignment horizontal="center" vertical="center"/>
      <protection locked="0"/>
    </xf>
    <xf numFmtId="44" fontId="6" fillId="19" borderId="1" xfId="1" applyNumberFormat="1" applyFont="1" applyFill="1" applyBorder="1" applyAlignment="1" applyProtection="1">
      <alignment horizontal="center" vertical="center"/>
      <protection locked="0"/>
    </xf>
    <xf numFmtId="0" fontId="6" fillId="19" borderId="1" xfId="1" applyFont="1" applyFill="1" applyBorder="1" applyAlignment="1" applyProtection="1">
      <alignment horizontal="center" vertical="center"/>
      <protection locked="0"/>
    </xf>
    <xf numFmtId="44" fontId="6" fillId="19" borderId="1" xfId="225" applyFont="1" applyFill="1" applyBorder="1" applyAlignment="1" applyProtection="1">
      <alignment horizontal="center" vertical="center"/>
      <protection locked="0"/>
    </xf>
    <xf numFmtId="3" fontId="8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165" fontId="6" fillId="8" borderId="1" xfId="3" applyFont="1" applyFill="1" applyBorder="1" applyAlignment="1" applyProtection="1">
      <alignment horizontal="center" vertical="center" wrapText="1"/>
    </xf>
    <xf numFmtId="1" fontId="6" fillId="8" borderId="1" xfId="1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66" fontId="6" fillId="13" borderId="1" xfId="1" applyNumberFormat="1" applyFont="1" applyFill="1" applyBorder="1" applyAlignment="1">
      <alignment horizontal="center" vertical="center" wrapText="1"/>
    </xf>
    <xf numFmtId="0" fontId="6" fillId="8" borderId="1" xfId="1" applyFont="1" applyFill="1" applyBorder="1" applyAlignment="1" applyProtection="1">
      <alignment horizontal="center" vertical="center"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left" vertical="top" wrapText="1"/>
    </xf>
    <xf numFmtId="49" fontId="10" fillId="20" borderId="1" xfId="0" applyNumberFormat="1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top" wrapText="1"/>
    </xf>
    <xf numFmtId="170" fontId="10" fillId="20" borderId="1" xfId="0" applyNumberFormat="1" applyFont="1" applyFill="1" applyBorder="1" applyAlignment="1">
      <alignment horizontal="center" vertical="center"/>
    </xf>
    <xf numFmtId="1" fontId="8" fillId="9" borderId="1" xfId="1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3" fontId="8" fillId="14" borderId="1" xfId="0" applyNumberFormat="1" applyFont="1" applyFill="1" applyBorder="1" applyAlignment="1">
      <alignment horizontal="center" vertical="center" wrapText="1"/>
    </xf>
    <xf numFmtId="3" fontId="8" fillId="15" borderId="1" xfId="0" applyNumberFormat="1" applyFont="1" applyFill="1" applyBorder="1" applyAlignment="1">
      <alignment horizontal="center" vertical="center" wrapText="1"/>
    </xf>
    <xf numFmtId="3" fontId="8" fillId="16" borderId="1" xfId="0" applyNumberFormat="1" applyFont="1" applyFill="1" applyBorder="1" applyAlignment="1">
      <alignment horizontal="center" vertical="center" wrapText="1"/>
    </xf>
    <xf numFmtId="172" fontId="8" fillId="10" borderId="1" xfId="0" applyNumberFormat="1" applyFont="1" applyFill="1" applyBorder="1" applyAlignment="1">
      <alignment horizontal="center" vertical="center" wrapText="1"/>
    </xf>
    <xf numFmtId="3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43" fontId="8" fillId="0" borderId="0" xfId="1" applyNumberFormat="1" applyFont="1" applyAlignment="1">
      <alignment vertical="center" wrapText="1"/>
    </xf>
    <xf numFmtId="44" fontId="6" fillId="0" borderId="0" xfId="1" applyNumberFormat="1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1" fontId="8" fillId="9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4" fontId="8" fillId="0" borderId="0" xfId="1" applyNumberFormat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 applyProtection="1">
      <alignment vertical="center" wrapText="1"/>
      <protection locked="0"/>
    </xf>
    <xf numFmtId="0" fontId="10" fillId="20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173" fontId="10" fillId="0" borderId="1" xfId="0" applyNumberFormat="1" applyFont="1" applyBorder="1" applyAlignment="1">
      <alignment horizontal="left" vertical="top"/>
    </xf>
    <xf numFmtId="173" fontId="10" fillId="0" borderId="1" xfId="0" applyNumberFormat="1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170" fontId="13" fillId="0" borderId="0" xfId="1" applyNumberFormat="1" applyFont="1" applyAlignment="1">
      <alignment horizontal="center" vertical="center" wrapText="1"/>
    </xf>
    <xf numFmtId="1" fontId="13" fillId="0" borderId="0" xfId="1" applyNumberFormat="1" applyFont="1" applyAlignment="1" applyProtection="1">
      <alignment horizontal="center" vertical="center" wrapText="1"/>
      <protection locked="0"/>
    </xf>
    <xf numFmtId="44" fontId="8" fillId="0" borderId="0" xfId="8" applyFont="1" applyAlignment="1" applyProtection="1">
      <alignment vertical="center" wrapText="1"/>
      <protection locked="0"/>
    </xf>
    <xf numFmtId="44" fontId="6" fillId="0" borderId="0" xfId="8" applyFont="1" applyAlignment="1" applyProtection="1">
      <alignment vertical="center" wrapText="1"/>
      <protection locked="0"/>
    </xf>
    <xf numFmtId="170" fontId="13" fillId="0" borderId="0" xfId="1" applyNumberFormat="1" applyFont="1" applyAlignment="1" applyProtection="1">
      <alignment horizontal="center" vertical="center" wrapText="1"/>
      <protection locked="0"/>
    </xf>
    <xf numFmtId="3" fontId="8" fillId="0" borderId="0" xfId="1" applyNumberFormat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11" fillId="5" borderId="0" xfId="0" applyFont="1" applyFill="1" applyAlignment="1">
      <alignment vertical="center" wrapText="1"/>
    </xf>
    <xf numFmtId="1" fontId="8" fillId="0" borderId="0" xfId="1" applyNumberFormat="1" applyFont="1" applyAlignment="1" applyProtection="1">
      <alignment horizontal="center" vertical="center" wrapText="1"/>
      <protection locked="0"/>
    </xf>
    <xf numFmtId="166" fontId="8" fillId="0" borderId="0" xfId="0" applyNumberFormat="1" applyFont="1" applyAlignment="1">
      <alignment horizontal="center" vertical="center" wrapText="1"/>
    </xf>
    <xf numFmtId="44" fontId="8" fillId="0" borderId="0" xfId="1" applyNumberFormat="1" applyFont="1" applyAlignment="1" applyProtection="1">
      <alignment vertical="center" wrapText="1"/>
      <protection locked="0"/>
    </xf>
    <xf numFmtId="0" fontId="8" fillId="5" borderId="0" xfId="1" applyFont="1" applyFill="1" applyAlignment="1" applyProtection="1">
      <alignment vertical="center" wrapText="1"/>
      <protection locked="0"/>
    </xf>
    <xf numFmtId="0" fontId="8" fillId="21" borderId="0" xfId="1" applyFont="1" applyFill="1" applyAlignment="1">
      <alignment horizontal="left" vertical="center"/>
    </xf>
    <xf numFmtId="0" fontId="8" fillId="21" borderId="0" xfId="1" applyFont="1" applyFill="1" applyAlignment="1">
      <alignment horizontal="center" vertical="center" wrapText="1"/>
    </xf>
    <xf numFmtId="0" fontId="8" fillId="0" borderId="0" xfId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0" fontId="6" fillId="18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44" fontId="8" fillId="5" borderId="1" xfId="13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 wrapText="1"/>
    </xf>
    <xf numFmtId="41" fontId="8" fillId="14" borderId="1" xfId="0" applyNumberFormat="1" applyFont="1" applyFill="1" applyBorder="1" applyAlignment="1">
      <alignment horizontal="center" vertical="center" wrapText="1"/>
    </xf>
    <xf numFmtId="1" fontId="8" fillId="15" borderId="1" xfId="0" applyNumberFormat="1" applyFont="1" applyFill="1" applyBorder="1" applyAlignment="1">
      <alignment horizontal="center" vertical="center" wrapText="1"/>
    </xf>
    <xf numFmtId="1" fontId="8" fillId="16" borderId="1" xfId="0" applyNumberFormat="1" applyFont="1" applyFill="1" applyBorder="1" applyAlignment="1">
      <alignment horizontal="center" vertical="center" wrapText="1"/>
    </xf>
    <xf numFmtId="3" fontId="8" fillId="17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4" borderId="1" xfId="13" applyFont="1" applyFill="1" applyBorder="1" applyAlignment="1" applyProtection="1">
      <alignment vertical="center" wrapText="1"/>
      <protection locked="0"/>
    </xf>
    <xf numFmtId="0" fontId="8" fillId="18" borderId="1" xfId="1" applyFont="1" applyFill="1" applyBorder="1" applyAlignment="1">
      <alignment vertical="center" wrapText="1"/>
    </xf>
    <xf numFmtId="44" fontId="8" fillId="5" borderId="1" xfId="8" applyFont="1" applyFill="1" applyBorder="1"/>
    <xf numFmtId="0" fontId="8" fillId="18" borderId="1" xfId="1" applyFont="1" applyFill="1" applyBorder="1" applyAlignment="1">
      <alignment wrapText="1"/>
    </xf>
    <xf numFmtId="44" fontId="8" fillId="5" borderId="1" xfId="8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44" fontId="8" fillId="18" borderId="1" xfId="1" applyNumberFormat="1" applyFont="1" applyFill="1" applyBorder="1" applyAlignment="1">
      <alignment wrapText="1"/>
    </xf>
    <xf numFmtId="10" fontId="8" fillId="18" borderId="1" xfId="80" applyNumberFormat="1" applyFont="1" applyFill="1" applyBorder="1" applyAlignment="1">
      <alignment wrapText="1"/>
    </xf>
    <xf numFmtId="171" fontId="8" fillId="18" borderId="1" xfId="80" applyNumberFormat="1" applyFont="1" applyFill="1" applyBorder="1" applyAlignment="1">
      <alignment wrapText="1"/>
    </xf>
    <xf numFmtId="0" fontId="8" fillId="0" borderId="0" xfId="1" applyFont="1" applyAlignment="1">
      <alignment horizontal="center" wrapText="1"/>
    </xf>
    <xf numFmtId="41" fontId="8" fillId="0" borderId="0" xfId="1" applyNumberFormat="1" applyFont="1" applyAlignment="1">
      <alignment wrapText="1"/>
    </xf>
    <xf numFmtId="44" fontId="6" fillId="0" borderId="0" xfId="1" applyNumberFormat="1" applyFont="1" applyAlignment="1">
      <alignment wrapText="1"/>
    </xf>
    <xf numFmtId="0" fontId="6" fillId="0" borderId="0" xfId="1" applyFont="1" applyAlignment="1">
      <alignment wrapText="1"/>
    </xf>
    <xf numFmtId="170" fontId="6" fillId="0" borderId="0" xfId="1" applyNumberFormat="1" applyFont="1" applyAlignment="1">
      <alignment wrapText="1"/>
    </xf>
    <xf numFmtId="2" fontId="8" fillId="0" borderId="0" xfId="1" applyNumberFormat="1" applyFont="1" applyAlignment="1" applyProtection="1">
      <alignment horizontal="center" wrapText="1"/>
      <protection locked="0"/>
    </xf>
    <xf numFmtId="169" fontId="8" fillId="0" borderId="0" xfId="0" applyNumberFormat="1" applyFont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19" borderId="2" xfId="1" applyFont="1" applyFill="1" applyBorder="1" applyAlignment="1">
      <alignment horizontal="center" vertical="center" wrapText="1"/>
    </xf>
    <xf numFmtId="0" fontId="6" fillId="19" borderId="2" xfId="1" applyFont="1" applyFill="1" applyBorder="1" applyAlignment="1">
      <alignment horizontal="center" vertical="center" wrapText="1"/>
    </xf>
    <xf numFmtId="0" fontId="8" fillId="19" borderId="1" xfId="1" applyFont="1" applyFill="1" applyBorder="1" applyAlignment="1">
      <alignment horizontal="center" vertical="center" wrapText="1"/>
    </xf>
    <xf numFmtId="0" fontId="8" fillId="19" borderId="13" xfId="1" applyFont="1" applyFill="1" applyBorder="1" applyAlignment="1">
      <alignment horizontal="center" vertical="center" wrapText="1"/>
    </xf>
    <xf numFmtId="44" fontId="8" fillId="19" borderId="2" xfId="1" applyNumberFormat="1" applyFont="1" applyFill="1" applyBorder="1" applyAlignment="1" applyProtection="1">
      <alignment horizontal="center" vertical="center"/>
      <protection locked="0"/>
    </xf>
    <xf numFmtId="10" fontId="8" fillId="19" borderId="2" xfId="12" applyNumberFormat="1" applyFont="1" applyFill="1" applyBorder="1" applyAlignment="1" applyProtection="1">
      <alignment horizontal="center" vertical="center"/>
      <protection locked="0"/>
    </xf>
    <xf numFmtId="44" fontId="8" fillId="19" borderId="7" xfId="1" applyNumberFormat="1" applyFont="1" applyFill="1" applyBorder="1" applyAlignment="1" applyProtection="1">
      <alignment horizontal="center" vertical="center"/>
      <protection locked="0"/>
    </xf>
    <xf numFmtId="10" fontId="8" fillId="19" borderId="7" xfId="12" applyNumberFormat="1" applyFont="1" applyFill="1" applyBorder="1" applyAlignment="1" applyProtection="1">
      <alignment horizontal="center" vertical="center"/>
      <protection locked="0"/>
    </xf>
    <xf numFmtId="44" fontId="8" fillId="19" borderId="3" xfId="1" applyNumberFormat="1" applyFont="1" applyFill="1" applyBorder="1" applyAlignment="1" applyProtection="1">
      <alignment horizontal="center" vertical="center"/>
      <protection locked="0"/>
    </xf>
    <xf numFmtId="1" fontId="8" fillId="0" borderId="0" xfId="1" applyNumberFormat="1" applyFont="1" applyAlignment="1" applyProtection="1">
      <alignment horizontal="center" wrapText="1"/>
      <protection locked="0"/>
    </xf>
    <xf numFmtId="3" fontId="8" fillId="0" borderId="0" xfId="1" applyNumberFormat="1" applyFont="1" applyAlignment="1">
      <alignment wrapText="1"/>
    </xf>
    <xf numFmtId="0" fontId="8" fillId="19" borderId="8" xfId="1" applyFont="1" applyFill="1" applyBorder="1" applyAlignment="1" applyProtection="1">
      <alignment horizontal="center" vertical="center"/>
      <protection locked="0"/>
    </xf>
    <xf numFmtId="0" fontId="8" fillId="19" borderId="9" xfId="1" applyFont="1" applyFill="1" applyBorder="1" applyAlignment="1" applyProtection="1">
      <alignment horizontal="center" vertical="center"/>
      <protection locked="0"/>
    </xf>
    <xf numFmtId="0" fontId="8" fillId="19" borderId="9" xfId="1" applyFont="1" applyFill="1" applyBorder="1" applyAlignment="1">
      <alignment horizontal="center" vertical="center" wrapText="1"/>
    </xf>
    <xf numFmtId="44" fontId="8" fillId="19" borderId="0" xfId="1" applyNumberFormat="1" applyFont="1" applyFill="1" applyAlignment="1" applyProtection="1">
      <alignment horizontal="center" vertical="center"/>
      <protection locked="0"/>
    </xf>
    <xf numFmtId="44" fontId="8" fillId="19" borderId="15" xfId="1" applyNumberFormat="1" applyFont="1" applyFill="1" applyBorder="1" applyAlignment="1" applyProtection="1">
      <alignment horizontal="center" vertical="center"/>
      <protection locked="0"/>
    </xf>
    <xf numFmtId="44" fontId="8" fillId="19" borderId="11" xfId="1" applyNumberFormat="1" applyFont="1" applyFill="1" applyBorder="1" applyAlignment="1" applyProtection="1">
      <alignment horizontal="center" vertical="center"/>
      <protection locked="0"/>
    </xf>
    <xf numFmtId="44" fontId="8" fillId="19" borderId="13" xfId="225" applyFont="1" applyFill="1" applyBorder="1" applyAlignment="1" applyProtection="1">
      <alignment horizontal="center" vertical="center"/>
      <protection locked="0"/>
    </xf>
    <xf numFmtId="44" fontId="8" fillId="19" borderId="14" xfId="225" applyFont="1" applyFill="1" applyBorder="1" applyAlignment="1" applyProtection="1">
      <alignment horizontal="center" vertical="center"/>
      <protection locked="0"/>
    </xf>
    <xf numFmtId="10" fontId="6" fillId="19" borderId="3" xfId="12" applyNumberFormat="1" applyFont="1" applyFill="1" applyBorder="1" applyAlignment="1" applyProtection="1">
      <alignment horizontal="center" vertical="center"/>
      <protection locked="0"/>
    </xf>
    <xf numFmtId="10" fontId="6" fillId="19" borderId="2" xfId="12" applyNumberFormat="1" applyFont="1" applyFill="1" applyBorder="1" applyAlignment="1" applyProtection="1">
      <alignment horizontal="center" vertical="center"/>
      <protection locked="0"/>
    </xf>
    <xf numFmtId="10" fontId="6" fillId="19" borderId="7" xfId="12" applyNumberFormat="1" applyFont="1" applyFill="1" applyBorder="1" applyAlignment="1" applyProtection="1">
      <alignment horizontal="center" vertical="center"/>
      <protection locked="0"/>
    </xf>
    <xf numFmtId="44" fontId="8" fillId="19" borderId="8" xfId="225" applyFont="1" applyFill="1" applyBorder="1" applyAlignment="1" applyProtection="1">
      <alignment horizontal="center" vertical="center"/>
      <protection locked="0"/>
    </xf>
    <xf numFmtId="44" fontId="8" fillId="19" borderId="9" xfId="225" applyFont="1" applyFill="1" applyBorder="1" applyAlignment="1" applyProtection="1">
      <alignment horizontal="center" vertical="center"/>
      <protection locked="0"/>
    </xf>
    <xf numFmtId="10" fontId="8" fillId="19" borderId="3" xfId="12" applyNumberFormat="1" applyFont="1" applyFill="1" applyBorder="1" applyAlignment="1" applyProtection="1">
      <alignment horizontal="center" vertical="center"/>
      <protection locked="0"/>
    </xf>
    <xf numFmtId="168" fontId="8" fillId="19" borderId="13" xfId="1" applyNumberFormat="1" applyFont="1" applyFill="1" applyBorder="1" applyAlignment="1" applyProtection="1">
      <alignment horizontal="center" vertical="center"/>
      <protection locked="0"/>
    </xf>
    <xf numFmtId="168" fontId="8" fillId="19" borderId="14" xfId="1" applyNumberFormat="1" applyFont="1" applyFill="1" applyBorder="1" applyAlignment="1" applyProtection="1">
      <alignment horizontal="center" vertical="center"/>
      <protection locked="0"/>
    </xf>
    <xf numFmtId="168" fontId="8" fillId="19" borderId="12" xfId="1" applyNumberFormat="1" applyFont="1" applyFill="1" applyBorder="1" applyAlignment="1" applyProtection="1">
      <alignment horizontal="center" vertical="center"/>
      <protection locked="0"/>
    </xf>
    <xf numFmtId="10" fontId="6" fillId="19" borderId="12" xfId="12" applyNumberFormat="1" applyFont="1" applyFill="1" applyBorder="1" applyAlignment="1" applyProtection="1">
      <alignment horizontal="center" vertical="center"/>
      <protection locked="0"/>
    </xf>
    <xf numFmtId="0" fontId="8" fillId="19" borderId="4" xfId="1" applyFont="1" applyFill="1" applyBorder="1" applyAlignment="1">
      <alignment horizontal="center" vertical="center" wrapText="1"/>
    </xf>
    <xf numFmtId="0" fontId="8" fillId="19" borderId="5" xfId="1" applyFont="1" applyFill="1" applyBorder="1" applyAlignment="1">
      <alignment horizontal="center" vertical="center" wrapText="1"/>
    </xf>
    <xf numFmtId="0" fontId="8" fillId="19" borderId="6" xfId="1" applyFont="1" applyFill="1" applyBorder="1" applyAlignment="1">
      <alignment horizontal="center" vertical="center" wrapText="1"/>
    </xf>
    <xf numFmtId="0" fontId="6" fillId="19" borderId="4" xfId="1" applyFont="1" applyFill="1" applyBorder="1" applyAlignment="1">
      <alignment horizontal="center" vertical="center" wrapText="1"/>
    </xf>
    <xf numFmtId="0" fontId="6" fillId="19" borderId="5" xfId="1" applyFont="1" applyFill="1" applyBorder="1" applyAlignment="1">
      <alignment horizontal="center" vertical="center" wrapText="1"/>
    </xf>
    <xf numFmtId="0" fontId="6" fillId="19" borderId="6" xfId="1" applyFont="1" applyFill="1" applyBorder="1" applyAlignment="1">
      <alignment horizontal="center" vertical="center" wrapText="1"/>
    </xf>
    <xf numFmtId="0" fontId="6" fillId="18" borderId="1" xfId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0" fontId="8" fillId="5" borderId="2" xfId="1" applyFont="1" applyFill="1" applyBorder="1" applyAlignment="1">
      <alignment horizontal="center" vertical="center" textRotation="90" wrapText="1"/>
    </xf>
    <xf numFmtId="0" fontId="8" fillId="5" borderId="7" xfId="1" applyFont="1" applyFill="1" applyBorder="1" applyAlignment="1">
      <alignment horizontal="center" vertical="center" textRotation="90" wrapText="1"/>
    </xf>
    <xf numFmtId="0" fontId="8" fillId="5" borderId="3" xfId="1" applyFont="1" applyFill="1" applyBorder="1" applyAlignment="1">
      <alignment horizontal="center" vertical="center" textRotation="90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7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center" vertical="center" textRotation="90" wrapText="1"/>
    </xf>
    <xf numFmtId="0" fontId="6" fillId="5" borderId="1" xfId="1" applyFont="1" applyFill="1" applyBorder="1" applyAlignment="1">
      <alignment horizontal="center" vertical="center" textRotation="90" wrapText="1"/>
    </xf>
    <xf numFmtId="0" fontId="6" fillId="5" borderId="7" xfId="1" applyFont="1" applyFill="1" applyBorder="1" applyAlignment="1">
      <alignment horizontal="center" vertical="center" textRotation="90" wrapText="1"/>
    </xf>
    <xf numFmtId="0" fontId="6" fillId="5" borderId="3" xfId="1" applyFont="1" applyFill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6" fillId="0" borderId="7" xfId="1" applyFont="1" applyBorder="1" applyAlignment="1">
      <alignment horizontal="center" vertical="center" textRotation="90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</cellXfs>
  <cellStyles count="226">
    <cellStyle name="Moeda" xfId="13" builtinId="4"/>
    <cellStyle name="Moeda 10" xfId="225" xr:uid="{BDA5C515-81DA-491C-B55E-2F6DC6E4A20F}"/>
    <cellStyle name="Moeda 10 2" xfId="159" xr:uid="{2D72A0E2-99D4-497D-9DF8-EA9C8FBA3645}"/>
    <cellStyle name="Moeda 10 2 2" xfId="166" xr:uid="{1897C8CF-B6C2-4BB0-AFB7-D01CEED0A855}"/>
    <cellStyle name="Moeda 10 2 2 2" xfId="202" xr:uid="{877031FE-96F9-4F50-8CFF-E6D0C845EEC4}"/>
    <cellStyle name="Moeda 10 2 3" xfId="173" xr:uid="{296EBA11-2701-4144-8285-8817F2905CD2}"/>
    <cellStyle name="Moeda 10 2 3 2" xfId="209" xr:uid="{604CD0C3-D90A-41E6-B189-DACDE52A9E48}"/>
    <cellStyle name="Moeda 10 2 4" xfId="180" xr:uid="{0918D37C-D21E-4862-B148-766D0988CF67}"/>
    <cellStyle name="Moeda 10 2 4 2" xfId="216" xr:uid="{521B9985-1BF2-42B9-B5D6-2A7DB015999D}"/>
    <cellStyle name="Moeda 10 2 5" xfId="188" xr:uid="{2C2874EB-859E-4E54-9E84-83A4BD5769BF}"/>
    <cellStyle name="Moeda 10 2 5 2" xfId="224" xr:uid="{60E1F68A-57A1-48A1-88DF-6532D8BD746C}"/>
    <cellStyle name="Moeda 10 2 6" xfId="195" xr:uid="{E8B19672-A895-4A1C-BFC6-3DB542233BAF}"/>
    <cellStyle name="Moeda 11" xfId="153" xr:uid="{7B731314-6AA1-4742-A6F5-A7AD115FEAFC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7" xr:uid="{00000000-0005-0000-0000-000003000000}"/>
    <cellStyle name="Moeda 3 2 2 2" xfId="110" xr:uid="{ABDA5DCC-A341-4F7D-AFDB-B969E08AA418}"/>
    <cellStyle name="Moeda 3 2 2 3" xfId="199" xr:uid="{56C325F7-B1E5-494F-9980-EF59FA25C3A6}"/>
    <cellStyle name="Moeda 3 2 3" xfId="55" xr:uid="{00000000-0005-0000-0000-000003000000}"/>
    <cellStyle name="Moeda 3 2 3 2" xfId="128" xr:uid="{1CF5E4F0-9479-4732-BE43-3ADD3F16DD77}"/>
    <cellStyle name="Moeda 3 2 4" xfId="73" xr:uid="{00000000-0005-0000-0000-000003000000}"/>
    <cellStyle name="Moeda 3 2 4 2" xfId="146" xr:uid="{CD6F3B3C-FCE6-44B1-95AD-729F0A3A4EB7}"/>
    <cellStyle name="Moeda 3 2 5" xfId="92" xr:uid="{17FC9BBA-BA22-47C1-A177-13ADD4D07D2C}"/>
    <cellStyle name="Moeda 3 2 6" xfId="163" xr:uid="{31AA4462-F43C-4EBC-A897-6D11BC3A63B7}"/>
    <cellStyle name="Moeda 3 3" xfId="28" xr:uid="{00000000-0005-0000-0000-000003000000}"/>
    <cellStyle name="Moeda 3 3 2" xfId="101" xr:uid="{2EF12F78-D71E-4604-BB5E-78C037893C3B}"/>
    <cellStyle name="Moeda 3 3 2 2" xfId="206" xr:uid="{045A9572-9D87-4E7D-BD90-D9748BD6FE07}"/>
    <cellStyle name="Moeda 3 3 3" xfId="170" xr:uid="{1ADC0E8A-57F8-43D6-9BC4-DD2CCE6F3FA2}"/>
    <cellStyle name="Moeda 3 4" xfId="46" xr:uid="{00000000-0005-0000-0000-000003000000}"/>
    <cellStyle name="Moeda 3 4 2" xfId="119" xr:uid="{530BDB3B-C215-42D9-B89E-0FEAC3C7A022}"/>
    <cellStyle name="Moeda 3 4 2 2" xfId="213" xr:uid="{FAE00816-67B7-40B6-855F-ACF256B2C9E9}"/>
    <cellStyle name="Moeda 3 4 3" xfId="177" xr:uid="{958BC3F8-6372-4EFC-8CAB-65B7D7A30E53}"/>
    <cellStyle name="Moeda 3 5" xfId="64" xr:uid="{00000000-0005-0000-0000-000003000000}"/>
    <cellStyle name="Moeda 3 5 2" xfId="137" xr:uid="{FB105BE1-7000-4110-822B-D533425CC56E}"/>
    <cellStyle name="Moeda 3 5 2 2" xfId="221" xr:uid="{B6612AE0-28AB-4C57-9EA0-83EF7C45CF43}"/>
    <cellStyle name="Moeda 3 5 3" xfId="185" xr:uid="{EBB76EAF-1856-41E0-AAAF-33EEBD969545}"/>
    <cellStyle name="Moeda 3 6" xfId="83" xr:uid="{3D4FD2A3-9573-4A80-A388-FD987296137E}"/>
    <cellStyle name="Moeda 3 6 2" xfId="192" xr:uid="{B4EC24F6-79E6-47E6-8588-43EE155E171D}"/>
    <cellStyle name="Moeda 3 7" xfId="156" xr:uid="{6FB0A86A-88F7-44E0-A634-6E66C66BAF3D}"/>
    <cellStyle name="Moeda 4" xfId="14" xr:uid="{00000000-0005-0000-0000-000004000000}"/>
    <cellStyle name="Moeda 4 2" xfId="23" xr:uid="{00000000-0005-0000-0000-000004000000}"/>
    <cellStyle name="Moeda 4 2 2" xfId="41" xr:uid="{00000000-0005-0000-0000-000004000000}"/>
    <cellStyle name="Moeda 4 2 2 2" xfId="114" xr:uid="{3AFFF05A-8A5A-4314-B24E-62308C3CF433}"/>
    <cellStyle name="Moeda 4 2 3" xfId="59" xr:uid="{00000000-0005-0000-0000-000004000000}"/>
    <cellStyle name="Moeda 4 2 3 2" xfId="132" xr:uid="{AC3139EB-5448-444F-9E8F-5B8BDE4F30F0}"/>
    <cellStyle name="Moeda 4 2 4" xfId="77" xr:uid="{00000000-0005-0000-0000-000004000000}"/>
    <cellStyle name="Moeda 4 2 4 2" xfId="150" xr:uid="{F61DF5A6-19CA-4789-BF9B-4A1B49C5DE33}"/>
    <cellStyle name="Moeda 4 2 5" xfId="96" xr:uid="{F56B176D-C7CD-411E-9815-74A0A8FAB528}"/>
    <cellStyle name="Moeda 4 2 6" xfId="196" xr:uid="{5509CC75-DA16-4112-A910-90223F2A0154}"/>
    <cellStyle name="Moeda 4 3" xfId="32" xr:uid="{00000000-0005-0000-0000-000004000000}"/>
    <cellStyle name="Moeda 4 3 2" xfId="105" xr:uid="{99B4D2B9-8F44-4409-AA74-DCF804D14EE5}"/>
    <cellStyle name="Moeda 4 4" xfId="50" xr:uid="{00000000-0005-0000-0000-000004000000}"/>
    <cellStyle name="Moeda 4 4 2" xfId="123" xr:uid="{D804B73B-3D8F-463E-8283-11E33CF9F0D1}"/>
    <cellStyle name="Moeda 4 5" xfId="68" xr:uid="{00000000-0005-0000-0000-000004000000}"/>
    <cellStyle name="Moeda 4 5 2" xfId="141" xr:uid="{AB26A4FF-7525-4DA3-A73D-365B90FF5671}"/>
    <cellStyle name="Moeda 4 6" xfId="87" xr:uid="{FA65FD0A-017D-47F9-93D2-0AABAD9B3CC9}"/>
    <cellStyle name="Moeda 4 7" xfId="160" xr:uid="{EDB7B1FB-C6F2-4114-B93D-824FA39E629F}"/>
    <cellStyle name="Moeda 5" xfId="22" xr:uid="{00000000-0005-0000-0000-00003E000000}"/>
    <cellStyle name="Moeda 5 2" xfId="40" xr:uid="{00000000-0005-0000-0000-00003E000000}"/>
    <cellStyle name="Moeda 5 2 2" xfId="113" xr:uid="{C09B07A4-39A0-4D27-BB3D-6D61404CACC2}"/>
    <cellStyle name="Moeda 5 2 3" xfId="203" xr:uid="{809D9F55-B0C4-45D1-9237-91DD34E27031}"/>
    <cellStyle name="Moeda 5 3" xfId="58" xr:uid="{00000000-0005-0000-0000-00003E000000}"/>
    <cellStyle name="Moeda 5 3 2" xfId="131" xr:uid="{D3B203BC-85D4-4FEA-B2DE-4E344CC2E1EC}"/>
    <cellStyle name="Moeda 5 4" xfId="76" xr:uid="{00000000-0005-0000-0000-00003E000000}"/>
    <cellStyle name="Moeda 5 4 2" xfId="149" xr:uid="{E22E9F74-E687-4165-8D4B-C6D52217E246}"/>
    <cellStyle name="Moeda 5 5" xfId="95" xr:uid="{90945B75-AB84-4A53-8687-1F9185B7354E}"/>
    <cellStyle name="Moeda 5 6" xfId="167" xr:uid="{2BAB1ECE-974D-49F7-8C9C-1731FC5252A6}"/>
    <cellStyle name="Moeda 6" xfId="31" xr:uid="{00000000-0005-0000-0000-000047000000}"/>
    <cellStyle name="Moeda 6 2" xfId="104" xr:uid="{2FFD9639-1EF3-4A56-ABEF-EB1EF9ED8246}"/>
    <cellStyle name="Moeda 6 2 2" xfId="210" xr:uid="{0EFCBA18-AF6F-42BB-92D0-7284E6F88947}"/>
    <cellStyle name="Moeda 6 3" xfId="174" xr:uid="{3CE0349A-81BA-4D0E-BDA7-4840A531A8ED}"/>
    <cellStyle name="Moeda 7" xfId="49" xr:uid="{00000000-0005-0000-0000-000059000000}"/>
    <cellStyle name="Moeda 7 2" xfId="122" xr:uid="{46F19E9A-36C4-4973-B332-9F68E04A98DD}"/>
    <cellStyle name="Moeda 7 2 2" xfId="218" xr:uid="{5E04A471-BF0D-4950-9493-8D467237E995}"/>
    <cellStyle name="Moeda 7 3" xfId="182" xr:uid="{CBB40D79-9455-4F07-AFB0-508A36950234}"/>
    <cellStyle name="Moeda 8" xfId="67" xr:uid="{00000000-0005-0000-0000-00006B000000}"/>
    <cellStyle name="Moeda 8 2" xfId="140" xr:uid="{E6B4AE69-AF3A-40A6-93CF-1913F5722DB4}"/>
    <cellStyle name="Moeda 8 3" xfId="189" xr:uid="{3459FAFA-2A3D-4A34-9ECA-A900B223239F}"/>
    <cellStyle name="Moeda 9" xfId="86" xr:uid="{4D9F22FC-525D-4E3F-8A4B-74A932346AAD}"/>
    <cellStyle name="Normal" xfId="0" builtinId="0"/>
    <cellStyle name="Normal 2" xfId="1" xr:uid="{00000000-0005-0000-0000-000006000000}"/>
    <cellStyle name="Porcentagem" xfId="80" builtinId="5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9" xr:uid="{00000000-0005-0000-0000-00000A000000}"/>
    <cellStyle name="Separador de milhares 2 2 2 2 2 2" xfId="112" xr:uid="{6B2F4FB6-FC81-4646-92EC-43AA40225B3A}"/>
    <cellStyle name="Separador de milhares 2 2 2 2 2 3" xfId="201" xr:uid="{6E7B0457-30C6-4F9E-817E-0AAB817004DD}"/>
    <cellStyle name="Separador de milhares 2 2 2 2 3" xfId="57" xr:uid="{00000000-0005-0000-0000-00000A000000}"/>
    <cellStyle name="Separador de milhares 2 2 2 2 3 2" xfId="130" xr:uid="{6DB0AF19-1C8B-43E0-B07E-E03FEDA15B86}"/>
    <cellStyle name="Separador de milhares 2 2 2 2 4" xfId="75" xr:uid="{00000000-0005-0000-0000-00000A000000}"/>
    <cellStyle name="Separador de milhares 2 2 2 2 4 2" xfId="148" xr:uid="{BA3B7C13-5B3D-4968-BB69-F76ACDBA7851}"/>
    <cellStyle name="Separador de milhares 2 2 2 2 5" xfId="94" xr:uid="{BC13173A-03C1-4234-93FD-2EEC6734DEC5}"/>
    <cellStyle name="Separador de milhares 2 2 2 2 6" xfId="165" xr:uid="{00ACBE27-22F1-4785-AA73-05188D66262E}"/>
    <cellStyle name="Separador de milhares 2 2 2 3" xfId="30" xr:uid="{00000000-0005-0000-0000-00000A000000}"/>
    <cellStyle name="Separador de milhares 2 2 2 3 2" xfId="103" xr:uid="{5EF95AB9-1997-453D-B550-6669541440F0}"/>
    <cellStyle name="Separador de milhares 2 2 2 3 2 2" xfId="208" xr:uid="{80AB9169-CC7D-4DD5-8E9E-6C85FC36BB86}"/>
    <cellStyle name="Separador de milhares 2 2 2 3 3" xfId="172" xr:uid="{B7D7AE5A-E904-413E-875E-198F6AA50E8F}"/>
    <cellStyle name="Separador de milhares 2 2 2 4" xfId="48" xr:uid="{00000000-0005-0000-0000-00000A000000}"/>
    <cellStyle name="Separador de milhares 2 2 2 4 2" xfId="121" xr:uid="{4AC1AEFB-766A-49AA-9637-7F0B59206986}"/>
    <cellStyle name="Separador de milhares 2 2 2 4 2 2" xfId="215" xr:uid="{4B9CB1F0-EC15-4F37-9162-8CECB6130471}"/>
    <cellStyle name="Separador de milhares 2 2 2 4 3" xfId="179" xr:uid="{BAC43B13-3045-4C95-87AC-C380B7FFC4ED}"/>
    <cellStyle name="Separador de milhares 2 2 2 5" xfId="66" xr:uid="{00000000-0005-0000-0000-00000A000000}"/>
    <cellStyle name="Separador de milhares 2 2 2 5 2" xfId="139" xr:uid="{0F40F5E4-642E-402E-A69B-397B2AA3583C}"/>
    <cellStyle name="Separador de milhares 2 2 2 5 2 2" xfId="223" xr:uid="{973615A3-DC46-41F6-8D26-CD3AA0CA0FA0}"/>
    <cellStyle name="Separador de milhares 2 2 2 5 3" xfId="187" xr:uid="{BF801D85-06EA-4E22-BA5A-4C84499A30B1}"/>
    <cellStyle name="Separador de milhares 2 2 2 6" xfId="85" xr:uid="{92CC04AB-875C-4D8A-93B1-787E12456119}"/>
    <cellStyle name="Separador de milhares 2 2 2 6 2" xfId="194" xr:uid="{61D99520-3DD3-4BED-BC56-F1F62707369A}"/>
    <cellStyle name="Separador de milhares 2 2 2 7" xfId="158" xr:uid="{A183F527-8378-43C7-A653-3EEE5B992282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43" xr:uid="{00000000-0005-0000-0000-00000B000000}"/>
    <cellStyle name="Separador de milhares 2 2 3 2 2 2" xfId="116" xr:uid="{AB5F1F53-83F2-4876-AC9E-8FCFEBFD6D9D}"/>
    <cellStyle name="Separador de milhares 2 2 3 2 3" xfId="61" xr:uid="{00000000-0005-0000-0000-00000B000000}"/>
    <cellStyle name="Separador de milhares 2 2 3 2 3 2" xfId="134" xr:uid="{C3B33F7C-2A69-4FE7-B54A-CEB6061B918F}"/>
    <cellStyle name="Separador de milhares 2 2 3 2 4" xfId="79" xr:uid="{00000000-0005-0000-0000-00000B000000}"/>
    <cellStyle name="Separador de milhares 2 2 3 2 4 2" xfId="152" xr:uid="{2BF4B6A0-A080-48AA-976F-BA4CD4ACAD22}"/>
    <cellStyle name="Separador de milhares 2 2 3 2 5" xfId="98" xr:uid="{B0DF90A6-AE80-47B1-B6EB-D6FF876A6C45}"/>
    <cellStyle name="Separador de milhares 2 2 3 2 6" xfId="198" xr:uid="{128F1C67-EBA0-4A99-9ABD-31AE6CA6DA7C}"/>
    <cellStyle name="Separador de milhares 2 2 3 3" xfId="34" xr:uid="{00000000-0005-0000-0000-00000B000000}"/>
    <cellStyle name="Separador de milhares 2 2 3 3 2" xfId="107" xr:uid="{F450CBC2-FB40-40A6-A247-7E538500111F}"/>
    <cellStyle name="Separador de milhares 2 2 3 4" xfId="52" xr:uid="{00000000-0005-0000-0000-00000B000000}"/>
    <cellStyle name="Separador de milhares 2 2 3 4 2" xfId="125" xr:uid="{71863050-CB8B-4694-B9DD-571AF9FFE9F1}"/>
    <cellStyle name="Separador de milhares 2 2 3 5" xfId="70" xr:uid="{00000000-0005-0000-0000-00000B000000}"/>
    <cellStyle name="Separador de milhares 2 2 3 5 2" xfId="143" xr:uid="{C980D2DF-85AD-4238-9548-08400C53FB67}"/>
    <cellStyle name="Separador de milhares 2 2 3 6" xfId="89" xr:uid="{97D4F38F-366A-467F-A9CA-DE674B1DB9C5}"/>
    <cellStyle name="Separador de milhares 2 2 3 7" xfId="162" xr:uid="{40B43392-B62D-4F24-A16B-59F92EE81B56}"/>
    <cellStyle name="Separador de milhares 2 2 4" xfId="18" xr:uid="{00000000-0005-0000-0000-000009000000}"/>
    <cellStyle name="Separador de milhares 2 2 4 2" xfId="36" xr:uid="{00000000-0005-0000-0000-000009000000}"/>
    <cellStyle name="Separador de milhares 2 2 4 2 2" xfId="109" xr:uid="{C71E470A-681C-4BAB-BB0B-C815B2395EA8}"/>
    <cellStyle name="Separador de milhares 2 2 4 2 3" xfId="205" xr:uid="{89FC06B0-128D-4F14-911B-99820D893B83}"/>
    <cellStyle name="Separador de milhares 2 2 4 3" xfId="54" xr:uid="{00000000-0005-0000-0000-000009000000}"/>
    <cellStyle name="Separador de milhares 2 2 4 3 2" xfId="127" xr:uid="{6875CF3E-C599-4227-B51F-E58047A40CE0}"/>
    <cellStyle name="Separador de milhares 2 2 4 4" xfId="72" xr:uid="{00000000-0005-0000-0000-000009000000}"/>
    <cellStyle name="Separador de milhares 2 2 4 4 2" xfId="145" xr:uid="{74F44770-3BFF-4E27-8045-203A0E7C0DEB}"/>
    <cellStyle name="Separador de milhares 2 2 4 5" xfId="91" xr:uid="{DB0D4A21-59F9-4218-96EC-99A30B7D55CD}"/>
    <cellStyle name="Separador de milhares 2 2 4 6" xfId="169" xr:uid="{A92316D6-286A-451F-BE45-A939C79DDC18}"/>
    <cellStyle name="Separador de milhares 2 2 5" xfId="27" xr:uid="{00000000-0005-0000-0000-000009000000}"/>
    <cellStyle name="Separador de milhares 2 2 5 2" xfId="100" xr:uid="{593C66A7-23D0-43B5-AB9D-3FB6D434086C}"/>
    <cellStyle name="Separador de milhares 2 2 5 2 2" xfId="212" xr:uid="{C6B055EC-4DBE-4B4B-A462-BE62EE7B9974}"/>
    <cellStyle name="Separador de milhares 2 2 5 3" xfId="176" xr:uid="{5E7E7A6F-5829-44C4-A66D-598E736F9EB2}"/>
    <cellStyle name="Separador de milhares 2 2 6" xfId="45" xr:uid="{00000000-0005-0000-0000-000009000000}"/>
    <cellStyle name="Separador de milhares 2 2 6 2" xfId="118" xr:uid="{D72A6242-E3BA-4273-846E-84A4E30717F4}"/>
    <cellStyle name="Separador de milhares 2 2 6 2 2" xfId="220" xr:uid="{648C7F7A-F72A-4FB6-9787-1E160084E50F}"/>
    <cellStyle name="Separador de milhares 2 2 6 3" xfId="184" xr:uid="{D136C985-2A2D-41A9-9A89-A3094B5F3853}"/>
    <cellStyle name="Separador de milhares 2 2 7" xfId="63" xr:uid="{00000000-0005-0000-0000-000009000000}"/>
    <cellStyle name="Separador de milhares 2 2 7 2" xfId="136" xr:uid="{6FB1FFB8-0DBE-4663-A309-859362340B6E}"/>
    <cellStyle name="Separador de milhares 2 2 7 3" xfId="191" xr:uid="{263911D2-AF0E-4D46-90BA-0A050EDD395E}"/>
    <cellStyle name="Separador de milhares 2 2 8" xfId="82" xr:uid="{B5804A7A-E88E-4579-801C-A04F16078806}"/>
    <cellStyle name="Separador de milhares 2 2 9" xfId="155" xr:uid="{78301C5C-7819-43D5-B19F-08D8E9E82CFB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8" xr:uid="{00000000-0005-0000-0000-00000D000000}"/>
    <cellStyle name="Separador de milhares 2 3 2 2 2 2" xfId="111" xr:uid="{1B58CD3B-932A-4B8E-914D-EBA1F3FCDDBE}"/>
    <cellStyle name="Separador de milhares 2 3 2 2 2 3" xfId="200" xr:uid="{2E845B96-B4B1-4780-AE2C-27867E0485EC}"/>
    <cellStyle name="Separador de milhares 2 3 2 2 3" xfId="56" xr:uid="{00000000-0005-0000-0000-00000D000000}"/>
    <cellStyle name="Separador de milhares 2 3 2 2 3 2" xfId="129" xr:uid="{5BA3E5FD-977D-4C2C-948F-C029D25C9EA0}"/>
    <cellStyle name="Separador de milhares 2 3 2 2 4" xfId="74" xr:uid="{00000000-0005-0000-0000-00000D000000}"/>
    <cellStyle name="Separador de milhares 2 3 2 2 4 2" xfId="147" xr:uid="{63012BD1-6AAC-4BE4-9932-331C5981F9FA}"/>
    <cellStyle name="Separador de milhares 2 3 2 2 5" xfId="93" xr:uid="{CD6B9B13-C2F6-4770-8440-CE2934F746CE}"/>
    <cellStyle name="Separador de milhares 2 3 2 2 6" xfId="164" xr:uid="{CED7267D-AEA7-432E-A7B4-5FFB3D15F494}"/>
    <cellStyle name="Separador de milhares 2 3 2 3" xfId="29" xr:uid="{00000000-0005-0000-0000-00000D000000}"/>
    <cellStyle name="Separador de milhares 2 3 2 3 2" xfId="102" xr:uid="{27A55033-CFF4-4774-B958-5B28D4B5B8DD}"/>
    <cellStyle name="Separador de milhares 2 3 2 3 2 2" xfId="207" xr:uid="{D5CDFD19-050C-4F3C-8EDB-32EB64690679}"/>
    <cellStyle name="Separador de milhares 2 3 2 3 3" xfId="171" xr:uid="{E77D847B-9994-44BC-836E-B50C8DC2836F}"/>
    <cellStyle name="Separador de milhares 2 3 2 4" xfId="47" xr:uid="{00000000-0005-0000-0000-00000D000000}"/>
    <cellStyle name="Separador de milhares 2 3 2 4 2" xfId="120" xr:uid="{1672A29F-8DE8-44AA-B2E3-947549B82993}"/>
    <cellStyle name="Separador de milhares 2 3 2 4 2 2" xfId="214" xr:uid="{ED5590D6-1905-4B37-8077-4F7E3C08B7D8}"/>
    <cellStyle name="Separador de milhares 2 3 2 4 3" xfId="178" xr:uid="{9C2CF838-0D4D-47EF-835F-B9B8233B276C}"/>
    <cellStyle name="Separador de milhares 2 3 2 5" xfId="65" xr:uid="{00000000-0005-0000-0000-00000D000000}"/>
    <cellStyle name="Separador de milhares 2 3 2 5 2" xfId="138" xr:uid="{C145300D-5E53-4399-9AF1-2F55868D6C6B}"/>
    <cellStyle name="Separador de milhares 2 3 2 5 2 2" xfId="222" xr:uid="{885E78E2-CCE2-414C-8B4C-E4B9DB167CDC}"/>
    <cellStyle name="Separador de milhares 2 3 2 5 3" xfId="186" xr:uid="{AA729696-AACD-47F0-B939-8214EBBF5D9D}"/>
    <cellStyle name="Separador de milhares 2 3 2 6" xfId="84" xr:uid="{86F6A7C9-28E9-49A5-871B-09ECFC1F9CB7}"/>
    <cellStyle name="Separador de milhares 2 3 2 6 2" xfId="193" xr:uid="{BF8CA447-9382-4A00-BCFD-5BBA027ED737}"/>
    <cellStyle name="Separador de milhares 2 3 2 7" xfId="157" xr:uid="{9F5B1840-7878-4F31-9240-A82EDF1A3048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42" xr:uid="{00000000-0005-0000-0000-00000E000000}"/>
    <cellStyle name="Separador de milhares 2 3 3 2 2 2" xfId="115" xr:uid="{2B02A911-9C51-412A-8AA1-4CCD9E15C762}"/>
    <cellStyle name="Separador de milhares 2 3 3 2 3" xfId="60" xr:uid="{00000000-0005-0000-0000-00000E000000}"/>
    <cellStyle name="Separador de milhares 2 3 3 2 3 2" xfId="133" xr:uid="{965D2E64-FF95-4897-8DC2-E5EB80E3279D}"/>
    <cellStyle name="Separador de milhares 2 3 3 2 4" xfId="78" xr:uid="{00000000-0005-0000-0000-00000E000000}"/>
    <cellStyle name="Separador de milhares 2 3 3 2 4 2" xfId="151" xr:uid="{C6C593AC-8CE2-4D1F-8DC4-826C40A4DD91}"/>
    <cellStyle name="Separador de milhares 2 3 3 2 5" xfId="97" xr:uid="{C042208D-E960-4087-9E90-9C72AD8ECF38}"/>
    <cellStyle name="Separador de milhares 2 3 3 2 6" xfId="197" xr:uid="{F4980D90-B5AF-41E7-BDFF-8F89B405CE5E}"/>
    <cellStyle name="Separador de milhares 2 3 3 3" xfId="33" xr:uid="{00000000-0005-0000-0000-00000E000000}"/>
    <cellStyle name="Separador de milhares 2 3 3 3 2" xfId="106" xr:uid="{ADC07E40-6321-4A70-9E09-A757DB75E4A5}"/>
    <cellStyle name="Separador de milhares 2 3 3 4" xfId="51" xr:uid="{00000000-0005-0000-0000-00000E000000}"/>
    <cellStyle name="Separador de milhares 2 3 3 4 2" xfId="124" xr:uid="{13023561-8481-41DB-8BA8-934F23C0E54F}"/>
    <cellStyle name="Separador de milhares 2 3 3 5" xfId="69" xr:uid="{00000000-0005-0000-0000-00000E000000}"/>
    <cellStyle name="Separador de milhares 2 3 3 5 2" xfId="142" xr:uid="{768BB505-9303-465E-949B-5E54C09136D2}"/>
    <cellStyle name="Separador de milhares 2 3 3 6" xfId="88" xr:uid="{7481819A-E418-415C-A023-3DC8C03DF437}"/>
    <cellStyle name="Separador de milhares 2 3 3 7" xfId="161" xr:uid="{A46007D5-5D7E-4FD9-A42A-E963CC68F745}"/>
    <cellStyle name="Separador de milhares 2 3 4" xfId="17" xr:uid="{00000000-0005-0000-0000-00000C000000}"/>
    <cellStyle name="Separador de milhares 2 3 4 2" xfId="35" xr:uid="{00000000-0005-0000-0000-00000C000000}"/>
    <cellStyle name="Separador de milhares 2 3 4 2 2" xfId="108" xr:uid="{C3E0FD2B-D55F-4366-9DE9-CF9F5D05E404}"/>
    <cellStyle name="Separador de milhares 2 3 4 2 3" xfId="204" xr:uid="{9CB60634-1EBD-4B7C-B6BA-5028C1024059}"/>
    <cellStyle name="Separador de milhares 2 3 4 3" xfId="53" xr:uid="{00000000-0005-0000-0000-00000C000000}"/>
    <cellStyle name="Separador de milhares 2 3 4 3 2" xfId="126" xr:uid="{B660B95D-70C5-4898-BB0F-01026F3D9FAE}"/>
    <cellStyle name="Separador de milhares 2 3 4 4" xfId="71" xr:uid="{00000000-0005-0000-0000-00000C000000}"/>
    <cellStyle name="Separador de milhares 2 3 4 4 2" xfId="144" xr:uid="{CFB40E6B-D968-40AB-98B2-130745747DB5}"/>
    <cellStyle name="Separador de milhares 2 3 4 5" xfId="90" xr:uid="{8E33BAC8-0C5F-42F4-A756-134C8AB7F4BC}"/>
    <cellStyle name="Separador de milhares 2 3 4 6" xfId="168" xr:uid="{AB552F66-69AF-4209-886B-38B3A25B29EB}"/>
    <cellStyle name="Separador de milhares 2 3 5" xfId="26" xr:uid="{00000000-0005-0000-0000-00000C000000}"/>
    <cellStyle name="Separador de milhares 2 3 5 2" xfId="99" xr:uid="{3065B73E-E243-4654-B18A-EE4B839AD622}"/>
    <cellStyle name="Separador de milhares 2 3 5 2 2" xfId="211" xr:uid="{D1FFFF6C-CE18-402D-BA52-EC9CB3139D8A}"/>
    <cellStyle name="Separador de milhares 2 3 5 3" xfId="175" xr:uid="{7263C8B9-EA9E-4011-B2F8-3E2035D9B11C}"/>
    <cellStyle name="Separador de milhares 2 3 6" xfId="44" xr:uid="{00000000-0005-0000-0000-00000C000000}"/>
    <cellStyle name="Separador de milhares 2 3 6 2" xfId="117" xr:uid="{F3061C01-7604-4FF3-9DDC-D4EE87EA3DA5}"/>
    <cellStyle name="Separador de milhares 2 3 6 2 2" xfId="219" xr:uid="{59C74567-2BC5-47E3-B3D3-3F3250887FF4}"/>
    <cellStyle name="Separador de milhares 2 3 6 3" xfId="183" xr:uid="{977580DC-B54C-4791-A87A-E9D79DD388A8}"/>
    <cellStyle name="Separador de milhares 2 3 7" xfId="62" xr:uid="{00000000-0005-0000-0000-00000C000000}"/>
    <cellStyle name="Separador de milhares 2 3 7 2" xfId="135" xr:uid="{CE48E180-0FB0-4FB1-954C-9CC0C0242539}"/>
    <cellStyle name="Separador de milhares 2 3 7 3" xfId="190" xr:uid="{4D6C0C5C-039E-43BC-87E0-0B593F40A69D}"/>
    <cellStyle name="Separador de milhares 2 3 8" xfId="81" xr:uid="{03C40AE6-0AE1-4E1B-9B20-60C10702428D}"/>
    <cellStyle name="Separador de milhares 2 3 9" xfId="154" xr:uid="{72553537-4DEC-4292-8A06-00707B1129BF}"/>
    <cellStyle name="Separador de milhares 3" xfId="3" xr:uid="{00000000-0005-0000-0000-00000F000000}"/>
    <cellStyle name="Título 5" xfId="4" xr:uid="{00000000-0005-0000-0000-000010000000}"/>
    <cellStyle name="Vírgula 2" xfId="181" xr:uid="{1E63CEE3-3E92-44CD-9ECE-822B7A4FE5D2}"/>
    <cellStyle name="Vírgula 2 2" xfId="217" xr:uid="{E6FAC391-8370-4E6A-BEBF-5770F5E0FFA7}"/>
  </cellStyles>
  <dxfs count="30"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CCECFF"/>
      <color rgb="FFFFFF99"/>
      <color rgb="FFCCFFFF"/>
      <color rgb="FF3333FF"/>
      <color rgb="FFFF5050"/>
      <color rgb="FF66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09ECA7C-4BA0-4FA8-94DA-397F86C10B61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ADD7720-F619-4946-9D41-6991EEAE843C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381E8CA-53A7-40DA-A1DF-EC1C6CA60052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195A4AAD-C6ED-42D4-92E4-445C4DDA93BB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0D41A27-4DD8-4101-8220-55625E2D33A8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99E451C-F04A-4848-9B33-0810EF8342F0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9785C69-4A86-4E98-B5B3-C1BA2F6B42C5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7CC73EA-A192-4E77-9C85-89EAB4D11791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95CA331-BBED-49DE-BFA1-68F5D7D3B88F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86FF3D5-F415-44D9-8109-AEAFB1494416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B6A6223-4C11-438D-BF9A-A7F808E2C06C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07FEB33-ABF2-4BDB-931D-3D555D4CB60F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4E0A52E-CFE6-4F8E-BF9B-D922F5E80285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4F2C002B-52D1-4506-907E-FEDD52EF7EC8}"/>
            </a:ext>
          </a:extLst>
        </xdr:cNvPr>
        <xdr:cNvSpPr>
          <a:spLocks noChangeArrowheads="1"/>
        </xdr:cNvSpPr>
      </xdr:nvSpPr>
      <xdr:spPr bwMode="auto">
        <a:xfrm>
          <a:off x="5461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U852"/>
  <sheetViews>
    <sheetView topLeftCell="C34" zoomScale="40" zoomScaleNormal="40" workbookViewId="0">
      <selection activeCell="K65" sqref="K65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20.179687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147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4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1</v>
      </c>
      <c r="P4" s="25"/>
      <c r="Q4" s="25"/>
      <c r="R4" s="25"/>
      <c r="S4" s="27">
        <f>K4-(SUM(U4:AT4))+N4+P4+Q4-R4</f>
        <v>4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9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2</v>
      </c>
      <c r="P5" s="25"/>
      <c r="Q5" s="25"/>
      <c r="R5" s="25"/>
      <c r="S5" s="27">
        <f t="shared" ref="S5:S63" si="3">K5-(SUM(U5:AT5))+N5+P5+Q5-R5</f>
        <v>9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1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1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15</v>
      </c>
      <c r="L7" s="23">
        <f t="shared" si="0"/>
        <v>0</v>
      </c>
      <c r="M7" s="24">
        <f t="shared" si="1"/>
        <v>0</v>
      </c>
      <c r="N7" s="25"/>
      <c r="O7" s="26">
        <f t="shared" si="2"/>
        <v>3</v>
      </c>
      <c r="P7" s="25"/>
      <c r="Q7" s="25"/>
      <c r="R7" s="25"/>
      <c r="S7" s="27">
        <f t="shared" si="3"/>
        <v>15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9</v>
      </c>
      <c r="L8" s="23">
        <f t="shared" si="0"/>
        <v>0</v>
      </c>
      <c r="M8" s="24">
        <f t="shared" si="1"/>
        <v>0</v>
      </c>
      <c r="N8" s="25"/>
      <c r="O8" s="26">
        <f t="shared" si="2"/>
        <v>2</v>
      </c>
      <c r="P8" s="25"/>
      <c r="Q8" s="25"/>
      <c r="R8" s="25"/>
      <c r="S8" s="27">
        <f t="shared" si="3"/>
        <v>9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5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5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2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2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50</v>
      </c>
      <c r="L12" s="23">
        <f t="shared" si="0"/>
        <v>0</v>
      </c>
      <c r="M12" s="24">
        <f t="shared" si="1"/>
        <v>0</v>
      </c>
      <c r="N12" s="25"/>
      <c r="O12" s="26">
        <f t="shared" si="2"/>
        <v>12</v>
      </c>
      <c r="P12" s="25"/>
      <c r="Q12" s="25"/>
      <c r="R12" s="25"/>
      <c r="S12" s="27">
        <f t="shared" si="3"/>
        <v>50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10</v>
      </c>
      <c r="L13" s="23">
        <f t="shared" si="0"/>
        <v>0</v>
      </c>
      <c r="M13" s="24">
        <f t="shared" si="1"/>
        <v>0</v>
      </c>
      <c r="N13" s="25"/>
      <c r="O13" s="26">
        <f t="shared" si="2"/>
        <v>2</v>
      </c>
      <c r="P13" s="25"/>
      <c r="Q13" s="25"/>
      <c r="R13" s="25"/>
      <c r="S13" s="27">
        <f t="shared" si="3"/>
        <v>10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4</v>
      </c>
      <c r="L14" s="23">
        <f t="shared" si="0"/>
        <v>0</v>
      </c>
      <c r="M14" s="24">
        <f t="shared" si="1"/>
        <v>0</v>
      </c>
      <c r="N14" s="25"/>
      <c r="O14" s="26">
        <f t="shared" si="2"/>
        <v>1</v>
      </c>
      <c r="P14" s="25"/>
      <c r="Q14" s="25"/>
      <c r="R14" s="25"/>
      <c r="S14" s="27">
        <f t="shared" si="3"/>
        <v>4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650</v>
      </c>
      <c r="L15" s="23">
        <f t="shared" si="0"/>
        <v>0</v>
      </c>
      <c r="M15" s="24">
        <f t="shared" si="1"/>
        <v>0</v>
      </c>
      <c r="N15" s="25"/>
      <c r="O15" s="26">
        <f t="shared" si="2"/>
        <v>162</v>
      </c>
      <c r="P15" s="25"/>
      <c r="Q15" s="25"/>
      <c r="R15" s="25"/>
      <c r="S15" s="27">
        <f t="shared" si="3"/>
        <v>650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2500</v>
      </c>
      <c r="L16" s="23">
        <f t="shared" si="0"/>
        <v>0</v>
      </c>
      <c r="M16" s="24">
        <f t="shared" si="1"/>
        <v>0</v>
      </c>
      <c r="N16" s="25"/>
      <c r="O16" s="26">
        <f t="shared" si="2"/>
        <v>625</v>
      </c>
      <c r="P16" s="25"/>
      <c r="Q16" s="25"/>
      <c r="R16" s="25"/>
      <c r="S16" s="27">
        <f t="shared" si="3"/>
        <v>2500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190</v>
      </c>
      <c r="L17" s="23">
        <f t="shared" si="0"/>
        <v>0</v>
      </c>
      <c r="M17" s="24">
        <f t="shared" si="1"/>
        <v>0</v>
      </c>
      <c r="N17" s="25"/>
      <c r="O17" s="26">
        <f t="shared" si="2"/>
        <v>47</v>
      </c>
      <c r="P17" s="25"/>
      <c r="Q17" s="25"/>
      <c r="R17" s="25"/>
      <c r="S17" s="27">
        <f t="shared" si="3"/>
        <v>190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6</v>
      </c>
      <c r="L18" s="23">
        <f t="shared" si="0"/>
        <v>0</v>
      </c>
      <c r="M18" s="24">
        <f t="shared" si="1"/>
        <v>0</v>
      </c>
      <c r="N18" s="25"/>
      <c r="O18" s="26">
        <f t="shared" si="2"/>
        <v>1</v>
      </c>
      <c r="P18" s="25"/>
      <c r="Q18" s="25"/>
      <c r="R18" s="25"/>
      <c r="S18" s="27">
        <f t="shared" si="3"/>
        <v>6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22</v>
      </c>
      <c r="L19" s="23">
        <f t="shared" si="0"/>
        <v>0</v>
      </c>
      <c r="M19" s="24">
        <f t="shared" si="1"/>
        <v>0</v>
      </c>
      <c r="N19" s="25"/>
      <c r="O19" s="26">
        <f t="shared" si="2"/>
        <v>5</v>
      </c>
      <c r="P19" s="25"/>
      <c r="Q19" s="25"/>
      <c r="R19" s="25"/>
      <c r="S19" s="27">
        <f t="shared" si="3"/>
        <v>22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60</v>
      </c>
      <c r="L20" s="23">
        <f t="shared" si="0"/>
        <v>0</v>
      </c>
      <c r="M20" s="24">
        <f t="shared" si="1"/>
        <v>0</v>
      </c>
      <c r="N20" s="25"/>
      <c r="O20" s="26">
        <f t="shared" si="2"/>
        <v>15</v>
      </c>
      <c r="P20" s="25"/>
      <c r="Q20" s="25"/>
      <c r="R20" s="25"/>
      <c r="S20" s="27">
        <f t="shared" si="3"/>
        <v>60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60</v>
      </c>
      <c r="L21" s="23">
        <f t="shared" si="0"/>
        <v>0</v>
      </c>
      <c r="M21" s="24">
        <f t="shared" si="1"/>
        <v>0</v>
      </c>
      <c r="N21" s="25"/>
      <c r="O21" s="26">
        <f t="shared" si="2"/>
        <v>15</v>
      </c>
      <c r="P21" s="25"/>
      <c r="Q21" s="25"/>
      <c r="R21" s="25"/>
      <c r="S21" s="27">
        <f t="shared" si="3"/>
        <v>60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200</v>
      </c>
      <c r="L22" s="23">
        <f t="shared" si="0"/>
        <v>0</v>
      </c>
      <c r="M22" s="24">
        <f t="shared" si="1"/>
        <v>0</v>
      </c>
      <c r="N22" s="25"/>
      <c r="O22" s="26">
        <f t="shared" si="2"/>
        <v>50</v>
      </c>
      <c r="P22" s="25"/>
      <c r="Q22" s="25"/>
      <c r="R22" s="25"/>
      <c r="S22" s="27">
        <f t="shared" si="3"/>
        <v>200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10</v>
      </c>
      <c r="L23" s="23">
        <f t="shared" si="0"/>
        <v>0</v>
      </c>
      <c r="M23" s="24">
        <f t="shared" si="1"/>
        <v>0</v>
      </c>
      <c r="N23" s="25"/>
      <c r="O23" s="26">
        <f t="shared" si="2"/>
        <v>2</v>
      </c>
      <c r="P23" s="25"/>
      <c r="Q23" s="25"/>
      <c r="R23" s="25"/>
      <c r="S23" s="27">
        <f t="shared" si="3"/>
        <v>10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30</v>
      </c>
      <c r="L24" s="23">
        <f t="shared" si="0"/>
        <v>0</v>
      </c>
      <c r="M24" s="24">
        <f t="shared" si="1"/>
        <v>0</v>
      </c>
      <c r="N24" s="25"/>
      <c r="O24" s="26">
        <f t="shared" si="2"/>
        <v>7</v>
      </c>
      <c r="P24" s="25"/>
      <c r="Q24" s="25"/>
      <c r="R24" s="25"/>
      <c r="S24" s="27">
        <f t="shared" si="3"/>
        <v>30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100</v>
      </c>
      <c r="L25" s="23">
        <f t="shared" si="0"/>
        <v>0</v>
      </c>
      <c r="M25" s="24">
        <f t="shared" si="1"/>
        <v>0</v>
      </c>
      <c r="N25" s="25"/>
      <c r="O25" s="26">
        <f t="shared" si="2"/>
        <v>25</v>
      </c>
      <c r="P25" s="25"/>
      <c r="Q25" s="25"/>
      <c r="R25" s="25"/>
      <c r="S25" s="27">
        <f t="shared" si="3"/>
        <v>100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20</v>
      </c>
      <c r="L26" s="23">
        <f t="shared" si="0"/>
        <v>0</v>
      </c>
      <c r="M26" s="24">
        <f t="shared" si="1"/>
        <v>0</v>
      </c>
      <c r="N26" s="25"/>
      <c r="O26" s="26">
        <f t="shared" si="2"/>
        <v>5</v>
      </c>
      <c r="P26" s="25"/>
      <c r="Q26" s="25"/>
      <c r="R26" s="25"/>
      <c r="S26" s="27">
        <f t="shared" si="3"/>
        <v>20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12</v>
      </c>
      <c r="L27" s="23">
        <f t="shared" si="0"/>
        <v>0</v>
      </c>
      <c r="M27" s="24">
        <f t="shared" si="1"/>
        <v>0</v>
      </c>
      <c r="N27" s="25"/>
      <c r="O27" s="26">
        <f t="shared" si="2"/>
        <v>3</v>
      </c>
      <c r="P27" s="25"/>
      <c r="Q27" s="25"/>
      <c r="R27" s="25"/>
      <c r="S27" s="27">
        <f t="shared" si="3"/>
        <v>12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50</v>
      </c>
      <c r="L28" s="23">
        <f t="shared" si="0"/>
        <v>0</v>
      </c>
      <c r="M28" s="24">
        <f t="shared" si="1"/>
        <v>0</v>
      </c>
      <c r="N28" s="25"/>
      <c r="O28" s="26">
        <f t="shared" si="2"/>
        <v>12</v>
      </c>
      <c r="P28" s="25"/>
      <c r="Q28" s="25"/>
      <c r="R28" s="25"/>
      <c r="S28" s="27">
        <f t="shared" si="3"/>
        <v>50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100</v>
      </c>
      <c r="L29" s="23">
        <f t="shared" si="0"/>
        <v>0</v>
      </c>
      <c r="M29" s="24">
        <f t="shared" si="1"/>
        <v>0</v>
      </c>
      <c r="N29" s="25"/>
      <c r="O29" s="26">
        <f t="shared" si="2"/>
        <v>25</v>
      </c>
      <c r="P29" s="25"/>
      <c r="Q29" s="25"/>
      <c r="R29" s="25"/>
      <c r="S29" s="27">
        <f t="shared" si="3"/>
        <v>100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358</v>
      </c>
      <c r="L30" s="23">
        <f t="shared" si="0"/>
        <v>0</v>
      </c>
      <c r="M30" s="24">
        <f t="shared" si="1"/>
        <v>0</v>
      </c>
      <c r="N30" s="25"/>
      <c r="O30" s="26">
        <f t="shared" si="2"/>
        <v>89</v>
      </c>
      <c r="P30" s="25"/>
      <c r="Q30" s="25"/>
      <c r="R30" s="25"/>
      <c r="S30" s="27">
        <f t="shared" si="3"/>
        <v>358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28</v>
      </c>
      <c r="L31" s="23">
        <f t="shared" si="0"/>
        <v>0</v>
      </c>
      <c r="M31" s="24">
        <f t="shared" si="1"/>
        <v>0</v>
      </c>
      <c r="N31" s="25"/>
      <c r="O31" s="26">
        <f t="shared" si="2"/>
        <v>7</v>
      </c>
      <c r="P31" s="25"/>
      <c r="Q31" s="25"/>
      <c r="R31" s="25"/>
      <c r="S31" s="27">
        <f t="shared" si="3"/>
        <v>28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25</v>
      </c>
      <c r="L32" s="23">
        <f t="shared" si="0"/>
        <v>0</v>
      </c>
      <c r="M32" s="24">
        <f t="shared" si="1"/>
        <v>0</v>
      </c>
      <c r="N32" s="25"/>
      <c r="O32" s="26">
        <f t="shared" si="2"/>
        <v>6</v>
      </c>
      <c r="P32" s="25"/>
      <c r="Q32" s="25"/>
      <c r="R32" s="25"/>
      <c r="S32" s="27">
        <f t="shared" si="3"/>
        <v>25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20</v>
      </c>
      <c r="L33" s="23">
        <f t="shared" si="0"/>
        <v>0</v>
      </c>
      <c r="M33" s="24">
        <f t="shared" si="1"/>
        <v>0</v>
      </c>
      <c r="N33" s="25"/>
      <c r="O33" s="26">
        <f t="shared" si="2"/>
        <v>5</v>
      </c>
      <c r="P33" s="25"/>
      <c r="Q33" s="25"/>
      <c r="R33" s="25"/>
      <c r="S33" s="27">
        <f t="shared" si="3"/>
        <v>20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1000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250</v>
      </c>
      <c r="P34" s="25"/>
      <c r="Q34" s="25"/>
      <c r="R34" s="25"/>
      <c r="S34" s="27">
        <f t="shared" si="3"/>
        <v>1000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400</v>
      </c>
      <c r="L35" s="23">
        <f t="shared" si="0"/>
        <v>0</v>
      </c>
      <c r="M35" s="24">
        <f t="shared" si="1"/>
        <v>0</v>
      </c>
      <c r="N35" s="25"/>
      <c r="O35" s="26">
        <f t="shared" si="2"/>
        <v>100</v>
      </c>
      <c r="P35" s="25"/>
      <c r="Q35" s="25"/>
      <c r="R35" s="25"/>
      <c r="S35" s="27">
        <f t="shared" si="3"/>
        <v>400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15</v>
      </c>
      <c r="L37" s="23">
        <f t="shared" si="0"/>
        <v>0</v>
      </c>
      <c r="M37" s="24">
        <f t="shared" si="1"/>
        <v>0</v>
      </c>
      <c r="N37" s="25"/>
      <c r="O37" s="26">
        <f t="shared" si="2"/>
        <v>3</v>
      </c>
      <c r="P37" s="25"/>
      <c r="Q37" s="25"/>
      <c r="R37" s="25"/>
      <c r="S37" s="27">
        <f t="shared" si="3"/>
        <v>15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10</v>
      </c>
      <c r="L38" s="23">
        <f t="shared" si="0"/>
        <v>0</v>
      </c>
      <c r="M38" s="24">
        <f t="shared" si="1"/>
        <v>0</v>
      </c>
      <c r="N38" s="25"/>
      <c r="O38" s="26">
        <f t="shared" si="2"/>
        <v>2</v>
      </c>
      <c r="P38" s="25"/>
      <c r="Q38" s="25"/>
      <c r="R38" s="25"/>
      <c r="S38" s="27">
        <f t="shared" si="3"/>
        <v>10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5</v>
      </c>
      <c r="L39" s="23">
        <f t="shared" si="0"/>
        <v>0</v>
      </c>
      <c r="M39" s="24">
        <f t="shared" si="1"/>
        <v>0</v>
      </c>
      <c r="N39" s="25"/>
      <c r="O39" s="26">
        <f t="shared" si="2"/>
        <v>1</v>
      </c>
      <c r="P39" s="25"/>
      <c r="Q39" s="25"/>
      <c r="R39" s="25"/>
      <c r="S39" s="27">
        <f t="shared" si="3"/>
        <v>5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15</v>
      </c>
      <c r="L40" s="23">
        <f t="shared" si="0"/>
        <v>0</v>
      </c>
      <c r="M40" s="24">
        <f t="shared" si="1"/>
        <v>0</v>
      </c>
      <c r="N40" s="25"/>
      <c r="O40" s="26">
        <f t="shared" si="2"/>
        <v>3</v>
      </c>
      <c r="P40" s="25"/>
      <c r="Q40" s="25"/>
      <c r="R40" s="25"/>
      <c r="S40" s="27">
        <f t="shared" si="3"/>
        <v>15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13</v>
      </c>
      <c r="L41" s="23">
        <f t="shared" si="0"/>
        <v>0</v>
      </c>
      <c r="M41" s="24">
        <f t="shared" si="1"/>
        <v>0</v>
      </c>
      <c r="N41" s="25"/>
      <c r="O41" s="26">
        <f t="shared" si="2"/>
        <v>3</v>
      </c>
      <c r="P41" s="25"/>
      <c r="Q41" s="25"/>
      <c r="R41" s="25"/>
      <c r="S41" s="27">
        <f t="shared" si="3"/>
        <v>13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6</v>
      </c>
      <c r="L42" s="23">
        <f t="shared" si="0"/>
        <v>0</v>
      </c>
      <c r="M42" s="24">
        <f t="shared" si="1"/>
        <v>0</v>
      </c>
      <c r="N42" s="25"/>
      <c r="O42" s="26">
        <f t="shared" si="2"/>
        <v>1</v>
      </c>
      <c r="P42" s="25"/>
      <c r="Q42" s="25"/>
      <c r="R42" s="25"/>
      <c r="S42" s="27">
        <f t="shared" si="3"/>
        <v>6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3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3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10</v>
      </c>
      <c r="L44" s="23">
        <f t="shared" si="0"/>
        <v>0</v>
      </c>
      <c r="M44" s="24">
        <f t="shared" si="1"/>
        <v>0</v>
      </c>
      <c r="N44" s="25"/>
      <c r="O44" s="26">
        <f t="shared" si="2"/>
        <v>2</v>
      </c>
      <c r="P44" s="25"/>
      <c r="Q44" s="25"/>
      <c r="R44" s="25"/>
      <c r="S44" s="27">
        <f t="shared" si="3"/>
        <v>10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3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3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12</v>
      </c>
      <c r="L46" s="23">
        <f t="shared" si="0"/>
        <v>0</v>
      </c>
      <c r="M46" s="24">
        <f t="shared" si="1"/>
        <v>0</v>
      </c>
      <c r="N46" s="25"/>
      <c r="O46" s="26">
        <f t="shared" si="2"/>
        <v>3</v>
      </c>
      <c r="P46" s="25"/>
      <c r="Q46" s="25"/>
      <c r="R46" s="25"/>
      <c r="S46" s="27">
        <f t="shared" si="3"/>
        <v>12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26</v>
      </c>
      <c r="L47" s="23">
        <f t="shared" si="0"/>
        <v>0</v>
      </c>
      <c r="M47" s="24">
        <f t="shared" si="1"/>
        <v>0</v>
      </c>
      <c r="N47" s="25"/>
      <c r="O47" s="26">
        <f t="shared" si="2"/>
        <v>6</v>
      </c>
      <c r="P47" s="25"/>
      <c r="Q47" s="25"/>
      <c r="R47" s="25"/>
      <c r="S47" s="27">
        <f t="shared" si="3"/>
        <v>26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10</v>
      </c>
      <c r="L48" s="23">
        <f t="shared" si="0"/>
        <v>0</v>
      </c>
      <c r="M48" s="24">
        <f t="shared" si="1"/>
        <v>0</v>
      </c>
      <c r="N48" s="25"/>
      <c r="O48" s="26">
        <f t="shared" si="2"/>
        <v>2</v>
      </c>
      <c r="P48" s="25"/>
      <c r="Q48" s="25"/>
      <c r="R48" s="25"/>
      <c r="S48" s="27">
        <f t="shared" si="3"/>
        <v>10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4</v>
      </c>
      <c r="L50" s="23">
        <f t="shared" ref="L50:L62" si="5">IF(SUM(U50:AX50)&gt;K50+N50,K50+N50,SUM(U50:AX50))</f>
        <v>0</v>
      </c>
      <c r="M50" s="24">
        <f t="shared" ref="M50:M62" si="6">(SUM(U50:AX50))</f>
        <v>0</v>
      </c>
      <c r="N50" s="25"/>
      <c r="O50" s="26">
        <f t="shared" ref="O50:O62" si="7">ROUND(IF(K50*0.25-0.5&lt;0,0,K50*0.25-0.5),0)-R50-P50</f>
        <v>1</v>
      </c>
      <c r="P50" s="25"/>
      <c r="Q50" s="25"/>
      <c r="R50" s="25"/>
      <c r="S50" s="27">
        <f t="shared" ref="S50:S62" si="8">K50-(SUM(U50:AT50))+N50+P50+Q50-R50</f>
        <v>4</v>
      </c>
      <c r="T50" s="28" t="str">
        <f t="shared" ref="T50:T62" si="9">IF(S50&lt;0,"ATENÇÃO","OK")</f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520</v>
      </c>
      <c r="L51" s="23">
        <f t="shared" si="5"/>
        <v>0</v>
      </c>
      <c r="M51" s="24">
        <f t="shared" si="6"/>
        <v>0</v>
      </c>
      <c r="N51" s="25"/>
      <c r="O51" s="26">
        <f t="shared" si="7"/>
        <v>130</v>
      </c>
      <c r="P51" s="25"/>
      <c r="Q51" s="25"/>
      <c r="R51" s="25"/>
      <c r="S51" s="27">
        <f t="shared" si="8"/>
        <v>520</v>
      </c>
      <c r="T51" s="28" t="str">
        <f t="shared" si="9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20</v>
      </c>
      <c r="L52" s="23">
        <f t="shared" si="5"/>
        <v>0</v>
      </c>
      <c r="M52" s="24">
        <f t="shared" si="6"/>
        <v>0</v>
      </c>
      <c r="N52" s="25"/>
      <c r="O52" s="26">
        <f t="shared" si="7"/>
        <v>5</v>
      </c>
      <c r="P52" s="25"/>
      <c r="Q52" s="25"/>
      <c r="R52" s="25"/>
      <c r="S52" s="27">
        <f t="shared" si="8"/>
        <v>20</v>
      </c>
      <c r="T52" s="28" t="str">
        <f t="shared" si="9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12</v>
      </c>
      <c r="L53" s="23">
        <f t="shared" si="5"/>
        <v>0</v>
      </c>
      <c r="M53" s="24">
        <f t="shared" si="6"/>
        <v>0</v>
      </c>
      <c r="N53" s="25"/>
      <c r="O53" s="26">
        <f t="shared" si="7"/>
        <v>3</v>
      </c>
      <c r="P53" s="25"/>
      <c r="Q53" s="25"/>
      <c r="R53" s="25"/>
      <c r="S53" s="27">
        <f t="shared" si="8"/>
        <v>12</v>
      </c>
      <c r="T53" s="28" t="str">
        <f t="shared" si="9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40</v>
      </c>
      <c r="L54" s="23">
        <f t="shared" si="5"/>
        <v>0</v>
      </c>
      <c r="M54" s="24">
        <f t="shared" si="6"/>
        <v>0</v>
      </c>
      <c r="N54" s="25"/>
      <c r="O54" s="26">
        <f t="shared" si="7"/>
        <v>10</v>
      </c>
      <c r="P54" s="25"/>
      <c r="Q54" s="25"/>
      <c r="R54" s="25"/>
      <c r="S54" s="27">
        <f t="shared" si="8"/>
        <v>40</v>
      </c>
      <c r="T54" s="28" t="str">
        <f t="shared" si="9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39</v>
      </c>
      <c r="L55" s="23">
        <f t="shared" si="5"/>
        <v>0</v>
      </c>
      <c r="M55" s="24">
        <f t="shared" si="6"/>
        <v>0</v>
      </c>
      <c r="N55" s="25"/>
      <c r="O55" s="26">
        <f t="shared" si="7"/>
        <v>9</v>
      </c>
      <c r="P55" s="25"/>
      <c r="Q55" s="25"/>
      <c r="R55" s="25"/>
      <c r="S55" s="27">
        <f t="shared" si="8"/>
        <v>39</v>
      </c>
      <c r="T55" s="28" t="str">
        <f t="shared" si="9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130</v>
      </c>
      <c r="L56" s="23">
        <f t="shared" si="5"/>
        <v>0</v>
      </c>
      <c r="M56" s="24">
        <f t="shared" si="6"/>
        <v>0</v>
      </c>
      <c r="N56" s="25"/>
      <c r="O56" s="26">
        <f t="shared" si="7"/>
        <v>32</v>
      </c>
      <c r="P56" s="25"/>
      <c r="Q56" s="25"/>
      <c r="R56" s="25"/>
      <c r="S56" s="27">
        <f t="shared" si="8"/>
        <v>130</v>
      </c>
      <c r="T56" s="28" t="str">
        <f t="shared" si="9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50</v>
      </c>
      <c r="L57" s="23">
        <f t="shared" si="5"/>
        <v>0</v>
      </c>
      <c r="M57" s="24">
        <f t="shared" si="6"/>
        <v>0</v>
      </c>
      <c r="N57" s="25"/>
      <c r="O57" s="26">
        <f t="shared" si="7"/>
        <v>12</v>
      </c>
      <c r="P57" s="25"/>
      <c r="Q57" s="25"/>
      <c r="R57" s="25"/>
      <c r="S57" s="27">
        <f t="shared" si="8"/>
        <v>50</v>
      </c>
      <c r="T57" s="28" t="str">
        <f t="shared" si="9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55</v>
      </c>
      <c r="L58" s="23">
        <f t="shared" si="5"/>
        <v>0</v>
      </c>
      <c r="M58" s="24">
        <f t="shared" si="6"/>
        <v>0</v>
      </c>
      <c r="N58" s="25"/>
      <c r="O58" s="26">
        <f t="shared" si="7"/>
        <v>13</v>
      </c>
      <c r="P58" s="25"/>
      <c r="Q58" s="25"/>
      <c r="R58" s="25"/>
      <c r="S58" s="27">
        <f t="shared" si="8"/>
        <v>55</v>
      </c>
      <c r="T58" s="28" t="str">
        <f t="shared" si="9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20</v>
      </c>
      <c r="L59" s="23">
        <f t="shared" si="5"/>
        <v>0</v>
      </c>
      <c r="M59" s="24">
        <f t="shared" si="6"/>
        <v>0</v>
      </c>
      <c r="N59" s="25"/>
      <c r="O59" s="26">
        <f t="shared" si="7"/>
        <v>5</v>
      </c>
      <c r="P59" s="25"/>
      <c r="Q59" s="25"/>
      <c r="R59" s="25"/>
      <c r="S59" s="27">
        <f t="shared" si="8"/>
        <v>20</v>
      </c>
      <c r="T59" s="28" t="str">
        <f t="shared" si="9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20</v>
      </c>
      <c r="L60" s="23">
        <f t="shared" si="5"/>
        <v>0</v>
      </c>
      <c r="M60" s="24">
        <f t="shared" si="6"/>
        <v>0</v>
      </c>
      <c r="N60" s="25"/>
      <c r="O60" s="26">
        <f t="shared" si="7"/>
        <v>5</v>
      </c>
      <c r="P60" s="25"/>
      <c r="Q60" s="25"/>
      <c r="R60" s="25"/>
      <c r="S60" s="27">
        <f t="shared" si="8"/>
        <v>20</v>
      </c>
      <c r="T60" s="28" t="str">
        <f t="shared" si="9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42</v>
      </c>
      <c r="L61" s="23">
        <f t="shared" si="5"/>
        <v>0</v>
      </c>
      <c r="M61" s="24">
        <f t="shared" si="6"/>
        <v>0</v>
      </c>
      <c r="N61" s="25"/>
      <c r="O61" s="26">
        <f t="shared" si="7"/>
        <v>10</v>
      </c>
      <c r="P61" s="25"/>
      <c r="Q61" s="25"/>
      <c r="R61" s="25"/>
      <c r="S61" s="27">
        <f t="shared" si="8"/>
        <v>42</v>
      </c>
      <c r="T61" s="28" t="str">
        <f t="shared" si="9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15</v>
      </c>
      <c r="L62" s="23">
        <f t="shared" si="5"/>
        <v>0</v>
      </c>
      <c r="M62" s="24">
        <f t="shared" si="6"/>
        <v>0</v>
      </c>
      <c r="N62" s="25"/>
      <c r="O62" s="26">
        <f t="shared" si="7"/>
        <v>3</v>
      </c>
      <c r="P62" s="25"/>
      <c r="Q62" s="25"/>
      <c r="R62" s="25"/>
      <c r="S62" s="27">
        <f t="shared" si="8"/>
        <v>15</v>
      </c>
      <c r="T62" s="28" t="str">
        <f t="shared" si="9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1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1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10">SUM(J4:J63)</f>
        <v>192000</v>
      </c>
      <c r="K64" s="52">
        <f t="shared" si="10"/>
        <v>7050</v>
      </c>
      <c r="L64" s="52">
        <f t="shared" si="10"/>
        <v>0</v>
      </c>
      <c r="M64" s="52">
        <f t="shared" si="10"/>
        <v>0</v>
      </c>
      <c r="N64" s="52">
        <f t="shared" si="10"/>
        <v>0</v>
      </c>
      <c r="O64" s="52">
        <f t="shared" si="10"/>
        <v>1745</v>
      </c>
      <c r="P64" s="52">
        <f t="shared" si="10"/>
        <v>0</v>
      </c>
      <c r="Q64" s="52">
        <f t="shared" si="10"/>
        <v>0</v>
      </c>
      <c r="R64" s="52">
        <f t="shared" si="10"/>
        <v>0</v>
      </c>
      <c r="S64" s="52">
        <f t="shared" si="10"/>
        <v>7050</v>
      </c>
      <c r="T64" s="52"/>
      <c r="U64" s="53">
        <f t="shared" ref="U64:AT64" si="11">SUMPRODUCT($J$4:$J$63,U4:U63)</f>
        <v>0</v>
      </c>
      <c r="V64" s="53">
        <f t="shared" si="11"/>
        <v>0</v>
      </c>
      <c r="W64" s="53">
        <f t="shared" si="11"/>
        <v>0</v>
      </c>
      <c r="X64" s="53">
        <f t="shared" si="11"/>
        <v>0</v>
      </c>
      <c r="Y64" s="53">
        <f t="shared" si="11"/>
        <v>0</v>
      </c>
      <c r="Z64" s="53">
        <f t="shared" si="11"/>
        <v>0</v>
      </c>
      <c r="AA64" s="53">
        <f t="shared" si="11"/>
        <v>0</v>
      </c>
      <c r="AB64" s="53">
        <f t="shared" si="11"/>
        <v>0</v>
      </c>
      <c r="AC64" s="53">
        <f t="shared" si="11"/>
        <v>0</v>
      </c>
      <c r="AD64" s="53">
        <f t="shared" si="11"/>
        <v>0</v>
      </c>
      <c r="AE64" s="53">
        <f t="shared" si="11"/>
        <v>0</v>
      </c>
      <c r="AF64" s="53">
        <f t="shared" si="11"/>
        <v>0</v>
      </c>
      <c r="AG64" s="53">
        <f t="shared" si="11"/>
        <v>0</v>
      </c>
      <c r="AH64" s="53">
        <f t="shared" si="11"/>
        <v>0</v>
      </c>
      <c r="AI64" s="53">
        <f t="shared" si="11"/>
        <v>0</v>
      </c>
      <c r="AJ64" s="53">
        <f t="shared" si="11"/>
        <v>0</v>
      </c>
      <c r="AK64" s="53">
        <f t="shared" si="11"/>
        <v>0</v>
      </c>
      <c r="AL64" s="54">
        <f t="shared" si="11"/>
        <v>0</v>
      </c>
      <c r="AM64" s="54">
        <f t="shared" si="11"/>
        <v>0</v>
      </c>
      <c r="AN64" s="53">
        <f t="shared" si="11"/>
        <v>0</v>
      </c>
      <c r="AO64" s="53">
        <f t="shared" si="11"/>
        <v>0</v>
      </c>
      <c r="AP64" s="53">
        <f t="shared" si="11"/>
        <v>0</v>
      </c>
      <c r="AQ64" s="53">
        <f t="shared" si="11"/>
        <v>0</v>
      </c>
      <c r="AR64" s="54">
        <f t="shared" si="11"/>
        <v>0</v>
      </c>
      <c r="AS64" s="54">
        <f t="shared" si="11"/>
        <v>0</v>
      </c>
      <c r="AT64" s="53">
        <f t="shared" si="11"/>
        <v>0</v>
      </c>
      <c r="AU64" s="32"/>
    </row>
    <row r="65" spans="3:40" ht="26.5" customHeight="1" x14ac:dyDescent="0.25">
      <c r="K65" s="55">
        <f t="shared" ref="K65:S65" si="12">SUMPRODUCT($J$4:$J$63,K4:K63)</f>
        <v>2193050</v>
      </c>
      <c r="L65" s="55">
        <f t="shared" si="12"/>
        <v>0</v>
      </c>
      <c r="M65" s="55">
        <f t="shared" si="12"/>
        <v>0</v>
      </c>
      <c r="N65" s="55">
        <f t="shared" si="12"/>
        <v>0</v>
      </c>
      <c r="O65" s="55">
        <f t="shared" si="12"/>
        <v>492250</v>
      </c>
      <c r="P65" s="55">
        <f t="shared" si="12"/>
        <v>0</v>
      </c>
      <c r="Q65" s="55">
        <f t="shared" si="12"/>
        <v>0</v>
      </c>
      <c r="R65" s="55">
        <f t="shared" si="12"/>
        <v>0</v>
      </c>
      <c r="S65" s="55">
        <f t="shared" si="12"/>
        <v>2193050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B4:B63"/>
    <mergeCell ref="A4:A63"/>
    <mergeCell ref="E1:J1"/>
    <mergeCell ref="K1:T1"/>
    <mergeCell ref="A1:D1"/>
    <mergeCell ref="A2:T2"/>
    <mergeCell ref="C53:C63"/>
    <mergeCell ref="C4:C52"/>
  </mergeCells>
  <phoneticPr fontId="0" type="noConversion"/>
  <conditionalFormatting sqref="S4:S63">
    <cfRule type="cellIs" dxfId="29" priority="1" operator="lessThan">
      <formula>0</formula>
    </cfRule>
  </conditionalFormatting>
  <conditionalFormatting sqref="U4:AD63 AF4:AT63">
    <cfRule type="cellIs" dxfId="28" priority="4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2563-5A73-4536-9FE2-F06A5F9FFA03}">
  <dimension ref="A1:AU852"/>
  <sheetViews>
    <sheetView topLeftCell="A37" zoomScale="40" zoomScaleNormal="40" workbookViewId="0">
      <selection activeCell="K69" sqref="K69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5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5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5</v>
      </c>
      <c r="L8" s="23">
        <f t="shared" si="0"/>
        <v>0</v>
      </c>
      <c r="M8" s="24">
        <f t="shared" si="1"/>
        <v>0</v>
      </c>
      <c r="N8" s="25"/>
      <c r="O8" s="26">
        <f t="shared" si="2"/>
        <v>1</v>
      </c>
      <c r="P8" s="25"/>
      <c r="Q8" s="25"/>
      <c r="R8" s="25"/>
      <c r="S8" s="27">
        <f t="shared" si="3"/>
        <v>5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5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5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5</v>
      </c>
      <c r="L16" s="23">
        <f t="shared" si="0"/>
        <v>0</v>
      </c>
      <c r="M16" s="24">
        <f t="shared" si="1"/>
        <v>0</v>
      </c>
      <c r="N16" s="25"/>
      <c r="O16" s="26">
        <f t="shared" si="2"/>
        <v>1</v>
      </c>
      <c r="P16" s="25"/>
      <c r="Q16" s="25"/>
      <c r="R16" s="25"/>
      <c r="S16" s="27">
        <f t="shared" si="3"/>
        <v>5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5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5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5</v>
      </c>
      <c r="L18" s="23">
        <f t="shared" si="0"/>
        <v>0</v>
      </c>
      <c r="M18" s="24">
        <f t="shared" si="1"/>
        <v>0</v>
      </c>
      <c r="N18" s="25"/>
      <c r="O18" s="26">
        <f t="shared" si="2"/>
        <v>1</v>
      </c>
      <c r="P18" s="25"/>
      <c r="Q18" s="25"/>
      <c r="R18" s="25"/>
      <c r="S18" s="27">
        <f t="shared" si="3"/>
        <v>5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5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5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5</v>
      </c>
      <c r="L23" s="23">
        <f t="shared" si="0"/>
        <v>0</v>
      </c>
      <c r="M23" s="24">
        <f t="shared" si="1"/>
        <v>0</v>
      </c>
      <c r="N23" s="25"/>
      <c r="O23" s="26">
        <f t="shared" si="2"/>
        <v>1</v>
      </c>
      <c r="P23" s="25"/>
      <c r="Q23" s="25"/>
      <c r="R23" s="25"/>
      <c r="S23" s="27">
        <f t="shared" si="3"/>
        <v>5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5</v>
      </c>
      <c r="L31" s="23">
        <f t="shared" si="0"/>
        <v>0</v>
      </c>
      <c r="M31" s="24">
        <f t="shared" si="1"/>
        <v>0</v>
      </c>
      <c r="N31" s="25"/>
      <c r="O31" s="26">
        <f t="shared" si="2"/>
        <v>1</v>
      </c>
      <c r="P31" s="25"/>
      <c r="Q31" s="25"/>
      <c r="R31" s="25"/>
      <c r="S31" s="27">
        <f t="shared" si="3"/>
        <v>5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0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600</v>
      </c>
      <c r="L34" s="23">
        <f t="shared" si="0"/>
        <v>0</v>
      </c>
      <c r="M34" s="24">
        <f t="shared" si="1"/>
        <v>0</v>
      </c>
      <c r="N34" s="25"/>
      <c r="O34" s="26">
        <f t="shared" si="2"/>
        <v>150</v>
      </c>
      <c r="P34" s="25"/>
      <c r="Q34" s="25"/>
      <c r="R34" s="25"/>
      <c r="S34" s="27">
        <f t="shared" si="3"/>
        <v>600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150</v>
      </c>
      <c r="L35" s="23">
        <f t="shared" si="0"/>
        <v>0</v>
      </c>
      <c r="M35" s="24">
        <f t="shared" si="1"/>
        <v>0</v>
      </c>
      <c r="N35" s="25"/>
      <c r="O35" s="26">
        <f t="shared" si="2"/>
        <v>37</v>
      </c>
      <c r="P35" s="25"/>
      <c r="Q35" s="25"/>
      <c r="R35" s="25"/>
      <c r="S35" s="27">
        <f t="shared" si="3"/>
        <v>150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4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4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4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4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4</v>
      </c>
      <c r="L41" s="23">
        <f t="shared" si="0"/>
        <v>0</v>
      </c>
      <c r="M41" s="24">
        <f t="shared" si="1"/>
        <v>0</v>
      </c>
      <c r="N41" s="25"/>
      <c r="O41" s="26">
        <f t="shared" si="2"/>
        <v>1</v>
      </c>
      <c r="P41" s="25"/>
      <c r="Q41" s="25"/>
      <c r="R41" s="25"/>
      <c r="S41" s="27">
        <f t="shared" si="3"/>
        <v>4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4</v>
      </c>
      <c r="L42" s="23">
        <f t="shared" si="0"/>
        <v>0</v>
      </c>
      <c r="M42" s="24">
        <f t="shared" si="1"/>
        <v>0</v>
      </c>
      <c r="N42" s="25"/>
      <c r="O42" s="26">
        <f t="shared" si="2"/>
        <v>1</v>
      </c>
      <c r="P42" s="25"/>
      <c r="Q42" s="25"/>
      <c r="R42" s="25"/>
      <c r="S42" s="27">
        <f t="shared" si="3"/>
        <v>4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4</v>
      </c>
      <c r="L43" s="23">
        <f t="shared" si="0"/>
        <v>0</v>
      </c>
      <c r="M43" s="24">
        <f t="shared" si="1"/>
        <v>0</v>
      </c>
      <c r="N43" s="25"/>
      <c r="O43" s="26">
        <f t="shared" si="2"/>
        <v>1</v>
      </c>
      <c r="P43" s="25"/>
      <c r="Q43" s="25"/>
      <c r="R43" s="25"/>
      <c r="S43" s="27">
        <f t="shared" si="3"/>
        <v>4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4</v>
      </c>
      <c r="L45" s="23">
        <f t="shared" si="0"/>
        <v>0</v>
      </c>
      <c r="M45" s="24">
        <f t="shared" si="1"/>
        <v>0</v>
      </c>
      <c r="N45" s="25"/>
      <c r="O45" s="26">
        <f t="shared" si="2"/>
        <v>1</v>
      </c>
      <c r="P45" s="25"/>
      <c r="Q45" s="25"/>
      <c r="R45" s="25"/>
      <c r="S45" s="27">
        <f t="shared" si="3"/>
        <v>4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4</v>
      </c>
      <c r="L46" s="23">
        <f t="shared" si="0"/>
        <v>0</v>
      </c>
      <c r="M46" s="24">
        <f t="shared" si="1"/>
        <v>0</v>
      </c>
      <c r="N46" s="25"/>
      <c r="O46" s="26">
        <f t="shared" si="2"/>
        <v>1</v>
      </c>
      <c r="P46" s="25"/>
      <c r="Q46" s="25"/>
      <c r="R46" s="25"/>
      <c r="S46" s="27">
        <f t="shared" si="3"/>
        <v>4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4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4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4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4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4</v>
      </c>
      <c r="L53" s="23">
        <f t="shared" si="0"/>
        <v>0</v>
      </c>
      <c r="M53" s="24">
        <f t="shared" si="1"/>
        <v>0</v>
      </c>
      <c r="N53" s="25"/>
      <c r="O53" s="26">
        <f t="shared" si="2"/>
        <v>1</v>
      </c>
      <c r="P53" s="25"/>
      <c r="Q53" s="25"/>
      <c r="R53" s="25"/>
      <c r="S53" s="27">
        <f t="shared" si="3"/>
        <v>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</v>
      </c>
      <c r="L54" s="23">
        <f t="shared" si="0"/>
        <v>0</v>
      </c>
      <c r="M54" s="24">
        <f t="shared" si="1"/>
        <v>0</v>
      </c>
      <c r="N54" s="25"/>
      <c r="O54" s="26">
        <f t="shared" si="2"/>
        <v>1</v>
      </c>
      <c r="P54" s="25"/>
      <c r="Q54" s="25"/>
      <c r="R54" s="25"/>
      <c r="S54" s="27">
        <f t="shared" si="3"/>
        <v>4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0</v>
      </c>
      <c r="L56" s="23">
        <f t="shared" si="0"/>
        <v>0</v>
      </c>
      <c r="M56" s="24">
        <f t="shared" si="1"/>
        <v>0</v>
      </c>
      <c r="N56" s="25"/>
      <c r="O56" s="26">
        <f t="shared" si="2"/>
        <v>0</v>
      </c>
      <c r="P56" s="25"/>
      <c r="Q56" s="25"/>
      <c r="R56" s="25"/>
      <c r="S56" s="27">
        <f t="shared" si="3"/>
        <v>0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4</v>
      </c>
      <c r="L57" s="23">
        <f t="shared" si="0"/>
        <v>0</v>
      </c>
      <c r="M57" s="24">
        <f t="shared" si="1"/>
        <v>0</v>
      </c>
      <c r="N57" s="25"/>
      <c r="O57" s="26">
        <f t="shared" si="2"/>
        <v>1</v>
      </c>
      <c r="P57" s="25"/>
      <c r="Q57" s="25"/>
      <c r="R57" s="25"/>
      <c r="S57" s="27">
        <f t="shared" si="3"/>
        <v>4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4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4</v>
      </c>
      <c r="L60" s="23">
        <f t="shared" si="0"/>
        <v>0</v>
      </c>
      <c r="M60" s="24">
        <f t="shared" si="1"/>
        <v>0</v>
      </c>
      <c r="N60" s="25"/>
      <c r="O60" s="26">
        <f t="shared" si="2"/>
        <v>1</v>
      </c>
      <c r="P60" s="25"/>
      <c r="Q60" s="25"/>
      <c r="R60" s="25"/>
      <c r="S60" s="27">
        <f t="shared" si="3"/>
        <v>4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4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4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4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873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215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873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357700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79975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357700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1" priority="1" operator="lessThan">
      <formula>0</formula>
    </cfRule>
  </conditionalFormatting>
  <conditionalFormatting sqref="U4:AD63 AF4:AT63">
    <cfRule type="cellIs" dxfId="10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ADC5-711E-4496-92D3-E45776457DAB}">
  <dimension ref="A1:AU852"/>
  <sheetViews>
    <sheetView topLeftCell="A40" zoomScale="40" zoomScaleNormal="40" workbookViewId="0">
      <selection activeCell="J72" sqref="J72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0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0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0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0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0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0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300</v>
      </c>
      <c r="L30" s="23">
        <f t="shared" si="0"/>
        <v>0</v>
      </c>
      <c r="M30" s="24">
        <f t="shared" si="1"/>
        <v>0</v>
      </c>
      <c r="N30" s="25"/>
      <c r="O30" s="26">
        <f t="shared" si="2"/>
        <v>75</v>
      </c>
      <c r="P30" s="25"/>
      <c r="Q30" s="25"/>
      <c r="R30" s="25"/>
      <c r="S30" s="27">
        <f t="shared" si="3"/>
        <v>300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10</v>
      </c>
      <c r="L32" s="23">
        <f t="shared" si="0"/>
        <v>0</v>
      </c>
      <c r="M32" s="24">
        <f t="shared" si="1"/>
        <v>0</v>
      </c>
      <c r="N32" s="25"/>
      <c r="O32" s="26">
        <f t="shared" si="2"/>
        <v>2</v>
      </c>
      <c r="P32" s="25"/>
      <c r="Q32" s="25"/>
      <c r="R32" s="25"/>
      <c r="S32" s="27">
        <f t="shared" si="3"/>
        <v>10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10</v>
      </c>
      <c r="L33" s="23">
        <f t="shared" si="0"/>
        <v>0</v>
      </c>
      <c r="M33" s="24">
        <f t="shared" si="1"/>
        <v>0</v>
      </c>
      <c r="N33" s="25"/>
      <c r="O33" s="26">
        <f t="shared" si="2"/>
        <v>2</v>
      </c>
      <c r="P33" s="25"/>
      <c r="Q33" s="25"/>
      <c r="R33" s="25"/>
      <c r="S33" s="27">
        <f t="shared" si="3"/>
        <v>10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800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200</v>
      </c>
      <c r="P34" s="25"/>
      <c r="Q34" s="25"/>
      <c r="R34" s="25"/>
      <c r="S34" s="27">
        <f t="shared" si="3"/>
        <v>800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7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7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5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0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0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0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0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5</v>
      </c>
      <c r="L45" s="23">
        <f t="shared" si="0"/>
        <v>0</v>
      </c>
      <c r="M45" s="24">
        <f t="shared" si="1"/>
        <v>0</v>
      </c>
      <c r="N45" s="25"/>
      <c r="O45" s="26">
        <f t="shared" si="2"/>
        <v>1</v>
      </c>
      <c r="P45" s="25"/>
      <c r="Q45" s="25"/>
      <c r="R45" s="25"/>
      <c r="S45" s="27">
        <f t="shared" si="3"/>
        <v>5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5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5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0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0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10</v>
      </c>
      <c r="L49" s="23">
        <f t="shared" si="0"/>
        <v>0</v>
      </c>
      <c r="M49" s="24">
        <f t="shared" si="1"/>
        <v>0</v>
      </c>
      <c r="N49" s="25"/>
      <c r="O49" s="26">
        <f t="shared" si="2"/>
        <v>2</v>
      </c>
      <c r="P49" s="25"/>
      <c r="Q49" s="25"/>
      <c r="R49" s="25"/>
      <c r="S49" s="27">
        <f t="shared" si="3"/>
        <v>10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10</v>
      </c>
      <c r="L50" s="23">
        <f t="shared" si="0"/>
        <v>0</v>
      </c>
      <c r="M50" s="24">
        <f t="shared" si="1"/>
        <v>0</v>
      </c>
      <c r="N50" s="25"/>
      <c r="O50" s="26">
        <f t="shared" si="2"/>
        <v>2</v>
      </c>
      <c r="P50" s="25"/>
      <c r="Q50" s="25"/>
      <c r="R50" s="25"/>
      <c r="S50" s="27">
        <f t="shared" si="3"/>
        <v>10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10</v>
      </c>
      <c r="L52" s="23">
        <f t="shared" si="0"/>
        <v>0</v>
      </c>
      <c r="M52" s="24">
        <f t="shared" si="1"/>
        <v>0</v>
      </c>
      <c r="N52" s="25"/>
      <c r="O52" s="26">
        <f t="shared" si="2"/>
        <v>2</v>
      </c>
      <c r="P52" s="25"/>
      <c r="Q52" s="25"/>
      <c r="R52" s="25"/>
      <c r="S52" s="27">
        <f t="shared" si="3"/>
        <v>10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2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2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2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2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10</v>
      </c>
      <c r="L56" s="23">
        <f t="shared" si="0"/>
        <v>0</v>
      </c>
      <c r="M56" s="24">
        <f t="shared" si="1"/>
        <v>0</v>
      </c>
      <c r="N56" s="25"/>
      <c r="O56" s="26">
        <f t="shared" si="2"/>
        <v>2</v>
      </c>
      <c r="P56" s="25"/>
      <c r="Q56" s="25"/>
      <c r="R56" s="25"/>
      <c r="S56" s="27">
        <f t="shared" si="3"/>
        <v>10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20</v>
      </c>
      <c r="L57" s="23">
        <f t="shared" si="0"/>
        <v>0</v>
      </c>
      <c r="M57" s="24">
        <f t="shared" si="1"/>
        <v>0</v>
      </c>
      <c r="N57" s="25"/>
      <c r="O57" s="26">
        <f t="shared" si="2"/>
        <v>5</v>
      </c>
      <c r="P57" s="25"/>
      <c r="Q57" s="25"/>
      <c r="R57" s="25"/>
      <c r="S57" s="27">
        <f t="shared" si="3"/>
        <v>20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4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5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5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5</v>
      </c>
      <c r="L60" s="23">
        <f t="shared" si="0"/>
        <v>0</v>
      </c>
      <c r="M60" s="24">
        <f t="shared" si="1"/>
        <v>0</v>
      </c>
      <c r="N60" s="25"/>
      <c r="O60" s="26">
        <f t="shared" si="2"/>
        <v>1</v>
      </c>
      <c r="P60" s="25"/>
      <c r="Q60" s="25"/>
      <c r="R60" s="25"/>
      <c r="S60" s="27">
        <f t="shared" si="3"/>
        <v>5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2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0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0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1322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324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1322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408600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88475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408600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9" priority="1" operator="lessThan">
      <formula>0</formula>
    </cfRule>
  </conditionalFormatting>
  <conditionalFormatting sqref="U4:AD63 AF4:AT63">
    <cfRule type="cellIs" dxfId="8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5DD4-937C-47B2-AD2C-866326856B18}">
  <dimension ref="A1:AU852"/>
  <sheetViews>
    <sheetView topLeftCell="A40" zoomScale="40" zoomScaleNormal="40" workbookViewId="0">
      <selection activeCell="I70" sqref="I70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1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1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2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2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2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2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3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3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16</v>
      </c>
      <c r="L15" s="23">
        <f t="shared" si="0"/>
        <v>0</v>
      </c>
      <c r="M15" s="24">
        <f t="shared" si="1"/>
        <v>0</v>
      </c>
      <c r="N15" s="25"/>
      <c r="O15" s="26">
        <f t="shared" si="2"/>
        <v>4</v>
      </c>
      <c r="P15" s="25"/>
      <c r="Q15" s="25"/>
      <c r="R15" s="25"/>
      <c r="S15" s="27">
        <f t="shared" si="3"/>
        <v>16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10</v>
      </c>
      <c r="L29" s="23">
        <f t="shared" si="0"/>
        <v>0</v>
      </c>
      <c r="M29" s="24">
        <f t="shared" si="1"/>
        <v>0</v>
      </c>
      <c r="N29" s="25"/>
      <c r="O29" s="26">
        <f t="shared" si="2"/>
        <v>2</v>
      </c>
      <c r="P29" s="25"/>
      <c r="Q29" s="25"/>
      <c r="R29" s="25"/>
      <c r="S29" s="27">
        <f t="shared" si="3"/>
        <v>10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12</v>
      </c>
      <c r="L30" s="23">
        <f t="shared" si="0"/>
        <v>0</v>
      </c>
      <c r="M30" s="24">
        <f t="shared" si="1"/>
        <v>0</v>
      </c>
      <c r="N30" s="25"/>
      <c r="O30" s="26">
        <f t="shared" si="2"/>
        <v>3</v>
      </c>
      <c r="P30" s="25"/>
      <c r="Q30" s="25"/>
      <c r="R30" s="25"/>
      <c r="S30" s="27">
        <f t="shared" si="3"/>
        <v>12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6</v>
      </c>
      <c r="L32" s="23">
        <f t="shared" si="0"/>
        <v>0</v>
      </c>
      <c r="M32" s="24">
        <f t="shared" si="1"/>
        <v>0</v>
      </c>
      <c r="N32" s="25"/>
      <c r="O32" s="26">
        <f t="shared" si="2"/>
        <v>1</v>
      </c>
      <c r="P32" s="25"/>
      <c r="Q32" s="25"/>
      <c r="R32" s="25"/>
      <c r="S32" s="27">
        <f t="shared" si="3"/>
        <v>6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6</v>
      </c>
      <c r="L33" s="23">
        <f t="shared" si="0"/>
        <v>0</v>
      </c>
      <c r="M33" s="24">
        <f t="shared" si="1"/>
        <v>0</v>
      </c>
      <c r="N33" s="25"/>
      <c r="O33" s="26">
        <f t="shared" si="2"/>
        <v>1</v>
      </c>
      <c r="P33" s="25"/>
      <c r="Q33" s="25"/>
      <c r="R33" s="25"/>
      <c r="S33" s="27">
        <f t="shared" si="3"/>
        <v>6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200</v>
      </c>
      <c r="L34" s="23">
        <f t="shared" si="0"/>
        <v>0</v>
      </c>
      <c r="M34" s="24">
        <f t="shared" si="1"/>
        <v>0</v>
      </c>
      <c r="N34" s="25"/>
      <c r="O34" s="26">
        <f t="shared" si="2"/>
        <v>50</v>
      </c>
      <c r="P34" s="25"/>
      <c r="Q34" s="25"/>
      <c r="R34" s="25"/>
      <c r="S34" s="27">
        <f t="shared" si="3"/>
        <v>200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</v>
      </c>
      <c r="L35" s="23">
        <f t="shared" si="0"/>
        <v>0</v>
      </c>
      <c r="M35" s="24">
        <f t="shared" si="1"/>
        <v>0</v>
      </c>
      <c r="N35" s="25"/>
      <c r="O35" s="26">
        <f t="shared" si="2"/>
        <v>2</v>
      </c>
      <c r="P35" s="25"/>
      <c r="Q35" s="25"/>
      <c r="R35" s="25"/>
      <c r="S35" s="27">
        <f t="shared" si="3"/>
        <v>10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0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6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6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2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2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2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2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0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4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4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1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1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4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4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0</v>
      </c>
      <c r="L57" s="23">
        <f t="shared" si="0"/>
        <v>0</v>
      </c>
      <c r="M57" s="24">
        <f t="shared" si="1"/>
        <v>0</v>
      </c>
      <c r="N57" s="25"/>
      <c r="O57" s="26">
        <f t="shared" si="2"/>
        <v>0</v>
      </c>
      <c r="P57" s="25"/>
      <c r="Q57" s="25"/>
      <c r="R57" s="25"/>
      <c r="S57" s="27">
        <f t="shared" si="3"/>
        <v>0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2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3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3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307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68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307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169450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18100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169450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7" priority="1" operator="lessThan">
      <formula>0</formula>
    </cfRule>
  </conditionalFormatting>
  <conditionalFormatting sqref="U4:AD63 AF4:AT63">
    <cfRule type="cellIs" dxfId="6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548A-1C26-4C3F-B037-7E5AE9C0F792}">
  <dimension ref="A1:AU852"/>
  <sheetViews>
    <sheetView topLeftCell="A37" zoomScale="40" zoomScaleNormal="40" workbookViewId="0">
      <selection activeCell="J71" sqref="J71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3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3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0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0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0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0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1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1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1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1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20</v>
      </c>
      <c r="L15" s="23">
        <f t="shared" si="0"/>
        <v>0</v>
      </c>
      <c r="M15" s="24">
        <f t="shared" si="1"/>
        <v>0</v>
      </c>
      <c r="N15" s="25"/>
      <c r="O15" s="26">
        <f t="shared" si="2"/>
        <v>5</v>
      </c>
      <c r="P15" s="25"/>
      <c r="Q15" s="25"/>
      <c r="R15" s="25"/>
      <c r="S15" s="27">
        <f t="shared" si="3"/>
        <v>20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7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7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2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2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20</v>
      </c>
      <c r="L32" s="23">
        <f t="shared" si="0"/>
        <v>0</v>
      </c>
      <c r="M32" s="24">
        <f t="shared" si="1"/>
        <v>0</v>
      </c>
      <c r="N32" s="25"/>
      <c r="O32" s="26">
        <f t="shared" si="2"/>
        <v>5</v>
      </c>
      <c r="P32" s="25"/>
      <c r="Q32" s="25"/>
      <c r="R32" s="25"/>
      <c r="S32" s="27">
        <f t="shared" si="3"/>
        <v>20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15</v>
      </c>
      <c r="L33" s="23">
        <f t="shared" si="0"/>
        <v>0</v>
      </c>
      <c r="M33" s="24">
        <f t="shared" si="1"/>
        <v>0</v>
      </c>
      <c r="N33" s="25"/>
      <c r="O33" s="26">
        <f t="shared" si="2"/>
        <v>3</v>
      </c>
      <c r="P33" s="25"/>
      <c r="Q33" s="25"/>
      <c r="R33" s="25"/>
      <c r="S33" s="27">
        <f t="shared" si="3"/>
        <v>15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3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3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5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0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0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5</v>
      </c>
      <c r="L43" s="23">
        <f t="shared" si="0"/>
        <v>0</v>
      </c>
      <c r="M43" s="24">
        <f t="shared" si="1"/>
        <v>0</v>
      </c>
      <c r="N43" s="25"/>
      <c r="O43" s="26">
        <f t="shared" si="2"/>
        <v>1</v>
      </c>
      <c r="P43" s="25"/>
      <c r="Q43" s="25"/>
      <c r="R43" s="25"/>
      <c r="S43" s="27">
        <f t="shared" si="3"/>
        <v>5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1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0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5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5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2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2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3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3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0</v>
      </c>
      <c r="L56" s="23">
        <f t="shared" si="0"/>
        <v>0</v>
      </c>
      <c r="M56" s="24">
        <f t="shared" si="1"/>
        <v>0</v>
      </c>
      <c r="N56" s="25"/>
      <c r="O56" s="26">
        <f t="shared" si="2"/>
        <v>0</v>
      </c>
      <c r="P56" s="25"/>
      <c r="Q56" s="25"/>
      <c r="R56" s="25"/>
      <c r="S56" s="27">
        <f t="shared" si="3"/>
        <v>0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</v>
      </c>
      <c r="L57" s="23">
        <f t="shared" si="0"/>
        <v>0</v>
      </c>
      <c r="M57" s="24">
        <f t="shared" si="1"/>
        <v>0</v>
      </c>
      <c r="N57" s="25"/>
      <c r="O57" s="26">
        <f t="shared" si="2"/>
        <v>1</v>
      </c>
      <c r="P57" s="25"/>
      <c r="Q57" s="25"/>
      <c r="R57" s="25"/>
      <c r="S57" s="27">
        <f t="shared" si="3"/>
        <v>5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0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0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4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205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44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205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230750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24875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230750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5" priority="1" operator="lessThan">
      <formula>0</formula>
    </cfRule>
  </conditionalFormatting>
  <conditionalFormatting sqref="U4:AD63 AF4:AT63">
    <cfRule type="cellIs" dxfId="4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00C3-B690-47B1-B5E6-92A748DC62CC}">
  <dimension ref="A1:AU852"/>
  <sheetViews>
    <sheetView tabSelected="1" zoomScale="70" zoomScaleNormal="70" workbookViewId="0">
      <selection activeCell="K71" sqref="K71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3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3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4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4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2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2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2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2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1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1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30</v>
      </c>
      <c r="L16" s="23">
        <f t="shared" si="0"/>
        <v>0</v>
      </c>
      <c r="M16" s="24">
        <f t="shared" si="1"/>
        <v>0</v>
      </c>
      <c r="N16" s="25"/>
      <c r="O16" s="26">
        <f t="shared" si="2"/>
        <v>7</v>
      </c>
      <c r="P16" s="25"/>
      <c r="Q16" s="25"/>
      <c r="R16" s="25"/>
      <c r="S16" s="27">
        <f t="shared" si="3"/>
        <v>30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2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2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4</v>
      </c>
      <c r="L25" s="23">
        <f t="shared" si="0"/>
        <v>0</v>
      </c>
      <c r="M25" s="24">
        <f t="shared" si="1"/>
        <v>0</v>
      </c>
      <c r="N25" s="25"/>
      <c r="O25" s="26">
        <f t="shared" si="2"/>
        <v>1</v>
      </c>
      <c r="P25" s="25"/>
      <c r="Q25" s="25"/>
      <c r="R25" s="25"/>
      <c r="S25" s="27">
        <f t="shared" si="3"/>
        <v>4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4</v>
      </c>
      <c r="L27" s="23">
        <f t="shared" si="0"/>
        <v>0</v>
      </c>
      <c r="M27" s="24">
        <f t="shared" si="1"/>
        <v>0</v>
      </c>
      <c r="N27" s="25"/>
      <c r="O27" s="26">
        <f t="shared" si="2"/>
        <v>1</v>
      </c>
      <c r="P27" s="25"/>
      <c r="Q27" s="25"/>
      <c r="R27" s="25"/>
      <c r="S27" s="27">
        <f t="shared" si="3"/>
        <v>4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20</v>
      </c>
      <c r="L29" s="23">
        <f t="shared" si="0"/>
        <v>0</v>
      </c>
      <c r="M29" s="24">
        <f t="shared" si="1"/>
        <v>0</v>
      </c>
      <c r="N29" s="25"/>
      <c r="O29" s="26">
        <f t="shared" si="2"/>
        <v>5</v>
      </c>
      <c r="P29" s="25"/>
      <c r="Q29" s="25"/>
      <c r="R29" s="25"/>
      <c r="S29" s="27">
        <f t="shared" si="3"/>
        <v>20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50</v>
      </c>
      <c r="L30" s="23">
        <f t="shared" si="0"/>
        <v>0</v>
      </c>
      <c r="M30" s="24">
        <f t="shared" si="1"/>
        <v>0</v>
      </c>
      <c r="N30" s="25"/>
      <c r="O30" s="26">
        <f t="shared" si="2"/>
        <v>12</v>
      </c>
      <c r="P30" s="25"/>
      <c r="Q30" s="25"/>
      <c r="R30" s="25"/>
      <c r="S30" s="27">
        <f t="shared" si="3"/>
        <v>50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0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200</v>
      </c>
      <c r="L34" s="23">
        <f t="shared" si="0"/>
        <v>0</v>
      </c>
      <c r="M34" s="24">
        <f t="shared" si="1"/>
        <v>0</v>
      </c>
      <c r="N34" s="25"/>
      <c r="O34" s="26">
        <f t="shared" si="2"/>
        <v>50</v>
      </c>
      <c r="P34" s="25"/>
      <c r="Q34" s="25"/>
      <c r="R34" s="25"/>
      <c r="S34" s="27">
        <f t="shared" si="3"/>
        <v>200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50</v>
      </c>
      <c r="L35" s="23">
        <f t="shared" si="0"/>
        <v>0</v>
      </c>
      <c r="M35" s="24">
        <f t="shared" si="1"/>
        <v>0</v>
      </c>
      <c r="N35" s="25"/>
      <c r="O35" s="26">
        <f t="shared" si="2"/>
        <v>12</v>
      </c>
      <c r="P35" s="25"/>
      <c r="Q35" s="25"/>
      <c r="R35" s="25"/>
      <c r="S35" s="27">
        <f t="shared" si="3"/>
        <v>50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20</v>
      </c>
      <c r="L36" s="23">
        <f t="shared" si="0"/>
        <v>0</v>
      </c>
      <c r="M36" s="24">
        <f t="shared" si="1"/>
        <v>0</v>
      </c>
      <c r="N36" s="25"/>
      <c r="O36" s="26">
        <f t="shared" si="2"/>
        <v>5</v>
      </c>
      <c r="P36" s="25"/>
      <c r="Q36" s="25"/>
      <c r="R36" s="25"/>
      <c r="S36" s="27">
        <f t="shared" si="3"/>
        <v>20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25</v>
      </c>
      <c r="L37" s="23">
        <f t="shared" si="0"/>
        <v>0</v>
      </c>
      <c r="M37" s="24">
        <f t="shared" si="1"/>
        <v>0</v>
      </c>
      <c r="N37" s="25"/>
      <c r="O37" s="26">
        <f t="shared" si="2"/>
        <v>6</v>
      </c>
      <c r="P37" s="25"/>
      <c r="Q37" s="25"/>
      <c r="R37" s="25"/>
      <c r="S37" s="27">
        <f t="shared" si="3"/>
        <v>25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10</v>
      </c>
      <c r="L38" s="23">
        <f t="shared" si="0"/>
        <v>0</v>
      </c>
      <c r="M38" s="24">
        <f t="shared" si="1"/>
        <v>0</v>
      </c>
      <c r="N38" s="25"/>
      <c r="O38" s="26">
        <f t="shared" si="2"/>
        <v>2</v>
      </c>
      <c r="P38" s="25"/>
      <c r="Q38" s="25"/>
      <c r="R38" s="25"/>
      <c r="S38" s="27">
        <f t="shared" si="3"/>
        <v>10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15</v>
      </c>
      <c r="L39" s="23">
        <f t="shared" si="0"/>
        <v>0</v>
      </c>
      <c r="M39" s="24">
        <f t="shared" si="1"/>
        <v>0</v>
      </c>
      <c r="N39" s="25"/>
      <c r="O39" s="26">
        <f t="shared" si="2"/>
        <v>3</v>
      </c>
      <c r="P39" s="25"/>
      <c r="Q39" s="25"/>
      <c r="R39" s="25"/>
      <c r="S39" s="27">
        <f t="shared" si="3"/>
        <v>15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15</v>
      </c>
      <c r="L40" s="23">
        <f t="shared" si="0"/>
        <v>0</v>
      </c>
      <c r="M40" s="24">
        <f t="shared" si="1"/>
        <v>0</v>
      </c>
      <c r="N40" s="25"/>
      <c r="O40" s="26">
        <f t="shared" si="2"/>
        <v>3</v>
      </c>
      <c r="P40" s="25"/>
      <c r="Q40" s="25"/>
      <c r="R40" s="25"/>
      <c r="S40" s="27">
        <f t="shared" si="3"/>
        <v>15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3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3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10</v>
      </c>
      <c r="L47" s="23">
        <f t="shared" si="0"/>
        <v>0</v>
      </c>
      <c r="M47" s="24">
        <f t="shared" si="1"/>
        <v>0</v>
      </c>
      <c r="N47" s="25"/>
      <c r="O47" s="26">
        <f t="shared" si="2"/>
        <v>2</v>
      </c>
      <c r="P47" s="25"/>
      <c r="Q47" s="25"/>
      <c r="R47" s="25"/>
      <c r="S47" s="27">
        <f t="shared" si="3"/>
        <v>10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0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0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2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2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2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2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5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5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</v>
      </c>
      <c r="L57" s="23">
        <f t="shared" si="0"/>
        <v>0</v>
      </c>
      <c r="M57" s="24">
        <f t="shared" si="1"/>
        <v>0</v>
      </c>
      <c r="N57" s="25"/>
      <c r="O57" s="26">
        <f t="shared" si="2"/>
        <v>1</v>
      </c>
      <c r="P57" s="25"/>
      <c r="Q57" s="25"/>
      <c r="R57" s="25"/>
      <c r="S57" s="27">
        <f t="shared" si="3"/>
        <v>5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3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3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40</v>
      </c>
      <c r="L59" s="23">
        <f t="shared" si="0"/>
        <v>0</v>
      </c>
      <c r="M59" s="24">
        <f t="shared" si="1"/>
        <v>0</v>
      </c>
      <c r="N59" s="25"/>
      <c r="O59" s="26">
        <f t="shared" si="2"/>
        <v>10</v>
      </c>
      <c r="P59" s="25"/>
      <c r="Q59" s="25"/>
      <c r="R59" s="25"/>
      <c r="S59" s="27">
        <f t="shared" si="3"/>
        <v>40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10</v>
      </c>
      <c r="L60" s="23">
        <f t="shared" si="0"/>
        <v>0</v>
      </c>
      <c r="M60" s="24">
        <f t="shared" si="1"/>
        <v>0</v>
      </c>
      <c r="N60" s="25"/>
      <c r="O60" s="26">
        <f t="shared" si="2"/>
        <v>2</v>
      </c>
      <c r="P60" s="25"/>
      <c r="Q60" s="25"/>
      <c r="R60" s="25"/>
      <c r="S60" s="27">
        <f t="shared" si="3"/>
        <v>10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5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5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10</v>
      </c>
      <c r="L62" s="23">
        <f t="shared" si="0"/>
        <v>0</v>
      </c>
      <c r="M62" s="24">
        <f t="shared" si="1"/>
        <v>0</v>
      </c>
      <c r="N62" s="25"/>
      <c r="O62" s="26">
        <f t="shared" si="2"/>
        <v>2</v>
      </c>
      <c r="P62" s="25"/>
      <c r="Q62" s="25"/>
      <c r="R62" s="25"/>
      <c r="S62" s="27">
        <f t="shared" si="3"/>
        <v>10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557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127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557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672150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126350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672150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3" priority="1" operator="lessThan">
      <formula>0</formula>
    </cfRule>
  </conditionalFormatting>
  <conditionalFormatting sqref="U4:AD63 AF4:AT63">
    <cfRule type="cellIs" dxfId="2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38B28-C293-401C-918B-778E0BB95888}">
  <dimension ref="A1:AU852"/>
  <sheetViews>
    <sheetView topLeftCell="A43" zoomScale="40" zoomScaleNormal="40" workbookViewId="0">
      <selection activeCell="P3" sqref="P3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6" width="20.54296875" style="59" customWidth="1"/>
    <col min="17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1</v>
      </c>
      <c r="L4" s="23">
        <f>IF(SUM(U4:AX4)&gt;K4+N4,K4+N4,SUM(U4:AX4))</f>
        <v>0</v>
      </c>
      <c r="M4" s="24">
        <f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1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ref="L5:L63" si="0">IF(SUM(U5:AX5)&gt;K5+N5,K5+N5,SUM(U5:AX5))</f>
        <v>0</v>
      </c>
      <c r="M5" s="24">
        <f t="shared" ref="M5:M63" si="1">(SUM(U5:AX5))</f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4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4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1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6</v>
      </c>
      <c r="L15" s="23">
        <f t="shared" si="0"/>
        <v>0</v>
      </c>
      <c r="M15" s="24">
        <f t="shared" si="1"/>
        <v>0</v>
      </c>
      <c r="N15" s="25"/>
      <c r="O15" s="26">
        <f t="shared" si="2"/>
        <v>1</v>
      </c>
      <c r="P15" s="25"/>
      <c r="Q15" s="25"/>
      <c r="R15" s="25"/>
      <c r="S15" s="27">
        <f t="shared" si="3"/>
        <v>6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10</v>
      </c>
      <c r="L16" s="23">
        <f t="shared" si="0"/>
        <v>0</v>
      </c>
      <c r="M16" s="24">
        <f t="shared" si="1"/>
        <v>0</v>
      </c>
      <c r="N16" s="25"/>
      <c r="O16" s="26">
        <f t="shared" si="2"/>
        <v>2</v>
      </c>
      <c r="P16" s="25"/>
      <c r="Q16" s="25"/>
      <c r="R16" s="25"/>
      <c r="S16" s="27">
        <f t="shared" si="3"/>
        <v>10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5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5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1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1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6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6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2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2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5</v>
      </c>
      <c r="L21" s="23">
        <f t="shared" si="0"/>
        <v>0</v>
      </c>
      <c r="M21" s="24">
        <f t="shared" si="1"/>
        <v>0</v>
      </c>
      <c r="N21" s="25"/>
      <c r="O21" s="26">
        <f t="shared" si="2"/>
        <v>1</v>
      </c>
      <c r="P21" s="25"/>
      <c r="Q21" s="25"/>
      <c r="R21" s="25"/>
      <c r="S21" s="27">
        <f t="shared" si="3"/>
        <v>5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1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1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4</v>
      </c>
      <c r="L24" s="23">
        <f t="shared" si="0"/>
        <v>0</v>
      </c>
      <c r="M24" s="24">
        <f t="shared" si="1"/>
        <v>0</v>
      </c>
      <c r="N24" s="25"/>
      <c r="O24" s="26">
        <f t="shared" si="2"/>
        <v>1</v>
      </c>
      <c r="P24" s="25"/>
      <c r="Q24" s="25"/>
      <c r="R24" s="25"/>
      <c r="S24" s="27">
        <f t="shared" si="3"/>
        <v>4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4</v>
      </c>
      <c r="L25" s="23">
        <f t="shared" si="0"/>
        <v>0</v>
      </c>
      <c r="M25" s="24">
        <f t="shared" si="1"/>
        <v>0</v>
      </c>
      <c r="N25" s="25"/>
      <c r="O25" s="26">
        <f t="shared" si="2"/>
        <v>1</v>
      </c>
      <c r="P25" s="25"/>
      <c r="Q25" s="25"/>
      <c r="R25" s="25"/>
      <c r="S25" s="27">
        <f t="shared" si="3"/>
        <v>4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1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1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2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2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7</v>
      </c>
      <c r="L29" s="23">
        <f t="shared" si="0"/>
        <v>0</v>
      </c>
      <c r="M29" s="24">
        <f t="shared" si="1"/>
        <v>0</v>
      </c>
      <c r="N29" s="25"/>
      <c r="O29" s="26">
        <f t="shared" si="2"/>
        <v>1</v>
      </c>
      <c r="P29" s="25"/>
      <c r="Q29" s="25"/>
      <c r="R29" s="25"/>
      <c r="S29" s="27">
        <f t="shared" si="3"/>
        <v>7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7</v>
      </c>
      <c r="L30" s="23">
        <f t="shared" si="0"/>
        <v>0</v>
      </c>
      <c r="M30" s="24">
        <f t="shared" si="1"/>
        <v>0</v>
      </c>
      <c r="N30" s="25"/>
      <c r="O30" s="26">
        <f t="shared" si="2"/>
        <v>1</v>
      </c>
      <c r="P30" s="25"/>
      <c r="Q30" s="25"/>
      <c r="R30" s="25"/>
      <c r="S30" s="27">
        <f t="shared" si="3"/>
        <v>7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4</v>
      </c>
      <c r="L31" s="23">
        <f t="shared" si="0"/>
        <v>0</v>
      </c>
      <c r="M31" s="24">
        <f t="shared" si="1"/>
        <v>0</v>
      </c>
      <c r="N31" s="25"/>
      <c r="O31" s="26">
        <f t="shared" si="2"/>
        <v>1</v>
      </c>
      <c r="P31" s="25"/>
      <c r="Q31" s="25"/>
      <c r="R31" s="25"/>
      <c r="S31" s="27">
        <f t="shared" si="3"/>
        <v>4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2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2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2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100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25</v>
      </c>
      <c r="P34" s="25"/>
      <c r="Q34" s="25"/>
      <c r="R34" s="25"/>
      <c r="S34" s="27">
        <f t="shared" si="3"/>
        <v>100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20</v>
      </c>
      <c r="L35" s="23">
        <f t="shared" si="0"/>
        <v>0</v>
      </c>
      <c r="M35" s="24">
        <f t="shared" si="1"/>
        <v>0</v>
      </c>
      <c r="N35" s="25"/>
      <c r="O35" s="26">
        <f t="shared" si="2"/>
        <v>5</v>
      </c>
      <c r="P35" s="25"/>
      <c r="Q35" s="25"/>
      <c r="R35" s="25"/>
      <c r="S35" s="27">
        <f t="shared" si="3"/>
        <v>20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2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2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2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2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2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2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5</v>
      </c>
      <c r="L39" s="23">
        <f t="shared" si="0"/>
        <v>0</v>
      </c>
      <c r="M39" s="24">
        <f t="shared" si="1"/>
        <v>0</v>
      </c>
      <c r="N39" s="25"/>
      <c r="O39" s="26">
        <f t="shared" si="2"/>
        <v>1</v>
      </c>
      <c r="P39" s="25"/>
      <c r="Q39" s="25"/>
      <c r="R39" s="25"/>
      <c r="S39" s="27">
        <f t="shared" si="3"/>
        <v>5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2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2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2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2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2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2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2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1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1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2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4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4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4</v>
      </c>
      <c r="L49" s="23">
        <f t="shared" si="0"/>
        <v>0</v>
      </c>
      <c r="M49" s="24">
        <f t="shared" si="1"/>
        <v>0</v>
      </c>
      <c r="N49" s="25"/>
      <c r="O49" s="26">
        <f t="shared" si="2"/>
        <v>1</v>
      </c>
      <c r="P49" s="25"/>
      <c r="Q49" s="25"/>
      <c r="R49" s="25"/>
      <c r="S49" s="27">
        <f t="shared" si="3"/>
        <v>4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2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2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6</v>
      </c>
      <c r="L52" s="23">
        <f t="shared" si="0"/>
        <v>0</v>
      </c>
      <c r="M52" s="24">
        <f t="shared" si="1"/>
        <v>0</v>
      </c>
      <c r="N52" s="25"/>
      <c r="O52" s="26">
        <f t="shared" si="2"/>
        <v>1</v>
      </c>
      <c r="P52" s="25"/>
      <c r="Q52" s="25"/>
      <c r="R52" s="25"/>
      <c r="S52" s="27">
        <f t="shared" si="3"/>
        <v>6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4</v>
      </c>
      <c r="L53" s="23">
        <f t="shared" si="0"/>
        <v>0</v>
      </c>
      <c r="M53" s="24">
        <f t="shared" si="1"/>
        <v>0</v>
      </c>
      <c r="N53" s="25"/>
      <c r="O53" s="26">
        <f t="shared" si="2"/>
        <v>1</v>
      </c>
      <c r="P53" s="25"/>
      <c r="Q53" s="25"/>
      <c r="R53" s="25"/>
      <c r="S53" s="27">
        <f t="shared" si="3"/>
        <v>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</v>
      </c>
      <c r="L54" s="23">
        <f t="shared" si="0"/>
        <v>0</v>
      </c>
      <c r="M54" s="24">
        <f t="shared" si="1"/>
        <v>0</v>
      </c>
      <c r="N54" s="25"/>
      <c r="O54" s="26">
        <f t="shared" si="2"/>
        <v>1</v>
      </c>
      <c r="P54" s="25"/>
      <c r="Q54" s="25"/>
      <c r="R54" s="25"/>
      <c r="S54" s="27">
        <f t="shared" si="3"/>
        <v>4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4</v>
      </c>
      <c r="L55" s="23">
        <f t="shared" si="0"/>
        <v>0</v>
      </c>
      <c r="M55" s="24">
        <f t="shared" si="1"/>
        <v>0</v>
      </c>
      <c r="N55" s="25"/>
      <c r="O55" s="26">
        <f t="shared" si="2"/>
        <v>1</v>
      </c>
      <c r="P55" s="25"/>
      <c r="Q55" s="25"/>
      <c r="R55" s="25"/>
      <c r="S55" s="27">
        <f t="shared" si="3"/>
        <v>4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4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4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</v>
      </c>
      <c r="L57" s="23">
        <f t="shared" si="0"/>
        <v>0</v>
      </c>
      <c r="M57" s="24">
        <f t="shared" si="1"/>
        <v>0</v>
      </c>
      <c r="N57" s="25"/>
      <c r="O57" s="26">
        <f t="shared" si="2"/>
        <v>0</v>
      </c>
      <c r="P57" s="25"/>
      <c r="Q57" s="25"/>
      <c r="R57" s="25"/>
      <c r="S57" s="27">
        <f t="shared" si="3"/>
        <v>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4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3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3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2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2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275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52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275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218350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16700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218350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" priority="1" operator="lessThan">
      <formula>0</formula>
    </cfRule>
  </conditionalFormatting>
  <conditionalFormatting sqref="U4:AD63 AF4:AT63">
    <cfRule type="cellIs" dxfId="0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>
    <tabColor rgb="FFFFC000"/>
  </sheetPr>
  <dimension ref="A1:S108"/>
  <sheetViews>
    <sheetView zoomScale="50" zoomScaleNormal="5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A2" sqref="A2:O2"/>
    </sheetView>
  </sheetViews>
  <sheetFormatPr defaultColWidth="9.81640625" defaultRowHeight="18.5" x14ac:dyDescent="0.45"/>
  <cols>
    <col min="1" max="1" width="7.453125" style="49" customWidth="1"/>
    <col min="2" max="2" width="12.26953125" style="50" customWidth="1"/>
    <col min="3" max="3" width="11" style="50" customWidth="1"/>
    <col min="4" max="4" width="9.90625" style="50" customWidth="1"/>
    <col min="5" max="5" width="40.08984375" style="49" customWidth="1"/>
    <col min="6" max="6" width="25.6328125" style="49" customWidth="1"/>
    <col min="7" max="7" width="20.54296875" style="105" customWidth="1"/>
    <col min="8" max="8" width="20.81640625" style="105" customWidth="1"/>
    <col min="9" max="9" width="14.6328125" style="60" customWidth="1"/>
    <col min="10" max="10" width="17.7265625" style="60" customWidth="1"/>
    <col min="11" max="11" width="16.36328125" style="60" customWidth="1"/>
    <col min="12" max="12" width="14.6328125" style="95" customWidth="1"/>
    <col min="13" max="13" width="21.54296875" style="65" customWidth="1"/>
    <col min="14" max="14" width="20.1796875" style="65" customWidth="1"/>
    <col min="15" max="15" width="23.1796875" style="65" customWidth="1"/>
    <col min="16" max="16" width="14.6328125" style="65" customWidth="1"/>
    <col min="17" max="17" width="14.08984375" style="65" bestFit="1" customWidth="1"/>
    <col min="18" max="18" width="9.81640625" style="65"/>
    <col min="19" max="19" width="22.08984375" style="65" bestFit="1" customWidth="1"/>
    <col min="20" max="16384" width="9.81640625" style="65"/>
  </cols>
  <sheetData>
    <row r="1" spans="1:19" ht="57.5" customHeight="1" x14ac:dyDescent="0.45">
      <c r="A1" s="147" t="s">
        <v>145</v>
      </c>
      <c r="B1" s="147"/>
      <c r="C1" s="147"/>
      <c r="D1" s="148"/>
      <c r="E1" s="132" t="s">
        <v>146</v>
      </c>
      <c r="F1" s="133"/>
      <c r="G1" s="133"/>
      <c r="H1" s="134"/>
      <c r="I1" s="141" t="s">
        <v>155</v>
      </c>
      <c r="J1" s="142"/>
      <c r="K1" s="142"/>
      <c r="L1" s="142"/>
      <c r="M1" s="142"/>
      <c r="N1" s="142"/>
      <c r="O1" s="143"/>
      <c r="P1" s="131" t="s">
        <v>170</v>
      </c>
      <c r="Q1" s="131"/>
      <c r="R1" s="131"/>
      <c r="S1" s="131"/>
    </row>
    <row r="2" spans="1:19" ht="38" customHeight="1" x14ac:dyDescent="0.45">
      <c r="A2" s="138" t="s">
        <v>27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0"/>
      <c r="P2" s="131"/>
      <c r="Q2" s="131"/>
      <c r="R2" s="131"/>
      <c r="S2" s="131"/>
    </row>
    <row r="3" spans="1:19" s="6" customFormat="1" ht="60" customHeight="1" x14ac:dyDescent="0.25">
      <c r="A3" s="7" t="s">
        <v>18</v>
      </c>
      <c r="B3" s="7" t="s">
        <v>20</v>
      </c>
      <c r="C3" s="7" t="s">
        <v>68</v>
      </c>
      <c r="D3" s="7" t="s">
        <v>19</v>
      </c>
      <c r="E3" s="7" t="s">
        <v>21</v>
      </c>
      <c r="F3" s="66" t="s">
        <v>22</v>
      </c>
      <c r="G3" s="67" t="s">
        <v>2</v>
      </c>
      <c r="H3" s="67" t="s">
        <v>34</v>
      </c>
      <c r="I3" s="68" t="s">
        <v>169</v>
      </c>
      <c r="J3" s="68" t="s">
        <v>35</v>
      </c>
      <c r="K3" s="68" t="s">
        <v>36</v>
      </c>
      <c r="L3" s="69" t="s">
        <v>3</v>
      </c>
      <c r="M3" s="70" t="s">
        <v>4</v>
      </c>
      <c r="N3" s="68" t="s">
        <v>37</v>
      </c>
      <c r="O3" s="70" t="s">
        <v>5</v>
      </c>
      <c r="P3" s="71" t="s">
        <v>38</v>
      </c>
      <c r="Q3" s="71" t="s">
        <v>39</v>
      </c>
      <c r="R3" s="71" t="s">
        <v>40</v>
      </c>
      <c r="S3" s="71" t="s">
        <v>41</v>
      </c>
    </row>
    <row r="4" spans="1:19" s="6" customFormat="1" ht="55.5" x14ac:dyDescent="0.25">
      <c r="A4" s="144">
        <v>1</v>
      </c>
      <c r="B4" s="135" t="s">
        <v>69</v>
      </c>
      <c r="C4" s="135" t="s">
        <v>70</v>
      </c>
      <c r="D4" s="16">
        <v>1</v>
      </c>
      <c r="E4" s="72" t="s">
        <v>8</v>
      </c>
      <c r="F4" s="73">
        <v>8000</v>
      </c>
      <c r="G4" s="74">
        <f>'REITORIA-PROEX'!K4+'REITORIA-MUSEU'!K4+ESAG!K4+CEART!K4+FAED!K4+CEAD!K4+CEFID!K4+CERES!K4+CESFI!K4+CCT!K4+CEPLAN!K4+CEAVI!K4+CAV!K4+CEO!K4+CESMO!K4</f>
        <v>29</v>
      </c>
      <c r="H4" s="75">
        <f>'REITORIA-PROEX'!L4+'REITORIA-MUSEU'!L4+ESAG!L4+CEART!L4+FAED!L4+CEAD!L4+CEFID!L4+CERES!L4+CESFI!L4+CCT!L4+CEPLAN!L4+CEAVI!L4+CAV!L4+CEO!L4+CESMO!L4</f>
        <v>0</v>
      </c>
      <c r="I4" s="75">
        <f>'REITORIA-PROEX'!M4+'REITORIA-MUSEU'!M4+ESAG!M4+CEART!M4+FAED!M4+CEAD!M4+CEFID!M4+CERES!M4+CESFI!M4+CCT!M4+CEPLAN!M4+CEAVI!M4+CAV!M4+CEO!M4+CESMO!M4</f>
        <v>0</v>
      </c>
      <c r="J4" s="76">
        <f>'REITORIA-PROEX'!O4+'REITORIA-MUSEU'!O4+ESAG!O4+CEART!O4+FAED!O4+CEAD!O4+CEFID!O4+CERES!O4+CESFI!O4+CCT!O4+CEPLAN!O4+CEAVI!O4+CAV!O4+CEO!O4+CESMO!O4</f>
        <v>3</v>
      </c>
      <c r="K4" s="77">
        <f>'REITORIA-PROEX'!P4+'REITORIA-PROEX'!Q4+'REITORIA-MUSEU'!P4+'REITORIA-MUSEU'!Q4+ESAG!P4+ESAG!Q4+CEART!P4+CEART!Q4+FAED!P4+FAED!Q4+CEAD!P4+CEAD!Q4+CEFID!P4+CEFID!Q4+CERES!P4+CERES!Q4+CESFI!P4+CESFI!Q4+CCT!P4+CCT!Q4+CEPLAN!P4+CEPLAN!Q4+CEAVI!P4+CEAVI!Q4+CAV!P4+CAV!Q4+CEO!P4+CEO!Q4+CESMO!P4+CESMO!Q4</f>
        <v>0</v>
      </c>
      <c r="L4" s="78">
        <f t="shared" ref="L4:L63" si="0">G4-I4+K4</f>
        <v>29</v>
      </c>
      <c r="M4" s="79">
        <f t="shared" ref="M4:M48" si="1">G4*F4</f>
        <v>232000</v>
      </c>
      <c r="N4" s="79">
        <f t="shared" ref="N4:N48" si="2">K4*F4</f>
        <v>0</v>
      </c>
      <c r="O4" s="79">
        <f t="shared" ref="O4:O48" si="3">I4*F4</f>
        <v>0</v>
      </c>
      <c r="P4" s="80"/>
      <c r="Q4" s="80"/>
      <c r="R4" s="80"/>
      <c r="S4" s="80"/>
    </row>
    <row r="5" spans="1:19" s="6" customFormat="1" ht="55.5" x14ac:dyDescent="0.25">
      <c r="A5" s="145"/>
      <c r="B5" s="136"/>
      <c r="C5" s="136"/>
      <c r="D5" s="16">
        <v>2</v>
      </c>
      <c r="E5" s="72" t="s">
        <v>9</v>
      </c>
      <c r="F5" s="73">
        <v>8000</v>
      </c>
      <c r="G5" s="74">
        <f>'REITORIA-PROEX'!K5+'REITORIA-MUSEU'!K5+ESAG!K5+CEART!K5+FAED!K5+CEAD!K5+CEFID!K5+CERES!K5+CESFI!K5+CCT!K5+CEPLAN!K5+CEAVI!K5+CAV!K5+CEO!K5+CESMO!K5</f>
        <v>34</v>
      </c>
      <c r="H5" s="75">
        <f>'REITORIA-PROEX'!L5+'REITORIA-MUSEU'!L5+ESAG!L5+CEART!L5+FAED!L5+CEAD!L5+CEFID!L5+CERES!L5+CESFI!L5+CCT!L5+CEPLAN!L5+CEAVI!L5+CAV!L5+CEO!L5+CESMO!L5</f>
        <v>0</v>
      </c>
      <c r="I5" s="75">
        <f>'REITORIA-PROEX'!M5+'REITORIA-MUSEU'!M5+ESAG!M5+CEART!M5+FAED!M5+CEAD!M5+CEFID!M5+CERES!M5+CESFI!M5+CCT!M5+CEPLAN!M5+CEAVI!M5+CAV!M5+CEO!M5+CESMO!M5</f>
        <v>0</v>
      </c>
      <c r="J5" s="76">
        <f>'REITORIA-PROEX'!O5+'REITORIA-MUSEU'!O5+ESAG!O5+CEART!O5+FAED!O5+CEAD!O5+CEFID!O5+CERES!O5+CESFI!O5+CCT!O5+CEPLAN!O5+CEAVI!O5+CAV!O5+CEO!O5+CESMO!O5</f>
        <v>5</v>
      </c>
      <c r="K5" s="77">
        <f>'REITORIA-PROEX'!P5+'REITORIA-PROEX'!Q5+'REITORIA-MUSEU'!P5+'REITORIA-MUSEU'!Q5+ESAG!P5+ESAG!Q5+CEART!P5+CEART!Q5+FAED!P5+FAED!Q5+CEAD!P5+CEAD!Q5+CEFID!P5+CEFID!Q5+CERES!P5+CERES!Q5+CESFI!P5+CESFI!Q5+CCT!P5+CCT!Q5+CEPLAN!P5+CEPLAN!Q5+CEAVI!P5+CEAVI!Q5+CAV!P5+CAV!Q5+CEO!P5+CEO!Q5+CESMO!P5+CESMO!Q5</f>
        <v>0</v>
      </c>
      <c r="L5" s="78">
        <f t="shared" si="0"/>
        <v>34</v>
      </c>
      <c r="M5" s="79">
        <f t="shared" si="1"/>
        <v>272000</v>
      </c>
      <c r="N5" s="79">
        <f t="shared" si="2"/>
        <v>0</v>
      </c>
      <c r="O5" s="79">
        <f t="shared" si="3"/>
        <v>0</v>
      </c>
      <c r="P5" s="80"/>
      <c r="Q5" s="80"/>
      <c r="R5" s="80"/>
      <c r="S5" s="80"/>
    </row>
    <row r="6" spans="1:19" s="6" customFormat="1" ht="74" x14ac:dyDescent="0.25">
      <c r="A6" s="145"/>
      <c r="B6" s="136"/>
      <c r="C6" s="136"/>
      <c r="D6" s="16">
        <v>3</v>
      </c>
      <c r="E6" s="72" t="s">
        <v>72</v>
      </c>
      <c r="F6" s="73">
        <v>12000</v>
      </c>
      <c r="G6" s="74">
        <f>'REITORIA-PROEX'!K6+'REITORIA-MUSEU'!K6+ESAG!K6+CEART!K6+FAED!K6+CEAD!K6+CEFID!K6+CERES!K6+CESFI!K6+CCT!K6+CEPLAN!K6+CEAVI!K6+CAV!K6+CEO!K6+CESMO!K6</f>
        <v>1</v>
      </c>
      <c r="H6" s="75">
        <f>'REITORIA-PROEX'!L6+'REITORIA-MUSEU'!L6+ESAG!L6+CEART!L6+FAED!L6+CEAD!L6+CEFID!L6+CERES!L6+CESFI!L6+CCT!L6+CEPLAN!L6+CEAVI!L6+CAV!L6+CEO!L6+CESMO!L6</f>
        <v>0</v>
      </c>
      <c r="I6" s="75">
        <f>'REITORIA-PROEX'!M6+'REITORIA-MUSEU'!M6+ESAG!M6+CEART!M6+FAED!M6+CEAD!M6+CEFID!M6+CERES!M6+CESFI!M6+CCT!M6+CEPLAN!M6+CEAVI!M6+CAV!M6+CEO!M6+CESMO!M6</f>
        <v>0</v>
      </c>
      <c r="J6" s="76">
        <f>'REITORIA-PROEX'!O6+'REITORIA-MUSEU'!O6+ESAG!O6+CEART!O6+FAED!O6+CEAD!O6+CEFID!O6+CERES!O6+CESFI!O6+CCT!O6+CEPLAN!O6+CEAVI!O6+CAV!O6+CEO!O6+CESMO!O6</f>
        <v>0</v>
      </c>
      <c r="K6" s="77">
        <f>'REITORIA-PROEX'!P6+'REITORIA-PROEX'!Q6+'REITORIA-MUSEU'!P6+'REITORIA-MUSEU'!Q6+ESAG!P6+ESAG!Q6+CEART!P6+CEART!Q6+FAED!P6+FAED!Q6+CEAD!P6+CEAD!Q6+CEFID!P6+CEFID!Q6+CERES!P6+CERES!Q6+CESFI!P6+CESFI!Q6+CCT!P6+CCT!Q6+CEPLAN!P6+CEPLAN!Q6+CEAVI!P6+CEAVI!Q6+CAV!P6+CAV!Q6+CEO!P6+CEO!Q6+CESMO!P6+CESMO!Q6</f>
        <v>0</v>
      </c>
      <c r="L6" s="78">
        <f t="shared" si="0"/>
        <v>1</v>
      </c>
      <c r="M6" s="79">
        <f t="shared" si="1"/>
        <v>12000</v>
      </c>
      <c r="N6" s="79">
        <f t="shared" si="2"/>
        <v>0</v>
      </c>
      <c r="O6" s="79">
        <f t="shared" si="3"/>
        <v>0</v>
      </c>
      <c r="P6" s="80"/>
      <c r="Q6" s="80"/>
      <c r="R6" s="80"/>
      <c r="S6" s="80"/>
    </row>
    <row r="7" spans="1:19" s="6" customFormat="1" x14ac:dyDescent="0.25">
      <c r="A7" s="145"/>
      <c r="B7" s="136"/>
      <c r="C7" s="136"/>
      <c r="D7" s="16">
        <v>4</v>
      </c>
      <c r="E7" s="72" t="s">
        <v>25</v>
      </c>
      <c r="F7" s="73">
        <v>1500</v>
      </c>
      <c r="G7" s="74">
        <f>'REITORIA-PROEX'!K7+'REITORIA-MUSEU'!K7+ESAG!K7+CEART!K7+FAED!K7+CEAD!K7+CEFID!K7+CERES!K7+CESFI!K7+CCT!K7+CEPLAN!K7+CEAVI!K7+CAV!K7+CEO!K7+CESMO!K7</f>
        <v>76</v>
      </c>
      <c r="H7" s="75">
        <f>'REITORIA-PROEX'!L7+'REITORIA-MUSEU'!L7+ESAG!L7+CEART!L7+FAED!L7+CEAD!L7+CEFID!L7+CERES!L7+CESFI!L7+CCT!L7+CEPLAN!L7+CEAVI!L7+CAV!L7+CEO!L7+CESMO!L7</f>
        <v>0</v>
      </c>
      <c r="I7" s="75">
        <f>'REITORIA-PROEX'!M7+'REITORIA-MUSEU'!M7+ESAG!M7+CEART!M7+FAED!M7+CEAD!M7+CEFID!M7+CERES!M7+CESFI!M7+CCT!M7+CEPLAN!M7+CEAVI!M7+CAV!M7+CEO!M7+CESMO!M7</f>
        <v>0</v>
      </c>
      <c r="J7" s="76">
        <f>'REITORIA-PROEX'!O7+'REITORIA-MUSEU'!O7+ESAG!O7+CEART!O7+FAED!O7+CEAD!O7+CEFID!O7+CERES!O7+CESFI!O7+CCT!O7+CEPLAN!O7+CEAVI!O7+CAV!O7+CEO!O7+CESMO!O7</f>
        <v>15</v>
      </c>
      <c r="K7" s="77">
        <f>'REITORIA-PROEX'!P7+'REITORIA-PROEX'!Q7+'REITORIA-MUSEU'!P7+'REITORIA-MUSEU'!Q7+ESAG!P7+ESAG!Q7+CEART!P7+CEART!Q7+FAED!P7+FAED!Q7+CEAD!P7+CEAD!Q7+CEFID!P7+CEFID!Q7+CERES!P7+CERES!Q7+CESFI!P7+CESFI!Q7+CCT!P7+CCT!Q7+CEPLAN!P7+CEPLAN!Q7+CEAVI!P7+CEAVI!Q7+CAV!P7+CAV!Q7+CEO!P7+CEO!Q7+CESMO!P7+CESMO!Q7</f>
        <v>0</v>
      </c>
      <c r="L7" s="78">
        <f t="shared" si="0"/>
        <v>76</v>
      </c>
      <c r="M7" s="79">
        <f t="shared" si="1"/>
        <v>114000</v>
      </c>
      <c r="N7" s="79">
        <f t="shared" si="2"/>
        <v>0</v>
      </c>
      <c r="O7" s="79">
        <f t="shared" si="3"/>
        <v>0</v>
      </c>
      <c r="P7" s="80"/>
      <c r="Q7" s="80"/>
      <c r="R7" s="80"/>
      <c r="S7" s="80"/>
    </row>
    <row r="8" spans="1:19" s="6" customFormat="1" x14ac:dyDescent="0.25">
      <c r="A8" s="145"/>
      <c r="B8" s="136"/>
      <c r="C8" s="136"/>
      <c r="D8" s="16">
        <v>5</v>
      </c>
      <c r="E8" s="72" t="s">
        <v>26</v>
      </c>
      <c r="F8" s="73">
        <v>1700</v>
      </c>
      <c r="G8" s="74">
        <f>'REITORIA-PROEX'!K8+'REITORIA-MUSEU'!K8+ESAG!K8+CEART!K8+FAED!K8+CEAD!K8+CEFID!K8+CERES!K8+CESFI!K8+CCT!K8+CEPLAN!K8+CEAVI!K8+CAV!K8+CEO!K8+CESMO!K8</f>
        <v>70</v>
      </c>
      <c r="H8" s="75">
        <f>'REITORIA-PROEX'!L8+'REITORIA-MUSEU'!L8+ESAG!L8+CEART!L8+FAED!L8+CEAD!L8+CEFID!L8+CERES!L8+CESFI!L8+CCT!L8+CEPLAN!L8+CEAVI!L8+CAV!L8+CEO!L8+CESMO!L8</f>
        <v>0</v>
      </c>
      <c r="I8" s="75">
        <f>'REITORIA-PROEX'!M8+'REITORIA-MUSEU'!M8+ESAG!M8+CEART!M8+FAED!M8+CEAD!M8+CEFID!M8+CERES!M8+CESFI!M8+CCT!M8+CEPLAN!M8+CEAVI!M8+CAV!M8+CEO!M8+CESMO!M8</f>
        <v>0</v>
      </c>
      <c r="J8" s="76">
        <f>'REITORIA-PROEX'!O8+'REITORIA-MUSEU'!O8+ESAG!O8+CEART!O8+FAED!O8+CEAD!O8+CEFID!O8+CERES!O8+CESFI!O8+CCT!O8+CEPLAN!O8+CEAVI!O8+CAV!O8+CEO!O8+CESMO!O8</f>
        <v>14</v>
      </c>
      <c r="K8" s="77">
        <f>'REITORIA-PROEX'!P8+'REITORIA-PROEX'!Q8+'REITORIA-MUSEU'!P8+'REITORIA-MUSEU'!Q8+ESAG!P8+ESAG!Q8+CEART!P8+CEART!Q8+FAED!P8+FAED!Q8+CEAD!P8+CEAD!Q8+CEFID!P8+CEFID!Q8+CERES!P8+CERES!Q8+CESFI!P8+CESFI!Q8+CCT!P8+CCT!Q8+CEPLAN!P8+CEPLAN!Q8+CEAVI!P8+CEAVI!Q8+CAV!P8+CAV!Q8+CEO!P8+CEO!Q8+CESMO!P8+CESMO!Q8</f>
        <v>0</v>
      </c>
      <c r="L8" s="78">
        <f t="shared" si="0"/>
        <v>70</v>
      </c>
      <c r="M8" s="79">
        <f t="shared" si="1"/>
        <v>119000</v>
      </c>
      <c r="N8" s="79">
        <f t="shared" si="2"/>
        <v>0</v>
      </c>
      <c r="O8" s="79">
        <f t="shared" si="3"/>
        <v>0</v>
      </c>
      <c r="P8" s="80"/>
      <c r="Q8" s="80"/>
      <c r="R8" s="80"/>
      <c r="S8" s="80"/>
    </row>
    <row r="9" spans="1:19" s="6" customFormat="1" x14ac:dyDescent="0.25">
      <c r="A9" s="145"/>
      <c r="B9" s="136"/>
      <c r="C9" s="136"/>
      <c r="D9" s="16">
        <v>6</v>
      </c>
      <c r="E9" s="72" t="s">
        <v>73</v>
      </c>
      <c r="F9" s="73">
        <v>10000</v>
      </c>
      <c r="G9" s="74">
        <f>'REITORIA-PROEX'!K9+'REITORIA-MUSEU'!K9+ESAG!K9+CEART!K9+FAED!K9+CEAD!K9+CEFID!K9+CERES!K9+CESFI!K9+CCT!K9+CEPLAN!K9+CEAVI!K9+CAV!K9+CEO!K9+CESMO!K9</f>
        <v>23</v>
      </c>
      <c r="H9" s="75">
        <f>'REITORIA-PROEX'!L9+'REITORIA-MUSEU'!L9+ESAG!L9+CEART!L9+FAED!L9+CEAD!L9+CEFID!L9+CERES!L9+CESFI!L9+CCT!L9+CEPLAN!L9+CEAVI!L9+CAV!L9+CEO!L9+CESMO!L9</f>
        <v>0</v>
      </c>
      <c r="I9" s="75">
        <f>'REITORIA-PROEX'!M9+'REITORIA-MUSEU'!M9+ESAG!M9+CEART!M9+FAED!M9+CEAD!M9+CEFID!M9+CERES!M9+CESFI!M9+CCT!M9+CEPLAN!M9+CEAVI!M9+CAV!M9+CEO!M9+CESMO!M9</f>
        <v>0</v>
      </c>
      <c r="J9" s="76">
        <f>'REITORIA-PROEX'!O9+'REITORIA-MUSEU'!O9+ESAG!O9+CEART!O9+FAED!O9+CEAD!O9+CEFID!O9+CERES!O9+CESFI!O9+CCT!O9+CEPLAN!O9+CEAVI!O9+CAV!O9+CEO!O9+CESMO!O9</f>
        <v>4</v>
      </c>
      <c r="K9" s="77">
        <f>'REITORIA-PROEX'!P9+'REITORIA-PROEX'!Q9+'REITORIA-MUSEU'!P9+'REITORIA-MUSEU'!Q9+ESAG!P9+ESAG!Q9+CEART!P9+CEART!Q9+FAED!P9+FAED!Q9+CEAD!P9+CEAD!Q9+CEFID!P9+CEFID!Q9+CERES!P9+CERES!Q9+CESFI!P9+CESFI!Q9+CCT!P9+CCT!Q9+CEPLAN!P9+CEPLAN!Q9+CEAVI!P9+CEAVI!Q9+CAV!P9+CAV!Q9+CEO!P9+CEO!Q9+CESMO!P9+CESMO!Q9</f>
        <v>0</v>
      </c>
      <c r="L9" s="78">
        <f t="shared" si="0"/>
        <v>23</v>
      </c>
      <c r="M9" s="79">
        <f t="shared" si="1"/>
        <v>230000</v>
      </c>
      <c r="N9" s="79">
        <f t="shared" si="2"/>
        <v>0</v>
      </c>
      <c r="O9" s="79">
        <f t="shared" si="3"/>
        <v>0</v>
      </c>
      <c r="P9" s="80"/>
      <c r="Q9" s="80"/>
      <c r="R9" s="80"/>
      <c r="S9" s="80"/>
    </row>
    <row r="10" spans="1:19" s="6" customFormat="1" x14ac:dyDescent="0.25">
      <c r="A10" s="145"/>
      <c r="B10" s="136"/>
      <c r="C10" s="136"/>
      <c r="D10" s="16">
        <v>7</v>
      </c>
      <c r="E10" s="72" t="s">
        <v>16</v>
      </c>
      <c r="F10" s="73">
        <v>25000</v>
      </c>
      <c r="G10" s="74">
        <f>'REITORIA-PROEX'!K10+'REITORIA-MUSEU'!K10+ESAG!K10+CEART!K10+FAED!K10+CEAD!K10+CEFID!K10+CERES!K10+CESFI!K10+CCT!K10+CEPLAN!K10+CEAVI!K10+CAV!K10+CEO!K10+CESMO!K10</f>
        <v>8</v>
      </c>
      <c r="H10" s="75">
        <f>'REITORIA-PROEX'!L10+'REITORIA-MUSEU'!L10+ESAG!L10+CEART!L10+FAED!L10+CEAD!L10+CEFID!L10+CERES!L10+CESFI!L10+CCT!L10+CEPLAN!L10+CEAVI!L10+CAV!L10+CEO!L10+CESMO!L10</f>
        <v>0</v>
      </c>
      <c r="I10" s="75">
        <f>'REITORIA-PROEX'!M10+'REITORIA-MUSEU'!M10+ESAG!M10+CEART!M10+FAED!M10+CEAD!M10+CEFID!M10+CERES!M10+CESFI!M10+CCT!M10+CEPLAN!M10+CEAVI!M10+CAV!M10+CEO!M10+CESMO!M10</f>
        <v>0</v>
      </c>
      <c r="J10" s="76">
        <f>'REITORIA-PROEX'!O10+'REITORIA-MUSEU'!O10+ESAG!O10+CEART!O10+FAED!O10+CEAD!O10+CEFID!O10+CERES!O10+CESFI!O10+CCT!O10+CEPLAN!O10+CEAVI!O10+CAV!O10+CEO!O10+CESMO!O10</f>
        <v>0</v>
      </c>
      <c r="K10" s="77">
        <f>'REITORIA-PROEX'!P10+'REITORIA-PROEX'!Q10+'REITORIA-MUSEU'!P10+'REITORIA-MUSEU'!Q10+ESAG!P10+ESAG!Q10+CEART!P10+CEART!Q10+FAED!P10+FAED!Q10+CEAD!P10+CEAD!Q10+CEFID!P10+CEFID!Q10+CERES!P10+CERES!Q10+CESFI!P10+CESFI!Q10+CCT!P10+CCT!Q10+CEPLAN!P10+CEPLAN!Q10+CEAVI!P10+CEAVI!Q10+CAV!P10+CAV!Q10+CEO!P10+CEO!Q10+CESMO!P10+CESMO!Q10</f>
        <v>0</v>
      </c>
      <c r="L10" s="78">
        <f t="shared" si="0"/>
        <v>8</v>
      </c>
      <c r="M10" s="79">
        <f t="shared" si="1"/>
        <v>200000</v>
      </c>
      <c r="N10" s="79">
        <f t="shared" si="2"/>
        <v>0</v>
      </c>
      <c r="O10" s="79">
        <f t="shared" si="3"/>
        <v>0</v>
      </c>
      <c r="P10" s="80"/>
      <c r="Q10" s="80"/>
      <c r="R10" s="80"/>
      <c r="S10" s="80"/>
    </row>
    <row r="11" spans="1:19" s="6" customFormat="1" x14ac:dyDescent="0.25">
      <c r="A11" s="145"/>
      <c r="B11" s="136"/>
      <c r="C11" s="136"/>
      <c r="D11" s="16">
        <v>8</v>
      </c>
      <c r="E11" s="72" t="s">
        <v>74</v>
      </c>
      <c r="F11" s="73">
        <v>35000</v>
      </c>
      <c r="G11" s="74">
        <f>'REITORIA-PROEX'!K11+'REITORIA-MUSEU'!K11+ESAG!K11+CEART!K11+FAED!K11+CEAD!K11+CEFID!K11+CERES!K11+CESFI!K11+CCT!K11+CEPLAN!K11+CEAVI!K11+CAV!K11+CEO!K11+CESMO!K11</f>
        <v>3</v>
      </c>
      <c r="H11" s="75">
        <f>'REITORIA-PROEX'!L11+'REITORIA-MUSEU'!L11+ESAG!L11+CEART!L11+FAED!L11+CEAD!L11+CEFID!L11+CERES!L11+CESFI!L11+CCT!L11+CEPLAN!L11+CEAVI!L11+CAV!L11+CEO!L11+CESMO!L11</f>
        <v>0</v>
      </c>
      <c r="I11" s="75">
        <f>'REITORIA-PROEX'!M11+'REITORIA-MUSEU'!M11+ESAG!M11+CEART!M11+FAED!M11+CEAD!M11+CEFID!M11+CERES!M11+CESFI!M11+CCT!M11+CEPLAN!M11+CEAVI!M11+CAV!M11+CEO!M11+CESMO!M11</f>
        <v>0</v>
      </c>
      <c r="J11" s="76">
        <f>'REITORIA-PROEX'!O11+'REITORIA-MUSEU'!O11+ESAG!O11+CEART!O11+FAED!O11+CEAD!O11+CEFID!O11+CERES!O11+CESFI!O11+CCT!O11+CEPLAN!O11+CEAVI!O11+CAV!O11+CEO!O11+CESMO!O11</f>
        <v>0</v>
      </c>
      <c r="K11" s="77">
        <f>'REITORIA-PROEX'!P11+'REITORIA-PROEX'!Q11+'REITORIA-MUSEU'!P11+'REITORIA-MUSEU'!Q11+ESAG!P11+ESAG!Q11+CEART!P11+CEART!Q11+FAED!P11+FAED!Q11+CEAD!P11+CEAD!Q11+CEFID!P11+CEFID!Q11+CERES!P11+CERES!Q11+CESFI!P11+CESFI!Q11+CCT!P11+CCT!Q11+CEPLAN!P11+CEPLAN!Q11+CEAVI!P11+CEAVI!Q11+CAV!P11+CAV!Q11+CEO!P11+CEO!Q11+CESMO!P11+CESMO!Q11</f>
        <v>0</v>
      </c>
      <c r="L11" s="78">
        <f t="shared" si="0"/>
        <v>3</v>
      </c>
      <c r="M11" s="79">
        <f t="shared" si="1"/>
        <v>105000</v>
      </c>
      <c r="N11" s="79">
        <f t="shared" si="2"/>
        <v>0</v>
      </c>
      <c r="O11" s="79">
        <f t="shared" si="3"/>
        <v>0</v>
      </c>
      <c r="P11" s="80"/>
      <c r="Q11" s="80"/>
      <c r="R11" s="80"/>
      <c r="S11" s="80"/>
    </row>
    <row r="12" spans="1:19" s="6" customFormat="1" ht="37" x14ac:dyDescent="0.25">
      <c r="A12" s="145"/>
      <c r="B12" s="136"/>
      <c r="C12" s="136"/>
      <c r="D12" s="16">
        <v>9</v>
      </c>
      <c r="E12" s="72" t="s">
        <v>75</v>
      </c>
      <c r="F12" s="73">
        <v>50</v>
      </c>
      <c r="G12" s="74">
        <f>'REITORIA-PROEX'!K12+'REITORIA-MUSEU'!K12+ESAG!K12+CEART!K12+FAED!K12+CEAD!K12+CEFID!K12+CERES!K12+CESFI!K12+CCT!K12+CEPLAN!K12+CEAVI!K12+CAV!K12+CEO!K12+CESMO!K12</f>
        <v>50</v>
      </c>
      <c r="H12" s="75">
        <f>'REITORIA-PROEX'!L12+'REITORIA-MUSEU'!L12+ESAG!L12+CEART!L12+FAED!L12+CEAD!L12+CEFID!L12+CERES!L12+CESFI!L12+CCT!L12+CEPLAN!L12+CEAVI!L12+CAV!L12+CEO!L12+CESMO!L12</f>
        <v>0</v>
      </c>
      <c r="I12" s="75">
        <f>'REITORIA-PROEX'!M12+'REITORIA-MUSEU'!M12+ESAG!M12+CEART!M12+FAED!M12+CEAD!M12+CEFID!M12+CERES!M12+CESFI!M12+CCT!M12+CEPLAN!M12+CEAVI!M12+CAV!M12+CEO!M12+CESMO!M12</f>
        <v>0</v>
      </c>
      <c r="J12" s="76">
        <f>'REITORIA-PROEX'!O12+'REITORIA-MUSEU'!O12+ESAG!O12+CEART!O12+FAED!O12+CEAD!O12+CEFID!O12+CERES!O12+CESFI!O12+CCT!O12+CEPLAN!O12+CEAVI!O12+CAV!O12+CEO!O12+CESMO!O12</f>
        <v>12</v>
      </c>
      <c r="K12" s="77">
        <f>'REITORIA-PROEX'!P12+'REITORIA-PROEX'!Q12+'REITORIA-MUSEU'!P12+'REITORIA-MUSEU'!Q12+ESAG!P12+ESAG!Q12+CEART!P12+CEART!Q12+FAED!P12+FAED!Q12+CEAD!P12+CEAD!Q12+CEFID!P12+CEFID!Q12+CERES!P12+CERES!Q12+CESFI!P12+CESFI!Q12+CCT!P12+CCT!Q12+CEPLAN!P12+CEPLAN!Q12+CEAVI!P12+CEAVI!Q12+CAV!P12+CAV!Q12+CEO!P12+CEO!Q12+CESMO!P12+CESMO!Q12</f>
        <v>0</v>
      </c>
      <c r="L12" s="78">
        <f t="shared" si="0"/>
        <v>50</v>
      </c>
      <c r="M12" s="79">
        <f t="shared" si="1"/>
        <v>2500</v>
      </c>
      <c r="N12" s="79">
        <f t="shared" si="2"/>
        <v>0</v>
      </c>
      <c r="O12" s="79">
        <f t="shared" si="3"/>
        <v>0</v>
      </c>
      <c r="P12" s="80"/>
      <c r="Q12" s="80"/>
      <c r="R12" s="80"/>
      <c r="S12" s="80"/>
    </row>
    <row r="13" spans="1:19" s="6" customFormat="1" x14ac:dyDescent="0.25">
      <c r="A13" s="145"/>
      <c r="B13" s="136"/>
      <c r="C13" s="136"/>
      <c r="D13" s="16">
        <v>10</v>
      </c>
      <c r="E13" s="72" t="s">
        <v>76</v>
      </c>
      <c r="F13" s="73">
        <v>50</v>
      </c>
      <c r="G13" s="74">
        <f>'REITORIA-PROEX'!K13+'REITORIA-MUSEU'!K13+ESAG!K13+CEART!K13+FAED!K13+CEAD!K13+CEFID!K13+CERES!K13+CESFI!K13+CCT!K13+CEPLAN!K13+CEAVI!K13+CAV!K13+CEO!K13+CESMO!K13</f>
        <v>10</v>
      </c>
      <c r="H13" s="75">
        <f>'REITORIA-PROEX'!L13+'REITORIA-MUSEU'!L13+ESAG!L13+CEART!L13+FAED!L13+CEAD!L13+CEFID!L13+CERES!L13+CESFI!L13+CCT!L13+CEPLAN!L13+CEAVI!L13+CAV!L13+CEO!L13+CESMO!L13</f>
        <v>0</v>
      </c>
      <c r="I13" s="75">
        <f>'REITORIA-PROEX'!M13+'REITORIA-MUSEU'!M13+ESAG!M13+CEART!M13+FAED!M13+CEAD!M13+CEFID!M13+CERES!M13+CESFI!M13+CCT!M13+CEPLAN!M13+CEAVI!M13+CAV!M13+CEO!M13+CESMO!M13</f>
        <v>0</v>
      </c>
      <c r="J13" s="76">
        <f>'REITORIA-PROEX'!O13+'REITORIA-MUSEU'!O13+ESAG!O13+CEART!O13+FAED!O13+CEAD!O13+CEFID!O13+CERES!O13+CESFI!O13+CCT!O13+CEPLAN!O13+CEAVI!O13+CAV!O13+CEO!O13+CESMO!O13</f>
        <v>2</v>
      </c>
      <c r="K13" s="77">
        <f>'REITORIA-PROEX'!P13+'REITORIA-PROEX'!Q13+'REITORIA-MUSEU'!P13+'REITORIA-MUSEU'!Q13+ESAG!P13+ESAG!Q13+CEART!P13+CEART!Q13+FAED!P13+FAED!Q13+CEAD!P13+CEAD!Q13+CEFID!P13+CEFID!Q13+CERES!P13+CERES!Q13+CESFI!P13+CESFI!Q13+CCT!P13+CCT!Q13+CEPLAN!P13+CEPLAN!Q13+CEAVI!P13+CEAVI!Q13+CAV!P13+CAV!Q13+CEO!P13+CEO!Q13+CESMO!P13+CESMO!Q13</f>
        <v>0</v>
      </c>
      <c r="L13" s="78">
        <f t="shared" si="0"/>
        <v>10</v>
      </c>
      <c r="M13" s="79">
        <f t="shared" si="1"/>
        <v>500</v>
      </c>
      <c r="N13" s="79">
        <f t="shared" si="2"/>
        <v>0</v>
      </c>
      <c r="O13" s="79">
        <f t="shared" si="3"/>
        <v>0</v>
      </c>
      <c r="P13" s="80"/>
      <c r="Q13" s="80"/>
      <c r="R13" s="80"/>
      <c r="S13" s="80"/>
    </row>
    <row r="14" spans="1:19" s="6" customFormat="1" x14ac:dyDescent="0.25">
      <c r="A14" s="145"/>
      <c r="B14" s="136"/>
      <c r="C14" s="136"/>
      <c r="D14" s="16">
        <v>11</v>
      </c>
      <c r="E14" s="72" t="s">
        <v>77</v>
      </c>
      <c r="F14" s="73">
        <v>5000</v>
      </c>
      <c r="G14" s="74">
        <f>'REITORIA-PROEX'!K14+'REITORIA-MUSEU'!K14+ESAG!K14+CEART!K14+FAED!K14+CEAD!K14+CEFID!K14+CERES!K14+CESFI!K14+CCT!K14+CEPLAN!K14+CEAVI!K14+CAV!K14+CEO!K14+CESMO!K14</f>
        <v>4</v>
      </c>
      <c r="H14" s="75">
        <f>'REITORIA-PROEX'!L14+'REITORIA-MUSEU'!L14+ESAG!L14+CEART!L14+FAED!L14+CEAD!L14+CEFID!L14+CERES!L14+CESFI!L14+CCT!L14+CEPLAN!L14+CEAVI!L14+CAV!L14+CEO!L14+CESMO!L14</f>
        <v>0</v>
      </c>
      <c r="I14" s="75">
        <f>'REITORIA-PROEX'!M14+'REITORIA-MUSEU'!M14+ESAG!M14+CEART!M14+FAED!M14+CEAD!M14+CEFID!M14+CERES!M14+CESFI!M14+CCT!M14+CEPLAN!M14+CEAVI!M14+CAV!M14+CEO!M14+CESMO!M14</f>
        <v>0</v>
      </c>
      <c r="J14" s="76">
        <f>'REITORIA-PROEX'!O14+'REITORIA-MUSEU'!O14+ESAG!O14+CEART!O14+FAED!O14+CEAD!O14+CEFID!O14+CERES!O14+CESFI!O14+CCT!O14+CEPLAN!O14+CEAVI!O14+CAV!O14+CEO!O14+CESMO!O14</f>
        <v>1</v>
      </c>
      <c r="K14" s="77">
        <f>'REITORIA-PROEX'!P14+'REITORIA-PROEX'!Q14+'REITORIA-MUSEU'!P14+'REITORIA-MUSEU'!Q14+ESAG!P14+ESAG!Q14+CEART!P14+CEART!Q14+FAED!P14+FAED!Q14+CEAD!P14+CEAD!Q14+CEFID!P14+CEFID!Q14+CERES!P14+CERES!Q14+CESFI!P14+CESFI!Q14+CCT!P14+CCT!Q14+CEPLAN!P14+CEPLAN!Q14+CEAVI!P14+CEAVI!Q14+CAV!P14+CAV!Q14+CEO!P14+CEO!Q14+CESMO!P14+CESMO!Q14</f>
        <v>0</v>
      </c>
      <c r="L14" s="78">
        <f t="shared" si="0"/>
        <v>4</v>
      </c>
      <c r="M14" s="79">
        <f t="shared" si="1"/>
        <v>20000</v>
      </c>
      <c r="N14" s="79">
        <f t="shared" si="2"/>
        <v>0</v>
      </c>
      <c r="O14" s="79">
        <f t="shared" si="3"/>
        <v>0</v>
      </c>
      <c r="P14" s="80"/>
      <c r="Q14" s="80"/>
      <c r="R14" s="80"/>
      <c r="S14" s="80"/>
    </row>
    <row r="15" spans="1:19" s="6" customFormat="1" x14ac:dyDescent="0.25">
      <c r="A15" s="145"/>
      <c r="B15" s="136"/>
      <c r="C15" s="136"/>
      <c r="D15" s="16">
        <v>12</v>
      </c>
      <c r="E15" s="72" t="s">
        <v>78</v>
      </c>
      <c r="F15" s="73">
        <v>50</v>
      </c>
      <c r="G15" s="74">
        <f>'REITORIA-PROEX'!K15+'REITORIA-MUSEU'!K15+ESAG!K15+CEART!K15+FAED!K15+CEAD!K15+CEFID!K15+CERES!K15+CESFI!K15+CCT!K15+CEPLAN!K15+CEAVI!K15+CAV!K15+CEO!K15+CESMO!K15</f>
        <v>1159</v>
      </c>
      <c r="H15" s="75">
        <f>'REITORIA-PROEX'!L15+'REITORIA-MUSEU'!L15+ESAG!L15+CEART!L15+FAED!L15+CEAD!L15+CEFID!L15+CERES!L15+CESFI!L15+CCT!L15+CEPLAN!L15+CEAVI!L15+CAV!L15+CEO!L15+CESMO!L15</f>
        <v>0</v>
      </c>
      <c r="I15" s="75">
        <f>'REITORIA-PROEX'!M15+'REITORIA-MUSEU'!M15+ESAG!M15+CEART!M15+FAED!M15+CEAD!M15+CEFID!M15+CERES!M15+CESFI!M15+CCT!M15+CEPLAN!M15+CEAVI!M15+CAV!M15+CEO!M15+CESMO!M15</f>
        <v>0</v>
      </c>
      <c r="J15" s="76">
        <f>'REITORIA-PROEX'!O15+'REITORIA-MUSEU'!O15+ESAG!O15+CEART!O15+FAED!O15+CEAD!O15+CEFID!O15+CERES!O15+CESFI!O15+CCT!O15+CEPLAN!O15+CEAVI!O15+CAV!O15+CEO!O15+CESMO!O15</f>
        <v>285</v>
      </c>
      <c r="K15" s="77">
        <f>'REITORIA-PROEX'!P15+'REITORIA-PROEX'!Q15+'REITORIA-MUSEU'!P15+'REITORIA-MUSEU'!Q15+ESAG!P15+ESAG!Q15+CEART!P15+CEART!Q15+FAED!P15+FAED!Q15+CEAD!P15+CEAD!Q15+CEFID!P15+CEFID!Q15+CERES!P15+CERES!Q15+CESFI!P15+CESFI!Q15+CCT!P15+CCT!Q15+CEPLAN!P15+CEPLAN!Q15+CEAVI!P15+CEAVI!Q15+CAV!P15+CAV!Q15+CEO!P15+CEO!Q15+CESMO!P15+CESMO!Q15</f>
        <v>0</v>
      </c>
      <c r="L15" s="78">
        <f t="shared" si="0"/>
        <v>1159</v>
      </c>
      <c r="M15" s="79">
        <f t="shared" si="1"/>
        <v>57950</v>
      </c>
      <c r="N15" s="79">
        <f t="shared" si="2"/>
        <v>0</v>
      </c>
      <c r="O15" s="79">
        <f t="shared" si="3"/>
        <v>0</v>
      </c>
      <c r="P15" s="80"/>
      <c r="Q15" s="80"/>
      <c r="R15" s="80"/>
      <c r="S15" s="80"/>
    </row>
    <row r="16" spans="1:19" s="6" customFormat="1" ht="37" x14ac:dyDescent="0.25">
      <c r="A16" s="145"/>
      <c r="B16" s="136"/>
      <c r="C16" s="136"/>
      <c r="D16" s="16">
        <v>13</v>
      </c>
      <c r="E16" s="72" t="s">
        <v>79</v>
      </c>
      <c r="F16" s="73">
        <v>50</v>
      </c>
      <c r="G16" s="74">
        <f>'REITORIA-PROEX'!K16+'REITORIA-MUSEU'!K16+ESAG!K16+CEART!K16+FAED!K16+CEAD!K16+CEFID!K16+CERES!K16+CESFI!K16+CCT!K16+CEPLAN!K16+CEAVI!K16+CAV!K16+CEO!K16+CESMO!K16</f>
        <v>2845</v>
      </c>
      <c r="H16" s="75">
        <f>'REITORIA-PROEX'!L16+'REITORIA-MUSEU'!L16+ESAG!L16+CEART!L16+FAED!L16+CEAD!L16+CEFID!L16+CERES!L16+CESFI!L16+CCT!L16+CEPLAN!L16+CEAVI!L16+CAV!L16+CEO!L16+CESMO!L16</f>
        <v>0</v>
      </c>
      <c r="I16" s="75">
        <f>'REITORIA-PROEX'!M16+'REITORIA-MUSEU'!M16+ESAG!M16+CEART!M16+FAED!M16+CEAD!M16+CEFID!M16+CERES!M16+CESFI!M16+CCT!M16+CEPLAN!M16+CEAVI!M16+CAV!M16+CEO!M16+CESMO!M16</f>
        <v>0</v>
      </c>
      <c r="J16" s="76">
        <f>'REITORIA-PROEX'!O16+'REITORIA-MUSEU'!O16+ESAG!O16+CEART!O16+FAED!O16+CEAD!O16+CEFID!O16+CERES!O16+CESFI!O16+CCT!O16+CEPLAN!O16+CEAVI!O16+CAV!O16+CEO!O16+CESMO!O16</f>
        <v>710</v>
      </c>
      <c r="K16" s="77">
        <f>'REITORIA-PROEX'!P16+'REITORIA-PROEX'!Q16+'REITORIA-MUSEU'!P16+'REITORIA-MUSEU'!Q16+ESAG!P16+ESAG!Q16+CEART!P16+CEART!Q16+FAED!P16+FAED!Q16+CEAD!P16+CEAD!Q16+CEFID!P16+CEFID!Q16+CERES!P16+CERES!Q16+CESFI!P16+CESFI!Q16+CCT!P16+CCT!Q16+CEPLAN!P16+CEPLAN!Q16+CEAVI!P16+CEAVI!Q16+CAV!P16+CAV!Q16+CEO!P16+CEO!Q16+CESMO!P16+CESMO!Q16</f>
        <v>0</v>
      </c>
      <c r="L16" s="78">
        <f t="shared" si="0"/>
        <v>2845</v>
      </c>
      <c r="M16" s="79">
        <f t="shared" si="1"/>
        <v>142250</v>
      </c>
      <c r="N16" s="79">
        <f t="shared" si="2"/>
        <v>0</v>
      </c>
      <c r="O16" s="79">
        <f t="shared" si="3"/>
        <v>0</v>
      </c>
      <c r="P16" s="80"/>
      <c r="Q16" s="80"/>
      <c r="R16" s="80"/>
      <c r="S16" s="80"/>
    </row>
    <row r="17" spans="1:19" s="6" customFormat="1" ht="37" x14ac:dyDescent="0.25">
      <c r="A17" s="145"/>
      <c r="B17" s="136"/>
      <c r="C17" s="136"/>
      <c r="D17" s="16">
        <v>14</v>
      </c>
      <c r="E17" s="72" t="s">
        <v>80</v>
      </c>
      <c r="F17" s="73">
        <v>1000</v>
      </c>
      <c r="G17" s="74">
        <f>'REITORIA-PROEX'!K17+'REITORIA-MUSEU'!K17+ESAG!K17+CEART!K17+FAED!K17+CEAD!K17+CEFID!K17+CERES!K17+CESFI!K17+CCT!K17+CEPLAN!K17+CEAVI!K17+CAV!K17+CEO!K17+CESMO!K17</f>
        <v>258</v>
      </c>
      <c r="H17" s="75">
        <f>'REITORIA-PROEX'!L17+'REITORIA-MUSEU'!L17+ESAG!L17+CEART!L17+FAED!L17+CEAD!L17+CEFID!L17+CERES!L17+CESFI!L17+CCT!L17+CEPLAN!L17+CEAVI!L17+CAV!L17+CEO!L17+CESMO!L17</f>
        <v>0</v>
      </c>
      <c r="I17" s="75">
        <f>'REITORIA-PROEX'!M17+'REITORIA-MUSEU'!M17+ESAG!M17+CEART!M17+FAED!M17+CEAD!M17+CEFID!M17+CERES!M17+CESFI!M17+CCT!M17+CEPLAN!M17+CEAVI!M17+CAV!M17+CEO!M17+CESMO!M17</f>
        <v>0</v>
      </c>
      <c r="J17" s="76">
        <f>'REITORIA-PROEX'!O17+'REITORIA-MUSEU'!O17+ESAG!O17+CEART!O17+FAED!O17+CEAD!O17+CEFID!O17+CERES!O17+CESFI!O17+CCT!O17+CEPLAN!O17+CEAVI!O17+CAV!O17+CEO!O17+CESMO!O17</f>
        <v>62</v>
      </c>
      <c r="K17" s="77">
        <f>'REITORIA-PROEX'!P17+'REITORIA-PROEX'!Q17+'REITORIA-MUSEU'!P17+'REITORIA-MUSEU'!Q17+ESAG!P17+ESAG!Q17+CEART!P17+CEART!Q17+FAED!P17+FAED!Q17+CEAD!P17+CEAD!Q17+CEFID!P17+CEFID!Q17+CERES!P17+CERES!Q17+CESFI!P17+CESFI!Q17+CCT!P17+CCT!Q17+CEPLAN!P17+CEPLAN!Q17+CEAVI!P17+CEAVI!Q17+CAV!P17+CAV!Q17+CEO!P17+CEO!Q17+CESMO!P17+CESMO!Q17</f>
        <v>0</v>
      </c>
      <c r="L17" s="78">
        <f t="shared" si="0"/>
        <v>258</v>
      </c>
      <c r="M17" s="79">
        <f t="shared" si="1"/>
        <v>258000</v>
      </c>
      <c r="N17" s="79">
        <f t="shared" si="2"/>
        <v>0</v>
      </c>
      <c r="O17" s="79">
        <f t="shared" si="3"/>
        <v>0</v>
      </c>
      <c r="P17" s="80"/>
      <c r="Q17" s="80"/>
      <c r="R17" s="80"/>
      <c r="S17" s="80"/>
    </row>
    <row r="18" spans="1:19" s="6" customFormat="1" x14ac:dyDescent="0.25">
      <c r="A18" s="145"/>
      <c r="B18" s="136"/>
      <c r="C18" s="136"/>
      <c r="D18" s="16">
        <v>15</v>
      </c>
      <c r="E18" s="72" t="s">
        <v>15</v>
      </c>
      <c r="F18" s="73">
        <v>2500</v>
      </c>
      <c r="G18" s="74">
        <f>'REITORIA-PROEX'!K18+'REITORIA-MUSEU'!K18+ESAG!K18+CEART!K18+FAED!K18+CEAD!K18+CEFID!K18+CERES!K18+CESFI!K18+CCT!K18+CEPLAN!K18+CEAVI!K18+CAV!K18+CEO!K18+CESMO!K18</f>
        <v>29</v>
      </c>
      <c r="H18" s="75">
        <f>'REITORIA-PROEX'!L18+'REITORIA-MUSEU'!L18+ESAG!L18+CEART!L18+FAED!L18+CEAD!L18+CEFID!L18+CERES!L18+CESFI!L18+CCT!L18+CEPLAN!L18+CEAVI!L18+CAV!L18+CEO!L18+CESMO!L18</f>
        <v>0</v>
      </c>
      <c r="I18" s="75">
        <f>'REITORIA-PROEX'!M18+'REITORIA-MUSEU'!M18+ESAG!M18+CEART!M18+FAED!M18+CEAD!M18+CEFID!M18+CERES!M18+CESFI!M18+CCT!M18+CEPLAN!M18+CEAVI!M18+CAV!M18+CEO!M18+CESMO!M18</f>
        <v>0</v>
      </c>
      <c r="J18" s="76">
        <f>'REITORIA-PROEX'!O18+'REITORIA-MUSEU'!O18+ESAG!O18+CEART!O18+FAED!O18+CEAD!O18+CEFID!O18+CERES!O18+CESFI!O18+CCT!O18+CEPLAN!O18+CEAVI!O18+CAV!O18+CEO!O18+CESMO!O18</f>
        <v>4</v>
      </c>
      <c r="K18" s="77">
        <f>'REITORIA-PROEX'!P18+'REITORIA-PROEX'!Q18+'REITORIA-MUSEU'!P18+'REITORIA-MUSEU'!Q18+ESAG!P18+ESAG!Q18+CEART!P18+CEART!Q18+FAED!P18+FAED!Q18+CEAD!P18+CEAD!Q18+CEFID!P18+CEFID!Q18+CERES!P18+CERES!Q18+CESFI!P18+CESFI!Q18+CCT!P18+CCT!Q18+CEPLAN!P18+CEPLAN!Q18+CEAVI!P18+CEAVI!Q18+CAV!P18+CAV!Q18+CEO!P18+CEO!Q18+CESMO!P18+CESMO!Q18</f>
        <v>0</v>
      </c>
      <c r="L18" s="78">
        <f t="shared" si="0"/>
        <v>29</v>
      </c>
      <c r="M18" s="79">
        <f t="shared" si="1"/>
        <v>72500</v>
      </c>
      <c r="N18" s="79">
        <f t="shared" si="2"/>
        <v>0</v>
      </c>
      <c r="O18" s="79">
        <f t="shared" si="3"/>
        <v>0</v>
      </c>
      <c r="P18" s="80"/>
      <c r="Q18" s="80"/>
      <c r="R18" s="80"/>
      <c r="S18" s="80"/>
    </row>
    <row r="19" spans="1:19" s="6" customFormat="1" ht="37" x14ac:dyDescent="0.25">
      <c r="A19" s="145"/>
      <c r="B19" s="136"/>
      <c r="C19" s="136"/>
      <c r="D19" s="16">
        <v>16</v>
      </c>
      <c r="E19" s="72" t="s">
        <v>81</v>
      </c>
      <c r="F19" s="73">
        <v>500</v>
      </c>
      <c r="G19" s="74">
        <f>'REITORIA-PROEX'!K19+'REITORIA-MUSEU'!K19+ESAG!K19+CEART!K19+FAED!K19+CEAD!K19+CEFID!K19+CERES!K19+CESFI!K19+CCT!K19+CEPLAN!K19+CEAVI!K19+CAV!K19+CEO!K19+CESMO!K19</f>
        <v>69</v>
      </c>
      <c r="H19" s="75">
        <f>'REITORIA-PROEX'!L19+'REITORIA-MUSEU'!L19+ESAG!L19+CEART!L19+FAED!L19+CEAD!L19+CEFID!L19+CERES!L19+CESFI!L19+CCT!L19+CEPLAN!L19+CEAVI!L19+CAV!L19+CEO!L19+CESMO!L19</f>
        <v>0</v>
      </c>
      <c r="I19" s="75">
        <f>'REITORIA-PROEX'!M19+'REITORIA-MUSEU'!M19+ESAG!M19+CEART!M19+FAED!M19+CEAD!M19+CEFID!M19+CERES!M19+CESFI!M19+CCT!M19+CEPLAN!M19+CEAVI!M19+CAV!M19+CEO!M19+CESMO!M19</f>
        <v>0</v>
      </c>
      <c r="J19" s="76">
        <f>'REITORIA-PROEX'!O19+'REITORIA-MUSEU'!O19+ESAG!O19+CEART!O19+FAED!O19+CEAD!O19+CEFID!O19+CERES!O19+CESFI!O19+CCT!O19+CEPLAN!O19+CEAVI!O19+CAV!O19+CEO!O19+CESMO!O19</f>
        <v>13</v>
      </c>
      <c r="K19" s="77">
        <f>'REITORIA-PROEX'!P19+'REITORIA-PROEX'!Q19+'REITORIA-MUSEU'!P19+'REITORIA-MUSEU'!Q19+ESAG!P19+ESAG!Q19+CEART!P19+CEART!Q19+FAED!P19+FAED!Q19+CEAD!P19+CEAD!Q19+CEFID!P19+CEFID!Q19+CERES!P19+CERES!Q19+CESFI!P19+CESFI!Q19+CCT!P19+CCT!Q19+CEPLAN!P19+CEPLAN!Q19+CEAVI!P19+CEAVI!Q19+CAV!P19+CAV!Q19+CEO!P19+CEO!Q19+CESMO!P19+CESMO!Q19</f>
        <v>0</v>
      </c>
      <c r="L19" s="78">
        <f t="shared" si="0"/>
        <v>69</v>
      </c>
      <c r="M19" s="79">
        <f t="shared" si="1"/>
        <v>34500</v>
      </c>
      <c r="N19" s="79">
        <f t="shared" si="2"/>
        <v>0</v>
      </c>
      <c r="O19" s="79">
        <f t="shared" si="3"/>
        <v>0</v>
      </c>
      <c r="P19" s="80"/>
      <c r="Q19" s="80"/>
      <c r="R19" s="80"/>
      <c r="S19" s="80"/>
    </row>
    <row r="20" spans="1:19" s="6" customFormat="1" x14ac:dyDescent="0.25">
      <c r="A20" s="145"/>
      <c r="B20" s="136"/>
      <c r="C20" s="136"/>
      <c r="D20" s="16">
        <v>17</v>
      </c>
      <c r="E20" s="72" t="s">
        <v>82</v>
      </c>
      <c r="F20" s="73">
        <v>100</v>
      </c>
      <c r="G20" s="74">
        <f>'REITORIA-PROEX'!K20+'REITORIA-MUSEU'!K20+ESAG!K20+CEART!K20+FAED!K20+CEAD!K20+CEFID!K20+CERES!K20+CESFI!K20+CCT!K20+CEPLAN!K20+CEAVI!K20+CAV!K20+CEO!K20+CESMO!K20</f>
        <v>84</v>
      </c>
      <c r="H20" s="75">
        <f>'REITORIA-PROEX'!L20+'REITORIA-MUSEU'!L20+ESAG!L20+CEART!L20+FAED!L20+CEAD!L20+CEFID!L20+CERES!L20+CESFI!L20+CCT!L20+CEPLAN!L20+CEAVI!L20+CAV!L20+CEO!L20+CESMO!L20</f>
        <v>0</v>
      </c>
      <c r="I20" s="75">
        <f>'REITORIA-PROEX'!M20+'REITORIA-MUSEU'!M20+ESAG!M20+CEART!M20+FAED!M20+CEAD!M20+CEFID!M20+CERES!M20+CESFI!M20+CCT!M20+CEPLAN!M20+CEAVI!M20+CAV!M20+CEO!M20+CESMO!M20</f>
        <v>0</v>
      </c>
      <c r="J20" s="76">
        <f>'REITORIA-PROEX'!O20+'REITORIA-MUSEU'!O20+ESAG!O20+CEART!O20+FAED!O20+CEAD!O20+CEFID!O20+CERES!O20+CESFI!O20+CCT!O20+CEPLAN!O20+CEAVI!O20+CAV!O20+CEO!O20+CESMO!O20</f>
        <v>20</v>
      </c>
      <c r="K20" s="77">
        <f>'REITORIA-PROEX'!P20+'REITORIA-PROEX'!Q20+'REITORIA-MUSEU'!P20+'REITORIA-MUSEU'!Q20+ESAG!P20+ESAG!Q20+CEART!P20+CEART!Q20+FAED!P20+FAED!Q20+CEAD!P20+CEAD!Q20+CEFID!P20+CEFID!Q20+CERES!P20+CERES!Q20+CESFI!P20+CESFI!Q20+CCT!P20+CCT!Q20+CEPLAN!P20+CEPLAN!Q20+CEAVI!P20+CEAVI!Q20+CAV!P20+CAV!Q20+CEO!P20+CEO!Q20+CESMO!P20+CESMO!Q20</f>
        <v>0</v>
      </c>
      <c r="L20" s="78">
        <f t="shared" si="0"/>
        <v>84</v>
      </c>
      <c r="M20" s="79">
        <f t="shared" si="1"/>
        <v>8400</v>
      </c>
      <c r="N20" s="79">
        <f t="shared" si="2"/>
        <v>0</v>
      </c>
      <c r="O20" s="79">
        <f t="shared" si="3"/>
        <v>0</v>
      </c>
      <c r="P20" s="80"/>
      <c r="Q20" s="80"/>
      <c r="R20" s="80"/>
      <c r="S20" s="80"/>
    </row>
    <row r="21" spans="1:19" s="6" customFormat="1" ht="37" x14ac:dyDescent="0.25">
      <c r="A21" s="145"/>
      <c r="B21" s="136"/>
      <c r="C21" s="136"/>
      <c r="D21" s="16">
        <v>18</v>
      </c>
      <c r="E21" s="72" t="s">
        <v>83</v>
      </c>
      <c r="F21" s="73">
        <v>100</v>
      </c>
      <c r="G21" s="74">
        <f>'REITORIA-PROEX'!K21+'REITORIA-MUSEU'!K21+ESAG!K21+CEART!K21+FAED!K21+CEAD!K21+CEFID!K21+CERES!K21+CESFI!K21+CCT!K21+CEPLAN!K21+CEAVI!K21+CAV!K21+CEO!K21+CESMO!K21</f>
        <v>226</v>
      </c>
      <c r="H21" s="75">
        <f>'REITORIA-PROEX'!L21+'REITORIA-MUSEU'!L21+ESAG!L21+CEART!L21+FAED!L21+CEAD!L21+CEFID!L21+CERES!L21+CESFI!L21+CCT!L21+CEPLAN!L21+CEAVI!L21+CAV!L21+CEO!L21+CESMO!L21</f>
        <v>0</v>
      </c>
      <c r="I21" s="75">
        <f>'REITORIA-PROEX'!M21+'REITORIA-MUSEU'!M21+ESAG!M21+CEART!M21+FAED!M21+CEAD!M21+CEFID!M21+CERES!M21+CESFI!M21+CCT!M21+CEPLAN!M21+CEAVI!M21+CAV!M21+CEO!M21+CESMO!M21</f>
        <v>0</v>
      </c>
      <c r="J21" s="76">
        <f>'REITORIA-PROEX'!O21+'REITORIA-MUSEU'!O21+ESAG!O21+CEART!O21+FAED!O21+CEAD!O21+CEFID!O21+CERES!O21+CESFI!O21+CCT!O21+CEPLAN!O21+CEAVI!O21+CAV!O21+CEO!O21+CESMO!O21</f>
        <v>54</v>
      </c>
      <c r="K21" s="77">
        <f>'REITORIA-PROEX'!P21+'REITORIA-PROEX'!Q21+'REITORIA-MUSEU'!P21+'REITORIA-MUSEU'!Q21+ESAG!P21+ESAG!Q21+CEART!P21+CEART!Q21+FAED!P21+FAED!Q21+CEAD!P21+CEAD!Q21+CEFID!P21+CEFID!Q21+CERES!P21+CERES!Q21+CESFI!P21+CESFI!Q21+CCT!P21+CCT!Q21+CEPLAN!P21+CEPLAN!Q21+CEAVI!P21+CEAVI!Q21+CAV!P21+CAV!Q21+CEO!P21+CEO!Q21+CESMO!P21+CESMO!Q21</f>
        <v>0</v>
      </c>
      <c r="L21" s="78">
        <f t="shared" si="0"/>
        <v>226</v>
      </c>
      <c r="M21" s="79">
        <f t="shared" si="1"/>
        <v>22600</v>
      </c>
      <c r="N21" s="79">
        <f t="shared" si="2"/>
        <v>0</v>
      </c>
      <c r="O21" s="79">
        <f t="shared" si="3"/>
        <v>0</v>
      </c>
      <c r="P21" s="80"/>
      <c r="Q21" s="80"/>
      <c r="R21" s="80"/>
      <c r="S21" s="80"/>
    </row>
    <row r="22" spans="1:19" ht="15" customHeight="1" x14ac:dyDescent="0.45">
      <c r="A22" s="145"/>
      <c r="B22" s="136"/>
      <c r="C22" s="136"/>
      <c r="D22" s="16">
        <v>19</v>
      </c>
      <c r="E22" s="72" t="s">
        <v>84</v>
      </c>
      <c r="F22" s="81">
        <v>10</v>
      </c>
      <c r="G22" s="74">
        <f>'REITORIA-PROEX'!K22+'REITORIA-MUSEU'!K22+ESAG!K22+CEART!K22+FAED!K22+CEAD!K22+CEFID!K22+CERES!K22+CESFI!K22+CCT!K22+CEPLAN!K22+CEAVI!K22+CAV!K22+CEO!K22+CESMO!K22</f>
        <v>390</v>
      </c>
      <c r="H22" s="75">
        <f>'REITORIA-PROEX'!L22+'REITORIA-MUSEU'!L22+ESAG!L22+CEART!L22+FAED!L22+CEAD!L22+CEFID!L22+CERES!L22+CESFI!L22+CCT!L22+CEPLAN!L22+CEAVI!L22+CAV!L22+CEO!L22+CESMO!L22</f>
        <v>0</v>
      </c>
      <c r="I22" s="75">
        <f>'REITORIA-PROEX'!M22+'REITORIA-MUSEU'!M22+ESAG!M22+CEART!M22+FAED!M22+CEAD!M22+CEFID!M22+CERES!M22+CESFI!M22+CCT!M22+CEPLAN!M22+CEAVI!M22+CAV!M22+CEO!M22+CESMO!M22</f>
        <v>0</v>
      </c>
      <c r="J22" s="76">
        <f>'REITORIA-PROEX'!O22+'REITORIA-MUSEU'!O22+ESAG!O22+CEART!O22+FAED!O22+CEAD!O22+CEFID!O22+CERES!O22+CESFI!O22+CCT!O22+CEPLAN!O22+CEAVI!O22+CAV!O22+CEO!O22+CESMO!O22</f>
        <v>97</v>
      </c>
      <c r="K22" s="77">
        <f>'REITORIA-PROEX'!P22+'REITORIA-PROEX'!Q22+'REITORIA-MUSEU'!P22+'REITORIA-MUSEU'!Q22+ESAG!P22+ESAG!Q22+CEART!P22+CEART!Q22+FAED!P22+FAED!Q22+CEAD!P22+CEAD!Q22+CEFID!P22+CEFID!Q22+CERES!P22+CERES!Q22+CESFI!P22+CESFI!Q22+CCT!P22+CCT!Q22+CEPLAN!P22+CEPLAN!Q22+CEAVI!P22+CEAVI!Q22+CAV!P22+CAV!Q22+CEO!P22+CEO!Q22+CESMO!P22+CESMO!Q22</f>
        <v>0</v>
      </c>
      <c r="L22" s="78">
        <f t="shared" si="0"/>
        <v>390</v>
      </c>
      <c r="M22" s="79">
        <f t="shared" si="1"/>
        <v>3900</v>
      </c>
      <c r="N22" s="79">
        <f t="shared" si="2"/>
        <v>0</v>
      </c>
      <c r="O22" s="79">
        <f t="shared" si="3"/>
        <v>0</v>
      </c>
      <c r="P22" s="82"/>
      <c r="Q22" s="82"/>
      <c r="R22" s="82"/>
      <c r="S22" s="82"/>
    </row>
    <row r="23" spans="1:19" ht="37" x14ac:dyDescent="0.45">
      <c r="A23" s="145"/>
      <c r="B23" s="136"/>
      <c r="C23" s="136"/>
      <c r="D23" s="16">
        <v>20</v>
      </c>
      <c r="E23" s="72" t="s">
        <v>85</v>
      </c>
      <c r="F23" s="81">
        <v>1000</v>
      </c>
      <c r="G23" s="74">
        <f>'REITORIA-PROEX'!K23+'REITORIA-MUSEU'!K23+ESAG!K23+CEART!K23+FAED!K23+CEAD!K23+CEFID!K23+CERES!K23+CESFI!K23+CCT!K23+CEPLAN!K23+CEAVI!K23+CAV!K23+CEO!K23+CESMO!K23</f>
        <v>46</v>
      </c>
      <c r="H23" s="75">
        <f>'REITORIA-PROEX'!L23+'REITORIA-MUSEU'!L23+ESAG!L23+CEART!L23+FAED!L23+CEAD!L23+CEFID!L23+CERES!L23+CESFI!L23+CCT!L23+CEPLAN!L23+CEAVI!L23+CAV!L23+CEO!L23+CESMO!L23</f>
        <v>0</v>
      </c>
      <c r="I23" s="75">
        <f>'REITORIA-PROEX'!M23+'REITORIA-MUSEU'!M23+ESAG!M23+CEART!M23+FAED!M23+CEAD!M23+CEFID!M23+CERES!M23+CESFI!M23+CCT!M23+CEPLAN!M23+CEAVI!M23+CAV!M23+CEO!M23+CESMO!M23</f>
        <v>0</v>
      </c>
      <c r="J23" s="76">
        <f>'REITORIA-PROEX'!O23+'REITORIA-MUSEU'!O23+ESAG!O23+CEART!O23+FAED!O23+CEAD!O23+CEFID!O23+CERES!O23+CESFI!O23+CCT!O23+CEPLAN!O23+CEAVI!O23+CAV!O23+CEO!O23+CESMO!O23</f>
        <v>9</v>
      </c>
      <c r="K23" s="77">
        <f>'REITORIA-PROEX'!P23+'REITORIA-PROEX'!Q23+'REITORIA-MUSEU'!P23+'REITORIA-MUSEU'!Q23+ESAG!P23+ESAG!Q23+CEART!P23+CEART!Q23+FAED!P23+FAED!Q23+CEAD!P23+CEAD!Q23+CEFID!P23+CEFID!Q23+CERES!P23+CERES!Q23+CESFI!P23+CESFI!Q23+CCT!P23+CCT!Q23+CEPLAN!P23+CEPLAN!Q23+CEAVI!P23+CEAVI!Q23+CAV!P23+CAV!Q23+CEO!P23+CEO!Q23+CESMO!P23+CESMO!Q23</f>
        <v>0</v>
      </c>
      <c r="L23" s="78">
        <f t="shared" si="0"/>
        <v>46</v>
      </c>
      <c r="M23" s="79">
        <f t="shared" si="1"/>
        <v>46000</v>
      </c>
      <c r="N23" s="79">
        <f t="shared" si="2"/>
        <v>0</v>
      </c>
      <c r="O23" s="79">
        <f t="shared" si="3"/>
        <v>0</v>
      </c>
      <c r="P23" s="82"/>
      <c r="Q23" s="82"/>
      <c r="R23" s="82"/>
      <c r="S23" s="82"/>
    </row>
    <row r="24" spans="1:19" ht="37" x14ac:dyDescent="0.45">
      <c r="A24" s="145"/>
      <c r="B24" s="136"/>
      <c r="C24" s="136"/>
      <c r="D24" s="16">
        <v>21</v>
      </c>
      <c r="E24" s="72" t="s">
        <v>86</v>
      </c>
      <c r="F24" s="83">
        <v>100</v>
      </c>
      <c r="G24" s="74">
        <f>'REITORIA-PROEX'!K24+'REITORIA-MUSEU'!K24+ESAG!K24+CEART!K24+FAED!K24+CEAD!K24+CEFID!K24+CERES!K24+CESFI!K24+CCT!K24+CEPLAN!K24+CEAVI!K24+CAV!K24+CEO!K24+CESMO!K24</f>
        <v>89</v>
      </c>
      <c r="H24" s="75">
        <f>'REITORIA-PROEX'!L24+'REITORIA-MUSEU'!L24+ESAG!L24+CEART!L24+FAED!L24+CEAD!L24+CEFID!L24+CERES!L24+CESFI!L24+CCT!L24+CEPLAN!L24+CEAVI!L24+CAV!L24+CEO!L24+CESMO!L24</f>
        <v>0</v>
      </c>
      <c r="I24" s="75">
        <f>'REITORIA-PROEX'!M24+'REITORIA-MUSEU'!M24+ESAG!M24+CEART!M24+FAED!M24+CEAD!M24+CEFID!M24+CERES!M24+CESFI!M24+CCT!M24+CEPLAN!M24+CEAVI!M24+CAV!M24+CEO!M24+CESMO!M24</f>
        <v>0</v>
      </c>
      <c r="J24" s="76">
        <f>'REITORIA-PROEX'!O24+'REITORIA-MUSEU'!O24+ESAG!O24+CEART!O24+FAED!O24+CEAD!O24+CEFID!O24+CERES!O24+CESFI!O24+CCT!O24+CEPLAN!O24+CEAVI!O24+CAV!O24+CEO!O24+CESMO!O24</f>
        <v>21</v>
      </c>
      <c r="K24" s="77">
        <f>'REITORIA-PROEX'!P24+'REITORIA-PROEX'!Q24+'REITORIA-MUSEU'!P24+'REITORIA-MUSEU'!Q24+ESAG!P24+ESAG!Q24+CEART!P24+CEART!Q24+FAED!P24+FAED!Q24+CEAD!P24+CEAD!Q24+CEFID!P24+CEFID!Q24+CERES!P24+CERES!Q24+CESFI!P24+CESFI!Q24+CCT!P24+CCT!Q24+CEPLAN!P24+CEPLAN!Q24+CEAVI!P24+CEAVI!Q24+CAV!P24+CAV!Q24+CEO!P24+CEO!Q24+CESMO!P24+CESMO!Q24</f>
        <v>0</v>
      </c>
      <c r="L24" s="78">
        <f t="shared" si="0"/>
        <v>89</v>
      </c>
      <c r="M24" s="79">
        <f t="shared" si="1"/>
        <v>8900</v>
      </c>
      <c r="N24" s="79">
        <f t="shared" si="2"/>
        <v>0</v>
      </c>
      <c r="O24" s="79">
        <f t="shared" si="3"/>
        <v>0</v>
      </c>
      <c r="P24" s="82"/>
      <c r="Q24" s="82"/>
      <c r="R24" s="82"/>
      <c r="S24" s="82"/>
    </row>
    <row r="25" spans="1:19" ht="37" x14ac:dyDescent="0.45">
      <c r="A25" s="145"/>
      <c r="B25" s="136"/>
      <c r="C25" s="136"/>
      <c r="D25" s="16">
        <v>22</v>
      </c>
      <c r="E25" s="72" t="s">
        <v>87</v>
      </c>
      <c r="F25" s="83">
        <v>250</v>
      </c>
      <c r="G25" s="74">
        <f>'REITORIA-PROEX'!K25+'REITORIA-MUSEU'!K25+ESAG!K25+CEART!K25+FAED!K25+CEAD!K25+CEFID!K25+CERES!K25+CESFI!K25+CCT!K25+CEPLAN!K25+CEAVI!K25+CAV!K25+CEO!K25+CESMO!K25</f>
        <v>152</v>
      </c>
      <c r="H25" s="75">
        <f>'REITORIA-PROEX'!L25+'REITORIA-MUSEU'!L25+ESAG!L25+CEART!L25+FAED!L25+CEAD!L25+CEFID!L25+CERES!L25+CESFI!L25+CCT!L25+CEPLAN!L25+CEAVI!L25+CAV!L25+CEO!L25+CESMO!L25</f>
        <v>0</v>
      </c>
      <c r="I25" s="75">
        <f>'REITORIA-PROEX'!M25+'REITORIA-MUSEU'!M25+ESAG!M25+CEART!M25+FAED!M25+CEAD!M25+CEFID!M25+CERES!M25+CESFI!M25+CCT!M25+CEPLAN!M25+CEAVI!M25+CAV!M25+CEO!M25+CESMO!M25</f>
        <v>0</v>
      </c>
      <c r="J25" s="76">
        <f>'REITORIA-PROEX'!O25+'REITORIA-MUSEU'!O25+ESAG!O25+CEART!O25+FAED!O25+CEAD!O25+CEFID!O25+CERES!O25+CESFI!O25+CCT!O25+CEPLAN!O25+CEAVI!O25+CAV!O25+CEO!O25+CESMO!O25</f>
        <v>37</v>
      </c>
      <c r="K25" s="77">
        <f>'REITORIA-PROEX'!P25+'REITORIA-PROEX'!Q25+'REITORIA-MUSEU'!P25+'REITORIA-MUSEU'!Q25+ESAG!P25+ESAG!Q25+CEART!P25+CEART!Q25+FAED!P25+FAED!Q25+CEAD!P25+CEAD!Q25+CEFID!P25+CEFID!Q25+CERES!P25+CERES!Q25+CESFI!P25+CESFI!Q25+CCT!P25+CCT!Q25+CEPLAN!P25+CEPLAN!Q25+CEAVI!P25+CEAVI!Q25+CAV!P25+CAV!Q25+CEO!P25+CEO!Q25+CESMO!P25+CESMO!Q25</f>
        <v>0</v>
      </c>
      <c r="L25" s="78">
        <f t="shared" si="0"/>
        <v>152</v>
      </c>
      <c r="M25" s="79">
        <f t="shared" si="1"/>
        <v>38000</v>
      </c>
      <c r="N25" s="79">
        <f t="shared" si="2"/>
        <v>0</v>
      </c>
      <c r="O25" s="79">
        <f t="shared" si="3"/>
        <v>0</v>
      </c>
      <c r="P25" s="82"/>
      <c r="Q25" s="82"/>
      <c r="R25" s="82"/>
      <c r="S25" s="82"/>
    </row>
    <row r="26" spans="1:19" ht="37" x14ac:dyDescent="0.45">
      <c r="A26" s="145"/>
      <c r="B26" s="136"/>
      <c r="C26" s="136"/>
      <c r="D26" s="16">
        <v>23</v>
      </c>
      <c r="E26" s="72" t="s">
        <v>88</v>
      </c>
      <c r="F26" s="83">
        <v>250</v>
      </c>
      <c r="G26" s="74">
        <f>'REITORIA-PROEX'!K26+'REITORIA-MUSEU'!K26+ESAG!K26+CEART!K26+FAED!K26+CEAD!K26+CEFID!K26+CERES!K26+CESFI!K26+CCT!K26+CEPLAN!K26+CEAVI!K26+CAV!K26+CEO!K26+CESMO!K26</f>
        <v>32</v>
      </c>
      <c r="H26" s="75">
        <f>'REITORIA-PROEX'!L26+'REITORIA-MUSEU'!L26+ESAG!L26+CEART!L26+FAED!L26+CEAD!L26+CEFID!L26+CERES!L26+CESFI!L26+CCT!L26+CEPLAN!L26+CEAVI!L26+CAV!L26+CEO!L26+CESMO!L26</f>
        <v>0</v>
      </c>
      <c r="I26" s="75">
        <f>'REITORIA-PROEX'!M26+'REITORIA-MUSEU'!M26+ESAG!M26+CEART!M26+FAED!M26+CEAD!M26+CEFID!M26+CERES!M26+CESFI!M26+CCT!M26+CEPLAN!M26+CEAVI!M26+CAV!M26+CEO!M26+CESMO!M26</f>
        <v>0</v>
      </c>
      <c r="J26" s="76">
        <f>'REITORIA-PROEX'!O26+'REITORIA-MUSEU'!O26+ESAG!O26+CEART!O26+FAED!O26+CEAD!O26+CEFID!O26+CERES!O26+CESFI!O26+CCT!O26+CEPLAN!O26+CEAVI!O26+CAV!O26+CEO!O26+CESMO!O26</f>
        <v>6</v>
      </c>
      <c r="K26" s="77">
        <f>'REITORIA-PROEX'!P26+'REITORIA-PROEX'!Q26+'REITORIA-MUSEU'!P26+'REITORIA-MUSEU'!Q26+ESAG!P26+ESAG!Q26+CEART!P26+CEART!Q26+FAED!P26+FAED!Q26+CEAD!P26+CEAD!Q26+CEFID!P26+CEFID!Q26+CERES!P26+CERES!Q26+CESFI!P26+CESFI!Q26+CCT!P26+CCT!Q26+CEPLAN!P26+CEPLAN!Q26+CEAVI!P26+CEAVI!Q26+CAV!P26+CAV!Q26+CEO!P26+CEO!Q26+CESMO!P26+CESMO!Q26</f>
        <v>0</v>
      </c>
      <c r="L26" s="78">
        <f t="shared" si="0"/>
        <v>32</v>
      </c>
      <c r="M26" s="79">
        <f t="shared" si="1"/>
        <v>8000</v>
      </c>
      <c r="N26" s="79">
        <f t="shared" si="2"/>
        <v>0</v>
      </c>
      <c r="O26" s="79">
        <f t="shared" si="3"/>
        <v>0</v>
      </c>
      <c r="P26" s="82"/>
      <c r="Q26" s="82"/>
      <c r="R26" s="82"/>
      <c r="S26" s="82"/>
    </row>
    <row r="27" spans="1:19" ht="37" x14ac:dyDescent="0.45">
      <c r="A27" s="145"/>
      <c r="B27" s="136"/>
      <c r="C27" s="136"/>
      <c r="D27" s="16">
        <v>24</v>
      </c>
      <c r="E27" s="72" t="s">
        <v>89</v>
      </c>
      <c r="F27" s="83">
        <v>2200</v>
      </c>
      <c r="G27" s="74">
        <f>'REITORIA-PROEX'!K27+'REITORIA-MUSEU'!K27+ESAG!K27+CEART!K27+FAED!K27+CEAD!K27+CEFID!K27+CERES!K27+CESFI!K27+CCT!K27+CEPLAN!K27+CEAVI!K27+CAV!K27+CEO!K27+CESMO!K27</f>
        <v>25</v>
      </c>
      <c r="H27" s="75">
        <f>'REITORIA-PROEX'!L27+'REITORIA-MUSEU'!L27+ESAG!L27+CEART!L27+FAED!L27+CEAD!L27+CEFID!L27+CERES!L27+CESFI!L27+CCT!L27+CEPLAN!L27+CEAVI!L27+CAV!L27+CEO!L27+CESMO!L27</f>
        <v>0</v>
      </c>
      <c r="I27" s="75">
        <f>'REITORIA-PROEX'!M27+'REITORIA-MUSEU'!M27+ESAG!M27+CEART!M27+FAED!M27+CEAD!M27+CEFID!M27+CERES!M27+CESFI!M27+CCT!M27+CEPLAN!M27+CEAVI!M27+CAV!M27+CEO!M27+CESMO!M27</f>
        <v>0</v>
      </c>
      <c r="J27" s="76">
        <f>'REITORIA-PROEX'!O27+'REITORIA-MUSEU'!O27+ESAG!O27+CEART!O27+FAED!O27+CEAD!O27+CEFID!O27+CERES!O27+CESFI!O27+CCT!O27+CEPLAN!O27+CEAVI!O27+CAV!O27+CEO!O27+CESMO!O27</f>
        <v>6</v>
      </c>
      <c r="K27" s="77">
        <f>'REITORIA-PROEX'!P27+'REITORIA-PROEX'!Q27+'REITORIA-MUSEU'!P27+'REITORIA-MUSEU'!Q27+ESAG!P27+ESAG!Q27+CEART!P27+CEART!Q27+FAED!P27+FAED!Q27+CEAD!P27+CEAD!Q27+CEFID!P27+CEFID!Q27+CERES!P27+CERES!Q27+CESFI!P27+CESFI!Q27+CCT!P27+CCT!Q27+CEPLAN!P27+CEPLAN!Q27+CEAVI!P27+CEAVI!Q27+CAV!P27+CAV!Q27+CEO!P27+CEO!Q27+CESMO!P27+CESMO!Q27</f>
        <v>0</v>
      </c>
      <c r="L27" s="78">
        <f t="shared" si="0"/>
        <v>25</v>
      </c>
      <c r="M27" s="79">
        <f t="shared" si="1"/>
        <v>55000</v>
      </c>
      <c r="N27" s="79">
        <f t="shared" si="2"/>
        <v>0</v>
      </c>
      <c r="O27" s="79">
        <f t="shared" si="3"/>
        <v>0</v>
      </c>
      <c r="P27" s="82"/>
      <c r="Q27" s="82"/>
      <c r="R27" s="82"/>
      <c r="S27" s="82"/>
    </row>
    <row r="28" spans="1:19" x14ac:dyDescent="0.45">
      <c r="A28" s="145"/>
      <c r="B28" s="136"/>
      <c r="C28" s="136"/>
      <c r="D28" s="16">
        <v>25</v>
      </c>
      <c r="E28" s="72" t="s">
        <v>90</v>
      </c>
      <c r="F28" s="83">
        <v>2500</v>
      </c>
      <c r="G28" s="74">
        <f>'REITORIA-PROEX'!K28+'REITORIA-MUSEU'!K28+ESAG!K28+CEART!K28+FAED!K28+CEAD!K28+CEFID!K28+CERES!K28+CESFI!K28+CCT!K28+CEPLAN!K28+CEAVI!K28+CAV!K28+CEO!K28+CESMO!K28</f>
        <v>70</v>
      </c>
      <c r="H28" s="75">
        <f>'REITORIA-PROEX'!L28+'REITORIA-MUSEU'!L28+ESAG!L28+CEART!L28+FAED!L28+CEAD!L28+CEFID!L28+CERES!L28+CESFI!L28+CCT!L28+CEPLAN!L28+CEAVI!L28+CAV!L28+CEO!L28+CESMO!L28</f>
        <v>0</v>
      </c>
      <c r="I28" s="75">
        <f>'REITORIA-PROEX'!M28+'REITORIA-MUSEU'!M28+ESAG!M28+CEART!M28+FAED!M28+CEAD!M28+CEFID!M28+CERES!M28+CESFI!M28+CCT!M28+CEPLAN!M28+CEAVI!M28+CAV!M28+CEO!M28+CESMO!M28</f>
        <v>0</v>
      </c>
      <c r="J28" s="76">
        <f>'REITORIA-PROEX'!O28+'REITORIA-MUSEU'!O28+ESAG!O28+CEART!O28+FAED!O28+CEAD!O28+CEFID!O28+CERES!O28+CESFI!O28+CCT!O28+CEPLAN!O28+CEAVI!O28+CAV!O28+CEO!O28+CESMO!O28</f>
        <v>16</v>
      </c>
      <c r="K28" s="77">
        <f>'REITORIA-PROEX'!P28+'REITORIA-PROEX'!Q28+'REITORIA-MUSEU'!P28+'REITORIA-MUSEU'!Q28+ESAG!P28+ESAG!Q28+CEART!P28+CEART!Q28+FAED!P28+FAED!Q28+CEAD!P28+CEAD!Q28+CEFID!P28+CEFID!Q28+CERES!P28+CERES!Q28+CESFI!P28+CESFI!Q28+CCT!P28+CCT!Q28+CEPLAN!P28+CEPLAN!Q28+CEAVI!P28+CEAVI!Q28+CAV!P28+CAV!Q28+CEO!P28+CEO!Q28+CESMO!P28+CESMO!Q28</f>
        <v>0</v>
      </c>
      <c r="L28" s="78">
        <f t="shared" si="0"/>
        <v>70</v>
      </c>
      <c r="M28" s="79">
        <f t="shared" si="1"/>
        <v>175000</v>
      </c>
      <c r="N28" s="79">
        <f t="shared" si="2"/>
        <v>0</v>
      </c>
      <c r="O28" s="79">
        <f t="shared" si="3"/>
        <v>0</v>
      </c>
      <c r="P28" s="82"/>
      <c r="Q28" s="82"/>
      <c r="R28" s="82"/>
      <c r="S28" s="82"/>
    </row>
    <row r="29" spans="1:19" ht="37" x14ac:dyDescent="0.45">
      <c r="A29" s="145"/>
      <c r="B29" s="136"/>
      <c r="C29" s="136"/>
      <c r="D29" s="16">
        <v>26</v>
      </c>
      <c r="E29" s="72" t="s">
        <v>91</v>
      </c>
      <c r="F29" s="83">
        <v>350</v>
      </c>
      <c r="G29" s="74">
        <f>'REITORIA-PROEX'!K29+'REITORIA-MUSEU'!K29+ESAG!K29+CEART!K29+FAED!K29+CEAD!K29+CEFID!K29+CERES!K29+CESFI!K29+CCT!K29+CEPLAN!K29+CEAVI!K29+CAV!K29+CEO!K29+CESMO!K29</f>
        <v>315</v>
      </c>
      <c r="H29" s="75">
        <f>'REITORIA-PROEX'!L29+'REITORIA-MUSEU'!L29+ESAG!L29+CEART!L29+FAED!L29+CEAD!L29+CEFID!L29+CERES!L29+CESFI!L29+CCT!L29+CEPLAN!L29+CEAVI!L29+CAV!L29+CEO!L29+CESMO!L29</f>
        <v>0</v>
      </c>
      <c r="I29" s="75">
        <f>'REITORIA-PROEX'!M29+'REITORIA-MUSEU'!M29+ESAG!M29+CEART!M29+FAED!M29+CEAD!M29+CEFID!M29+CERES!M29+CESFI!M29+CCT!M29+CEPLAN!M29+CEAVI!M29+CAV!M29+CEO!M29+CESMO!M29</f>
        <v>0</v>
      </c>
      <c r="J29" s="76">
        <f>'REITORIA-PROEX'!O29+'REITORIA-MUSEU'!O29+ESAG!O29+CEART!O29+FAED!O29+CEAD!O29+CEFID!O29+CERES!O29+CESFI!O29+CCT!O29+CEPLAN!O29+CEAVI!O29+CAV!O29+CEO!O29+CESMO!O29</f>
        <v>77</v>
      </c>
      <c r="K29" s="77">
        <f>'REITORIA-PROEX'!P29+'REITORIA-PROEX'!Q29+'REITORIA-MUSEU'!P29+'REITORIA-MUSEU'!Q29+ESAG!P29+ESAG!Q29+CEART!P29+CEART!Q29+FAED!P29+FAED!Q29+CEAD!P29+CEAD!Q29+CEFID!P29+CEFID!Q29+CERES!P29+CERES!Q29+CESFI!P29+CESFI!Q29+CCT!P29+CCT!Q29+CEPLAN!P29+CEPLAN!Q29+CEAVI!P29+CEAVI!Q29+CAV!P29+CAV!Q29+CEO!P29+CEO!Q29+CESMO!P29+CESMO!Q29</f>
        <v>0</v>
      </c>
      <c r="L29" s="78">
        <f t="shared" si="0"/>
        <v>315</v>
      </c>
      <c r="M29" s="79">
        <f t="shared" si="1"/>
        <v>110250</v>
      </c>
      <c r="N29" s="79">
        <f t="shared" si="2"/>
        <v>0</v>
      </c>
      <c r="O29" s="79">
        <f t="shared" si="3"/>
        <v>0</v>
      </c>
      <c r="P29" s="82"/>
      <c r="Q29" s="82"/>
      <c r="R29" s="82"/>
      <c r="S29" s="82"/>
    </row>
    <row r="30" spans="1:19" ht="14.25" customHeight="1" x14ac:dyDescent="0.45">
      <c r="A30" s="145"/>
      <c r="B30" s="136"/>
      <c r="C30" s="136"/>
      <c r="D30" s="16">
        <v>27</v>
      </c>
      <c r="E30" s="72" t="s">
        <v>92</v>
      </c>
      <c r="F30" s="83">
        <v>350</v>
      </c>
      <c r="G30" s="74">
        <f>'REITORIA-PROEX'!K30+'REITORIA-MUSEU'!K30+ESAG!K30+CEART!K30+FAED!K30+CEAD!K30+CEFID!K30+CERES!K30+CESFI!K30+CCT!K30+CEPLAN!K30+CEAVI!K30+CAV!K30+CEO!K30+CESMO!K30</f>
        <v>1129</v>
      </c>
      <c r="H30" s="75">
        <f>'REITORIA-PROEX'!L30+'REITORIA-MUSEU'!L30+ESAG!L30+CEART!L30+FAED!L30+CEAD!L30+CEFID!L30+CERES!L30+CESFI!L30+CCT!L30+CEPLAN!L30+CEAVI!L30+CAV!L30+CEO!L30+CESMO!L30</f>
        <v>0</v>
      </c>
      <c r="I30" s="75">
        <f>'REITORIA-PROEX'!M30+'REITORIA-MUSEU'!M30+ESAG!M30+CEART!M30+FAED!M30+CEAD!M30+CEFID!M30+CERES!M30+CESFI!M30+CCT!M30+CEPLAN!M30+CEAVI!M30+CAV!M30+CEO!M30+CESMO!M30</f>
        <v>0</v>
      </c>
      <c r="J30" s="76">
        <f>'REITORIA-PROEX'!O30+'REITORIA-MUSEU'!O30+ESAG!O30+CEART!O30+FAED!O30+CEAD!O30+CEFID!O30+CERES!O30+CESFI!O30+CCT!O30+CEPLAN!O30+CEAVI!O30+CAV!O30+CEO!O30+CESMO!O30</f>
        <v>280</v>
      </c>
      <c r="K30" s="77">
        <f>'REITORIA-PROEX'!P30+'REITORIA-PROEX'!Q30+'REITORIA-MUSEU'!P30+'REITORIA-MUSEU'!Q30+ESAG!P30+ESAG!Q30+CEART!P30+CEART!Q30+FAED!P30+FAED!Q30+CEAD!P30+CEAD!Q30+CEFID!P30+CEFID!Q30+CERES!P30+CERES!Q30+CESFI!P30+CESFI!Q30+CCT!P30+CCT!Q30+CEPLAN!P30+CEPLAN!Q30+CEAVI!P30+CEAVI!Q30+CAV!P30+CAV!Q30+CEO!P30+CEO!Q30+CESMO!P30+CESMO!Q30</f>
        <v>0</v>
      </c>
      <c r="L30" s="78">
        <f t="shared" si="0"/>
        <v>1129</v>
      </c>
      <c r="M30" s="79">
        <f t="shared" si="1"/>
        <v>395150</v>
      </c>
      <c r="N30" s="79">
        <f t="shared" si="2"/>
        <v>0</v>
      </c>
      <c r="O30" s="79">
        <f t="shared" si="3"/>
        <v>0</v>
      </c>
      <c r="P30" s="82"/>
      <c r="Q30" s="82"/>
      <c r="R30" s="82"/>
      <c r="S30" s="82"/>
    </row>
    <row r="31" spans="1:19" ht="37" x14ac:dyDescent="0.45">
      <c r="A31" s="145"/>
      <c r="B31" s="136"/>
      <c r="C31" s="136"/>
      <c r="D31" s="16">
        <v>28</v>
      </c>
      <c r="E31" s="72" t="s">
        <v>17</v>
      </c>
      <c r="F31" s="83">
        <v>3500</v>
      </c>
      <c r="G31" s="74">
        <f>'REITORIA-PROEX'!K31+'REITORIA-MUSEU'!K31+ESAG!K31+CEART!K31+FAED!K31+CEAD!K31+CEFID!K31+CERES!K31+CESFI!K31+CCT!K31+CEPLAN!K31+CEAVI!K31+CAV!K31+CEO!K31+CESMO!K31</f>
        <v>85</v>
      </c>
      <c r="H31" s="75">
        <f>'REITORIA-PROEX'!L31+'REITORIA-MUSEU'!L31+ESAG!L31+CEART!L31+FAED!L31+CEAD!L31+CEFID!L31+CERES!L31+CESFI!L31+CCT!L31+CEPLAN!L31+CEAVI!L31+CAV!L31+CEO!L31+CESMO!L31</f>
        <v>0</v>
      </c>
      <c r="I31" s="75">
        <f>'REITORIA-PROEX'!M31+'REITORIA-MUSEU'!M31+ESAG!M31+CEART!M31+FAED!M31+CEAD!M31+CEFID!M31+CERES!M31+CESFI!M31+CCT!M31+CEPLAN!M31+CEAVI!M31+CAV!M31+CEO!M31+CESMO!M31</f>
        <v>0</v>
      </c>
      <c r="J31" s="76">
        <f>'REITORIA-PROEX'!O31+'REITORIA-MUSEU'!O31+ESAG!O31+CEART!O31+FAED!O31+CEAD!O31+CEFID!O31+CERES!O31+CESFI!O31+CCT!O31+CEPLAN!O31+CEAVI!O31+CAV!O31+CEO!O31+CESMO!O31</f>
        <v>19</v>
      </c>
      <c r="K31" s="77">
        <f>'REITORIA-PROEX'!P31+'REITORIA-PROEX'!Q31+'REITORIA-MUSEU'!P31+'REITORIA-MUSEU'!Q31+ESAG!P31+ESAG!Q31+CEART!P31+CEART!Q31+FAED!P31+FAED!Q31+CEAD!P31+CEAD!Q31+CEFID!P31+CEFID!Q31+CERES!P31+CERES!Q31+CESFI!P31+CESFI!Q31+CCT!P31+CCT!Q31+CEPLAN!P31+CEPLAN!Q31+CEAVI!P31+CEAVI!Q31+CAV!P31+CAV!Q31+CEO!P31+CEO!Q31+CESMO!P31+CESMO!Q31</f>
        <v>0</v>
      </c>
      <c r="L31" s="78">
        <f t="shared" si="0"/>
        <v>85</v>
      </c>
      <c r="M31" s="79">
        <f t="shared" si="1"/>
        <v>297500</v>
      </c>
      <c r="N31" s="79">
        <f t="shared" si="2"/>
        <v>0</v>
      </c>
      <c r="O31" s="79">
        <f t="shared" si="3"/>
        <v>0</v>
      </c>
      <c r="P31" s="82"/>
      <c r="Q31" s="82"/>
      <c r="R31" s="82"/>
      <c r="S31" s="82"/>
    </row>
    <row r="32" spans="1:19" ht="37" x14ac:dyDescent="0.45">
      <c r="A32" s="145"/>
      <c r="B32" s="136"/>
      <c r="C32" s="136"/>
      <c r="D32" s="16">
        <v>29</v>
      </c>
      <c r="E32" s="84" t="s">
        <v>93</v>
      </c>
      <c r="F32" s="83">
        <v>350</v>
      </c>
      <c r="G32" s="74">
        <f>'REITORIA-PROEX'!K32+'REITORIA-MUSEU'!K32+ESAG!K32+CEART!K32+FAED!K32+CEAD!K32+CEFID!K32+CERES!K32+CESFI!K32+CCT!K32+CEPLAN!K32+CEAVI!K32+CAV!K32+CEO!K32+CESMO!K32</f>
        <v>232</v>
      </c>
      <c r="H32" s="75">
        <f>'REITORIA-PROEX'!L32+'REITORIA-MUSEU'!L32+ESAG!L32+CEART!L32+FAED!L32+CEAD!L32+CEFID!L32+CERES!L32+CESFI!L32+CCT!L32+CEPLAN!L32+CEAVI!L32+CAV!L32+CEO!L32+CESMO!L32</f>
        <v>0</v>
      </c>
      <c r="I32" s="75">
        <f>'REITORIA-PROEX'!M32+'REITORIA-MUSEU'!M32+ESAG!M32+CEART!M32+FAED!M32+CEAD!M32+CEFID!M32+CERES!M32+CESFI!M32+CCT!M32+CEPLAN!M32+CEAVI!M32+CAV!M32+CEO!M32+CESMO!M32</f>
        <v>0</v>
      </c>
      <c r="J32" s="76">
        <f>'REITORIA-PROEX'!O32+'REITORIA-MUSEU'!O32+ESAG!O32+CEART!O32+FAED!O32+CEAD!O32+CEFID!O32+CERES!O32+CESFI!O32+CCT!O32+CEPLAN!O32+CEAVI!O32+CAV!O32+CEO!O32+CESMO!O32</f>
        <v>55</v>
      </c>
      <c r="K32" s="77">
        <f>'REITORIA-PROEX'!P32+'REITORIA-PROEX'!Q32+'REITORIA-MUSEU'!P32+'REITORIA-MUSEU'!Q32+ESAG!P32+ESAG!Q32+CEART!P32+CEART!Q32+FAED!P32+FAED!Q32+CEAD!P32+CEAD!Q32+CEFID!P32+CEFID!Q32+CERES!P32+CERES!Q32+CESFI!P32+CESFI!Q32+CCT!P32+CCT!Q32+CEPLAN!P32+CEPLAN!Q32+CEAVI!P32+CEAVI!Q32+CAV!P32+CAV!Q32+CEO!P32+CEO!Q32+CESMO!P32+CESMO!Q32</f>
        <v>0</v>
      </c>
      <c r="L32" s="78">
        <f t="shared" si="0"/>
        <v>232</v>
      </c>
      <c r="M32" s="79">
        <f t="shared" si="1"/>
        <v>81200</v>
      </c>
      <c r="N32" s="79">
        <f t="shared" si="2"/>
        <v>0</v>
      </c>
      <c r="O32" s="79">
        <f t="shared" si="3"/>
        <v>0</v>
      </c>
      <c r="P32" s="82"/>
      <c r="Q32" s="82"/>
      <c r="R32" s="82"/>
      <c r="S32" s="82"/>
    </row>
    <row r="33" spans="1:19" ht="37" x14ac:dyDescent="0.45">
      <c r="A33" s="145"/>
      <c r="B33" s="136"/>
      <c r="C33" s="136"/>
      <c r="D33" s="16">
        <v>30</v>
      </c>
      <c r="E33" s="84" t="s">
        <v>94</v>
      </c>
      <c r="F33" s="83">
        <v>250</v>
      </c>
      <c r="G33" s="74">
        <f>'REITORIA-PROEX'!K33+'REITORIA-MUSEU'!K33+ESAG!K33+CEART!K33+FAED!K33+CEAD!K33+CEFID!K33+CERES!K33+CESFI!K33+CCT!K33+CEPLAN!K33+CEAVI!K33+CAV!K33+CEO!K33+CESMO!K33</f>
        <v>112</v>
      </c>
      <c r="H33" s="75">
        <f>'REITORIA-PROEX'!L33+'REITORIA-MUSEU'!L33+ESAG!L33+CEART!L33+FAED!L33+CEAD!L33+CEFID!L33+CERES!L33+CESFI!L33+CCT!L33+CEPLAN!L33+CEAVI!L33+CAV!L33+CEO!L33+CESMO!L33</f>
        <v>0</v>
      </c>
      <c r="I33" s="75">
        <f>'REITORIA-PROEX'!M33+'REITORIA-MUSEU'!M33+ESAG!M33+CEART!M33+FAED!M33+CEAD!M33+CEFID!M33+CERES!M33+CESFI!M33+CCT!M33+CEPLAN!M33+CEAVI!M33+CAV!M33+CEO!M33+CESMO!M33</f>
        <v>0</v>
      </c>
      <c r="J33" s="76">
        <f>'REITORIA-PROEX'!O33+'REITORIA-MUSEU'!O33+ESAG!O33+CEART!O33+FAED!O33+CEAD!O33+CEFID!O33+CERES!O33+CESFI!O33+CCT!O33+CEPLAN!O33+CEAVI!O33+CAV!O33+CEO!O33+CESMO!O33</f>
        <v>24</v>
      </c>
      <c r="K33" s="77">
        <f>'REITORIA-PROEX'!P33+'REITORIA-PROEX'!Q33+'REITORIA-MUSEU'!P33+'REITORIA-MUSEU'!Q33+ESAG!P33+ESAG!Q33+CEART!P33+CEART!Q33+FAED!P33+FAED!Q33+CEAD!P33+CEAD!Q33+CEFID!P33+CEFID!Q33+CERES!P33+CERES!Q33+CESFI!P33+CESFI!Q33+CCT!P33+CCT!Q33+CEPLAN!P33+CEPLAN!Q33+CEAVI!P33+CEAVI!Q33+CAV!P33+CAV!Q33+CEO!P33+CEO!Q33+CESMO!P33+CESMO!Q33</f>
        <v>0</v>
      </c>
      <c r="L33" s="78">
        <f t="shared" si="0"/>
        <v>112</v>
      </c>
      <c r="M33" s="79">
        <f t="shared" si="1"/>
        <v>28000</v>
      </c>
      <c r="N33" s="79">
        <f t="shared" si="2"/>
        <v>0</v>
      </c>
      <c r="O33" s="79">
        <f t="shared" si="3"/>
        <v>0</v>
      </c>
      <c r="P33" s="82"/>
      <c r="Q33" s="82"/>
      <c r="R33" s="82"/>
      <c r="S33" s="82"/>
    </row>
    <row r="34" spans="1:19" x14ac:dyDescent="0.45">
      <c r="A34" s="145"/>
      <c r="B34" s="136"/>
      <c r="C34" s="136"/>
      <c r="D34" s="16">
        <v>31</v>
      </c>
      <c r="E34" s="84" t="s">
        <v>95</v>
      </c>
      <c r="F34" s="83">
        <v>15</v>
      </c>
      <c r="G34" s="74">
        <f>'REITORIA-PROEX'!K34+'REITORIA-MUSEU'!K34+ESAG!K34+CEART!K34+FAED!K34+CEAD!K34+CEFID!K34+CERES!K34+CESFI!K34+CCT!K34+CEPLAN!K34+CEAVI!K34+CAV!K34+CEO!K34+CESMO!K34</f>
        <v>5450</v>
      </c>
      <c r="H34" s="75">
        <f>'REITORIA-PROEX'!L34+'REITORIA-MUSEU'!L34+ESAG!L34+CEART!L34+FAED!L34+CEAD!L34+CEFID!L34+CERES!L34+CESFI!L34+CCT!L34+CEPLAN!L34+CEAVI!L34+CAV!L34+CEO!L34+CESMO!L34</f>
        <v>0</v>
      </c>
      <c r="I34" s="75">
        <f>'REITORIA-PROEX'!M34+'REITORIA-MUSEU'!M34+ESAG!M34+CEART!M34+FAED!M34+CEAD!M34+CEFID!M34+CERES!M34+CESFI!M34+CCT!M34+CEPLAN!M34+CEAVI!M34+CAV!M34+CEO!M34+CESMO!M34</f>
        <v>0</v>
      </c>
      <c r="J34" s="76">
        <f>'REITORIA-PROEX'!O34+'REITORIA-MUSEU'!O34+ESAG!O34+CEART!O34+FAED!O34+CEAD!O34+CEFID!O34+CERES!O34+CESFI!O34+CCT!O34+CEPLAN!O34+CEAVI!O34+CAV!O34+CEO!O34+CESMO!O34</f>
        <v>1362</v>
      </c>
      <c r="K34" s="77">
        <f>'REITORIA-PROEX'!P34+'REITORIA-PROEX'!Q34+'REITORIA-MUSEU'!P34+'REITORIA-MUSEU'!Q34+ESAG!P34+ESAG!Q34+CEART!P34+CEART!Q34+FAED!P34+FAED!Q34+CEAD!P34+CEAD!Q34+CEFID!P34+CEFID!Q34+CERES!P34+CERES!Q34+CESFI!P34+CESFI!Q34+CCT!P34+CCT!Q34+CEPLAN!P34+CEPLAN!Q34+CEAVI!P34+CEAVI!Q34+CAV!P34+CAV!Q34+CEO!P34+CEO!Q34+CESMO!P34+CESMO!Q34</f>
        <v>0</v>
      </c>
      <c r="L34" s="78">
        <f t="shared" si="0"/>
        <v>5450</v>
      </c>
      <c r="M34" s="79">
        <f t="shared" si="1"/>
        <v>81750</v>
      </c>
      <c r="N34" s="79">
        <f t="shared" si="2"/>
        <v>0</v>
      </c>
      <c r="O34" s="79">
        <f t="shared" si="3"/>
        <v>0</v>
      </c>
      <c r="P34" s="82"/>
      <c r="Q34" s="82"/>
      <c r="R34" s="82"/>
      <c r="S34" s="82"/>
    </row>
    <row r="35" spans="1:19" x14ac:dyDescent="0.45">
      <c r="A35" s="145"/>
      <c r="B35" s="136"/>
      <c r="C35" s="136"/>
      <c r="D35" s="16">
        <v>32</v>
      </c>
      <c r="E35" s="84" t="s">
        <v>96</v>
      </c>
      <c r="F35" s="83">
        <v>25</v>
      </c>
      <c r="G35" s="74">
        <f>'REITORIA-PROEX'!K35+'REITORIA-MUSEU'!K35+ESAG!K35+CEART!K35+FAED!K35+CEAD!K35+CEFID!K35+CERES!K35+CESFI!K35+CCT!K35+CEPLAN!K35+CEAVI!K35+CAV!K35+CEO!K35+CESMO!K35</f>
        <v>1100</v>
      </c>
      <c r="H35" s="75">
        <f>'REITORIA-PROEX'!L35+'REITORIA-MUSEU'!L35+ESAG!L35+CEART!L35+FAED!L35+CEAD!L35+CEFID!L35+CERES!L35+CESFI!L35+CCT!L35+CEPLAN!L35+CEAVI!L35+CAV!L35+CEO!L35+CESMO!L35</f>
        <v>0</v>
      </c>
      <c r="I35" s="75">
        <f>'REITORIA-PROEX'!M35+'REITORIA-MUSEU'!M35+ESAG!M35+CEART!M35+FAED!M35+CEAD!M35+CEFID!M35+CERES!M35+CESFI!M35+CCT!M35+CEPLAN!M35+CEAVI!M35+CAV!M35+CEO!M35+CESMO!M35</f>
        <v>0</v>
      </c>
      <c r="J35" s="76">
        <f>'REITORIA-PROEX'!O35+'REITORIA-MUSEU'!O35+ESAG!O35+CEART!O35+FAED!O35+CEAD!O35+CEFID!O35+CERES!O35+CESFI!O35+CCT!O35+CEPLAN!O35+CEAVI!O35+CAV!O35+CEO!O35+CESMO!O35</f>
        <v>272</v>
      </c>
      <c r="K35" s="77">
        <f>'REITORIA-PROEX'!P35+'REITORIA-PROEX'!Q35+'REITORIA-MUSEU'!P35+'REITORIA-MUSEU'!Q35+ESAG!P35+ESAG!Q35+CEART!P35+CEART!Q35+FAED!P35+FAED!Q35+CEAD!P35+CEAD!Q35+CEFID!P35+CEFID!Q35+CERES!P35+CERES!Q35+CESFI!P35+CESFI!Q35+CCT!P35+CCT!Q35+CEPLAN!P35+CEPLAN!Q35+CEAVI!P35+CEAVI!Q35+CAV!P35+CAV!Q35+CEO!P35+CEO!Q35+CESMO!P35+CESMO!Q35</f>
        <v>0</v>
      </c>
      <c r="L35" s="78">
        <f t="shared" si="0"/>
        <v>1100</v>
      </c>
      <c r="M35" s="79">
        <f t="shared" si="1"/>
        <v>27500</v>
      </c>
      <c r="N35" s="79">
        <f t="shared" si="2"/>
        <v>0</v>
      </c>
      <c r="O35" s="79">
        <f t="shared" si="3"/>
        <v>0</v>
      </c>
      <c r="P35" s="82"/>
      <c r="Q35" s="82"/>
      <c r="R35" s="82"/>
      <c r="S35" s="82"/>
    </row>
    <row r="36" spans="1:19" ht="37" x14ac:dyDescent="0.45">
      <c r="A36" s="145"/>
      <c r="B36" s="136"/>
      <c r="C36" s="136"/>
      <c r="D36" s="16">
        <v>33</v>
      </c>
      <c r="E36" s="84" t="s">
        <v>97</v>
      </c>
      <c r="F36" s="83">
        <v>7000</v>
      </c>
      <c r="G36" s="74">
        <f>'REITORIA-PROEX'!K36+'REITORIA-MUSEU'!K36+ESAG!K36+CEART!K36+FAED!K36+CEAD!K36+CEFID!K36+CERES!K36+CESFI!K36+CCT!K36+CEPLAN!K36+CEAVI!K36+CAV!K36+CEO!K36+CESMO!K36</f>
        <v>66</v>
      </c>
      <c r="H36" s="75">
        <f>'REITORIA-PROEX'!L36+'REITORIA-MUSEU'!L36+ESAG!L36+CEART!L36+FAED!L36+CEAD!L36+CEFID!L36+CERES!L36+CESFI!L36+CCT!L36+CEPLAN!L36+CEAVI!L36+CAV!L36+CEO!L36+CESMO!L36</f>
        <v>0</v>
      </c>
      <c r="I36" s="75">
        <f>'REITORIA-PROEX'!M36+'REITORIA-MUSEU'!M36+ESAG!M36+CEART!M36+FAED!M36+CEAD!M36+CEFID!M36+CERES!M36+CESFI!M36+CCT!M36+CEPLAN!M36+CEAVI!M36+CAV!M36+CEO!M36+CESMO!M36</f>
        <v>0</v>
      </c>
      <c r="J36" s="76">
        <f>'REITORIA-PROEX'!O36+'REITORIA-MUSEU'!O36+ESAG!O36+CEART!O36+FAED!O36+CEAD!O36+CEFID!O36+CERES!O36+CESFI!O36+CCT!O36+CEPLAN!O36+CEAVI!O36+CAV!O36+CEO!O36+CESMO!O36</f>
        <v>13</v>
      </c>
      <c r="K36" s="77">
        <f>'REITORIA-PROEX'!P36+'REITORIA-PROEX'!Q36+'REITORIA-MUSEU'!P36+'REITORIA-MUSEU'!Q36+ESAG!P36+ESAG!Q36+CEART!P36+CEART!Q36+FAED!P36+FAED!Q36+CEAD!P36+CEAD!Q36+CEFID!P36+CEFID!Q36+CERES!P36+CERES!Q36+CESFI!P36+CESFI!Q36+CCT!P36+CCT!Q36+CEPLAN!P36+CEPLAN!Q36+CEAVI!P36+CEAVI!Q36+CAV!P36+CAV!Q36+CEO!P36+CEO!Q36+CESMO!P36+CESMO!Q36</f>
        <v>0</v>
      </c>
      <c r="L36" s="78">
        <f t="shared" si="0"/>
        <v>66</v>
      </c>
      <c r="M36" s="79">
        <f t="shared" si="1"/>
        <v>462000</v>
      </c>
      <c r="N36" s="79">
        <f t="shared" si="2"/>
        <v>0</v>
      </c>
      <c r="O36" s="79">
        <f t="shared" si="3"/>
        <v>0</v>
      </c>
      <c r="P36" s="82"/>
      <c r="Q36" s="82"/>
      <c r="R36" s="82"/>
      <c r="S36" s="82"/>
    </row>
    <row r="37" spans="1:19" ht="37" x14ac:dyDescent="0.45">
      <c r="A37" s="145"/>
      <c r="B37" s="136"/>
      <c r="C37" s="136"/>
      <c r="D37" s="16">
        <v>34</v>
      </c>
      <c r="E37" s="72" t="s">
        <v>98</v>
      </c>
      <c r="F37" s="83">
        <v>7000</v>
      </c>
      <c r="G37" s="74">
        <f>'REITORIA-PROEX'!K37+'REITORIA-MUSEU'!K37+ESAG!K37+CEART!K37+FAED!K37+CEAD!K37+CEFID!K37+CERES!K37+CESFI!K37+CCT!K37+CEPLAN!K37+CEAVI!K37+CAV!K37+CEO!K37+CESMO!K37</f>
        <v>109</v>
      </c>
      <c r="H37" s="75">
        <f>'REITORIA-PROEX'!L37+'REITORIA-MUSEU'!L37+ESAG!L37+CEART!L37+FAED!L37+CEAD!L37+CEFID!L37+CERES!L37+CESFI!L37+CCT!L37+CEPLAN!L37+CEAVI!L37+CAV!L37+CEO!L37+CESMO!L37</f>
        <v>0</v>
      </c>
      <c r="I37" s="75">
        <f>'REITORIA-PROEX'!M37+'REITORIA-MUSEU'!M37+ESAG!M37+CEART!M37+FAED!M37+CEAD!M37+CEFID!M37+CERES!M37+CESFI!M37+CCT!M37+CEPLAN!M37+CEAVI!M37+CAV!M37+CEO!M37+CESMO!M37</f>
        <v>0</v>
      </c>
      <c r="J37" s="76">
        <f>'REITORIA-PROEX'!O37+'REITORIA-MUSEU'!O37+ESAG!O37+CEART!O37+FAED!O37+CEAD!O37+CEFID!O37+CERES!O37+CESFI!O37+CCT!O37+CEPLAN!O37+CEAVI!O37+CAV!O37+CEO!O37+CESMO!O37</f>
        <v>23</v>
      </c>
      <c r="K37" s="77">
        <f>'REITORIA-PROEX'!P37+'REITORIA-PROEX'!Q37+'REITORIA-MUSEU'!P37+'REITORIA-MUSEU'!Q37+ESAG!P37+ESAG!Q37+CEART!P37+CEART!Q37+FAED!P37+FAED!Q37+CEAD!P37+CEAD!Q37+CEFID!P37+CEFID!Q37+CERES!P37+CERES!Q37+CESFI!P37+CESFI!Q37+CCT!P37+CCT!Q37+CEPLAN!P37+CEPLAN!Q37+CEAVI!P37+CEAVI!Q37+CAV!P37+CAV!Q37+CEO!P37+CEO!Q37+CESMO!P37+CESMO!Q37</f>
        <v>0</v>
      </c>
      <c r="L37" s="78">
        <f t="shared" si="0"/>
        <v>109</v>
      </c>
      <c r="M37" s="79">
        <f t="shared" si="1"/>
        <v>763000</v>
      </c>
      <c r="N37" s="79">
        <f t="shared" si="2"/>
        <v>0</v>
      </c>
      <c r="O37" s="79">
        <f t="shared" si="3"/>
        <v>0</v>
      </c>
      <c r="P37" s="82"/>
      <c r="Q37" s="82"/>
      <c r="R37" s="82"/>
      <c r="S37" s="82"/>
    </row>
    <row r="38" spans="1:19" ht="37" x14ac:dyDescent="0.45">
      <c r="A38" s="145"/>
      <c r="B38" s="136"/>
      <c r="C38" s="136"/>
      <c r="D38" s="16">
        <v>35</v>
      </c>
      <c r="E38" s="72" t="s">
        <v>99</v>
      </c>
      <c r="F38" s="83">
        <v>150</v>
      </c>
      <c r="G38" s="74">
        <f>'REITORIA-PROEX'!K38+'REITORIA-MUSEU'!K38+ESAG!K38+CEART!K38+FAED!K38+CEAD!K38+CEFID!K38+CERES!K38+CESFI!K38+CCT!K38+CEPLAN!K38+CEAVI!K38+CAV!K38+CEO!K38+CESMO!K38</f>
        <v>44</v>
      </c>
      <c r="H38" s="75">
        <f>'REITORIA-PROEX'!L38+'REITORIA-MUSEU'!L38+ESAG!L38+CEART!L38+FAED!L38+CEAD!L38+CEFID!L38+CERES!L38+CESFI!L38+CCT!L38+CEPLAN!L38+CEAVI!L38+CAV!L38+CEO!L38+CESMO!L38</f>
        <v>0</v>
      </c>
      <c r="I38" s="75">
        <f>'REITORIA-PROEX'!M38+'REITORIA-MUSEU'!M38+ESAG!M38+CEART!M38+FAED!M38+CEAD!M38+CEFID!M38+CERES!M38+CESFI!M38+CCT!M38+CEPLAN!M38+CEAVI!M38+CAV!M38+CEO!M38+CESMO!M38</f>
        <v>0</v>
      </c>
      <c r="J38" s="76">
        <f>'REITORIA-PROEX'!O38+'REITORIA-MUSEU'!O38+ESAG!O38+CEART!O38+FAED!O38+CEAD!O38+CEFID!O38+CERES!O38+CESFI!O38+CCT!O38+CEPLAN!O38+CEAVI!O38+CAV!O38+CEO!O38+CESMO!O38</f>
        <v>8</v>
      </c>
      <c r="K38" s="77">
        <f>'REITORIA-PROEX'!P38+'REITORIA-PROEX'!Q38+'REITORIA-MUSEU'!P38+'REITORIA-MUSEU'!Q38+ESAG!P38+ESAG!Q38+CEART!P38+CEART!Q38+FAED!P38+FAED!Q38+CEAD!P38+CEAD!Q38+CEFID!P38+CEFID!Q38+CERES!P38+CERES!Q38+CESFI!P38+CESFI!Q38+CCT!P38+CCT!Q38+CEPLAN!P38+CEPLAN!Q38+CEAVI!P38+CEAVI!Q38+CAV!P38+CAV!Q38+CEO!P38+CEO!Q38+CESMO!P38+CESMO!Q38</f>
        <v>0</v>
      </c>
      <c r="L38" s="78">
        <f t="shared" si="0"/>
        <v>44</v>
      </c>
      <c r="M38" s="79">
        <f t="shared" si="1"/>
        <v>6600</v>
      </c>
      <c r="N38" s="79">
        <f t="shared" si="2"/>
        <v>0</v>
      </c>
      <c r="O38" s="79">
        <f t="shared" si="3"/>
        <v>0</v>
      </c>
      <c r="P38" s="82"/>
      <c r="Q38" s="82"/>
      <c r="R38" s="82"/>
      <c r="S38" s="82"/>
    </row>
    <row r="39" spans="1:19" ht="37" x14ac:dyDescent="0.45">
      <c r="A39" s="145"/>
      <c r="B39" s="136"/>
      <c r="C39" s="136"/>
      <c r="D39" s="16">
        <v>36</v>
      </c>
      <c r="E39" s="84" t="s">
        <v>100</v>
      </c>
      <c r="F39" s="83">
        <v>500</v>
      </c>
      <c r="G39" s="74">
        <f>'REITORIA-PROEX'!K39+'REITORIA-MUSEU'!K39+ESAG!K39+CEART!K39+FAED!K39+CEAD!K39+CEFID!K39+CERES!K39+CESFI!K39+CCT!K39+CEPLAN!K39+CEAVI!K39+CAV!K39+CEO!K39+CESMO!K39</f>
        <v>40</v>
      </c>
      <c r="H39" s="75">
        <f>'REITORIA-PROEX'!L39+'REITORIA-MUSEU'!L39+ESAG!L39+CEART!L39+FAED!L39+CEAD!L39+CEFID!L39+CERES!L39+CESFI!L39+CCT!L39+CEPLAN!L39+CEAVI!L39+CAV!L39+CEO!L39+CESMO!L39</f>
        <v>0</v>
      </c>
      <c r="I39" s="75">
        <f>'REITORIA-PROEX'!M39+'REITORIA-MUSEU'!M39+ESAG!M39+CEART!M39+FAED!M39+CEAD!M39+CEFID!M39+CERES!M39+CESFI!M39+CCT!M39+CEPLAN!M39+CEAVI!M39+CAV!M39+CEO!M39+CESMO!M39</f>
        <v>0</v>
      </c>
      <c r="J39" s="76">
        <f>'REITORIA-PROEX'!O39+'REITORIA-MUSEU'!O39+ESAG!O39+CEART!O39+FAED!O39+CEAD!O39+CEFID!O39+CERES!O39+CESFI!O39+CCT!O39+CEPLAN!O39+CEAVI!O39+CAV!O39+CEO!O39+CESMO!O39</f>
        <v>7</v>
      </c>
      <c r="K39" s="77">
        <f>'REITORIA-PROEX'!P39+'REITORIA-PROEX'!Q39+'REITORIA-MUSEU'!P39+'REITORIA-MUSEU'!Q39+ESAG!P39+ESAG!Q39+CEART!P39+CEART!Q39+FAED!P39+FAED!Q39+CEAD!P39+CEAD!Q39+CEFID!P39+CEFID!Q39+CERES!P39+CERES!Q39+CESFI!P39+CESFI!Q39+CCT!P39+CCT!Q39+CEPLAN!P39+CEPLAN!Q39+CEAVI!P39+CEAVI!Q39+CAV!P39+CAV!Q39+CEO!P39+CEO!Q39+CESMO!P39+CESMO!Q39</f>
        <v>0</v>
      </c>
      <c r="L39" s="78">
        <f t="shared" si="0"/>
        <v>40</v>
      </c>
      <c r="M39" s="79">
        <f t="shared" si="1"/>
        <v>20000</v>
      </c>
      <c r="N39" s="79">
        <f t="shared" si="2"/>
        <v>0</v>
      </c>
      <c r="O39" s="79">
        <f t="shared" si="3"/>
        <v>0</v>
      </c>
      <c r="P39" s="82"/>
      <c r="Q39" s="82"/>
      <c r="R39" s="82"/>
      <c r="S39" s="82"/>
    </row>
    <row r="40" spans="1:19" ht="55.5" x14ac:dyDescent="0.45">
      <c r="A40" s="145"/>
      <c r="B40" s="136"/>
      <c r="C40" s="136"/>
      <c r="D40" s="16">
        <v>37</v>
      </c>
      <c r="E40" s="84" t="s">
        <v>101</v>
      </c>
      <c r="F40" s="83">
        <v>4500</v>
      </c>
      <c r="G40" s="74">
        <f>'REITORIA-PROEX'!K40+'REITORIA-MUSEU'!K40+ESAG!K40+CEART!K40+FAED!K40+CEAD!K40+CEFID!K40+CERES!K40+CESFI!K40+CCT!K40+CEPLAN!K40+CEAVI!K40+CAV!K40+CEO!K40+CESMO!K40</f>
        <v>84</v>
      </c>
      <c r="H40" s="75">
        <f>'REITORIA-PROEX'!L40+'REITORIA-MUSEU'!L40+ESAG!L40+CEART!L40+FAED!L40+CEAD!L40+CEFID!L40+CERES!L40+CESFI!L40+CCT!L40+CEPLAN!L40+CEAVI!L40+CAV!L40+CEO!L40+CESMO!L40</f>
        <v>0</v>
      </c>
      <c r="I40" s="75">
        <f>'REITORIA-PROEX'!M40+'REITORIA-MUSEU'!M40+ESAG!M40+CEART!M40+FAED!M40+CEAD!M40+CEFID!M40+CERES!M40+CESFI!M40+CCT!M40+CEPLAN!M40+CEAVI!M40+CAV!M40+CEO!M40+CESMO!M40</f>
        <v>0</v>
      </c>
      <c r="J40" s="76">
        <f>'REITORIA-PROEX'!O40+'REITORIA-MUSEU'!O40+ESAG!O40+CEART!O40+FAED!O40+CEAD!O40+CEFID!O40+CERES!O40+CESFI!O40+CCT!O40+CEPLAN!O40+CEAVI!O40+CAV!O40+CEO!O40+CESMO!O40</f>
        <v>17</v>
      </c>
      <c r="K40" s="77">
        <f>'REITORIA-PROEX'!P40+'REITORIA-PROEX'!Q40+'REITORIA-MUSEU'!P40+'REITORIA-MUSEU'!Q40+ESAG!P40+ESAG!Q40+CEART!P40+CEART!Q40+FAED!P40+FAED!Q40+CEAD!P40+CEAD!Q40+CEFID!P40+CEFID!Q40+CERES!P40+CERES!Q40+CESFI!P40+CESFI!Q40+CCT!P40+CCT!Q40+CEPLAN!P40+CEPLAN!Q40+CEAVI!P40+CEAVI!Q40+CAV!P40+CAV!Q40+CEO!P40+CEO!Q40+CESMO!P40+CESMO!Q40</f>
        <v>0</v>
      </c>
      <c r="L40" s="78">
        <f t="shared" si="0"/>
        <v>84</v>
      </c>
      <c r="M40" s="79">
        <f t="shared" si="1"/>
        <v>378000</v>
      </c>
      <c r="N40" s="79">
        <f t="shared" si="2"/>
        <v>0</v>
      </c>
      <c r="O40" s="79">
        <f t="shared" si="3"/>
        <v>0</v>
      </c>
      <c r="P40" s="82"/>
      <c r="Q40" s="82"/>
      <c r="R40" s="82"/>
      <c r="S40" s="82"/>
    </row>
    <row r="41" spans="1:19" ht="55.5" x14ac:dyDescent="0.45">
      <c r="A41" s="145"/>
      <c r="B41" s="136"/>
      <c r="C41" s="136"/>
      <c r="D41" s="16">
        <v>38</v>
      </c>
      <c r="E41" s="84" t="s">
        <v>102</v>
      </c>
      <c r="F41" s="83">
        <v>4500</v>
      </c>
      <c r="G41" s="74">
        <f>'REITORIA-PROEX'!K41+'REITORIA-MUSEU'!K41+ESAG!K41+CEART!K41+FAED!K41+CEAD!K41+CEFID!K41+CERES!K41+CESFI!K41+CCT!K41+CEPLAN!K41+CEAVI!K41+CAV!K41+CEO!K41+CESMO!K41</f>
        <v>42</v>
      </c>
      <c r="H41" s="75">
        <f>'REITORIA-PROEX'!L41+'REITORIA-MUSEU'!L41+ESAG!L41+CEART!L41+FAED!L41+CEAD!L41+CEFID!L41+CERES!L41+CESFI!L41+CCT!L41+CEPLAN!L41+CEAVI!L41+CAV!L41+CEO!L41+CESMO!L41</f>
        <v>0</v>
      </c>
      <c r="I41" s="75">
        <f>'REITORIA-PROEX'!M41+'REITORIA-MUSEU'!M41+ESAG!M41+CEART!M41+FAED!M41+CEAD!M41+CEFID!M41+CERES!M41+CESFI!M41+CCT!M41+CEPLAN!M41+CEAVI!M41+CAV!M41+CEO!M41+CESMO!M41</f>
        <v>0</v>
      </c>
      <c r="J41" s="76">
        <f>'REITORIA-PROEX'!O41+'REITORIA-MUSEU'!O41+ESAG!O41+CEART!O41+FAED!O41+CEAD!O41+CEFID!O41+CERES!O41+CESFI!O41+CCT!O41+CEPLAN!O41+CEAVI!O41+CAV!O41+CEO!O41+CESMO!O41</f>
        <v>7</v>
      </c>
      <c r="K41" s="77">
        <f>'REITORIA-PROEX'!P41+'REITORIA-PROEX'!Q41+'REITORIA-MUSEU'!P41+'REITORIA-MUSEU'!Q41+ESAG!P41+ESAG!Q41+CEART!P41+CEART!Q41+FAED!P41+FAED!Q41+CEAD!P41+CEAD!Q41+CEFID!P41+CEFID!Q41+CERES!P41+CERES!Q41+CESFI!P41+CESFI!Q41+CCT!P41+CCT!Q41+CEPLAN!P41+CEPLAN!Q41+CEAVI!P41+CEAVI!Q41+CAV!P41+CAV!Q41+CEO!P41+CEO!Q41+CESMO!P41+CESMO!Q41</f>
        <v>0</v>
      </c>
      <c r="L41" s="78">
        <f t="shared" si="0"/>
        <v>42</v>
      </c>
      <c r="M41" s="79">
        <f t="shared" si="1"/>
        <v>189000</v>
      </c>
      <c r="N41" s="79">
        <f t="shared" si="2"/>
        <v>0</v>
      </c>
      <c r="O41" s="79">
        <f t="shared" si="3"/>
        <v>0</v>
      </c>
      <c r="P41" s="82"/>
      <c r="Q41" s="82"/>
      <c r="R41" s="82"/>
      <c r="S41" s="82"/>
    </row>
    <row r="42" spans="1:19" ht="37" x14ac:dyDescent="0.45">
      <c r="A42" s="145"/>
      <c r="B42" s="136"/>
      <c r="C42" s="136"/>
      <c r="D42" s="16">
        <v>39</v>
      </c>
      <c r="E42" s="84" t="s">
        <v>6</v>
      </c>
      <c r="F42" s="83">
        <v>4500</v>
      </c>
      <c r="G42" s="74">
        <f>'REITORIA-PROEX'!K42+'REITORIA-MUSEU'!K42+ESAG!K42+CEART!K42+FAED!K42+CEAD!K42+CEFID!K42+CERES!K42+CESFI!K42+CCT!K42+CEPLAN!K42+CEAVI!K42+CAV!K42+CEO!K42+CESMO!K42</f>
        <v>30</v>
      </c>
      <c r="H42" s="75">
        <f>'REITORIA-PROEX'!L42+'REITORIA-MUSEU'!L42+ESAG!L42+CEART!L42+FAED!L42+CEAD!L42+CEFID!L42+CERES!L42+CESFI!L42+CCT!L42+CEPLAN!L42+CEAVI!L42+CAV!L42+CEO!L42+CESMO!L42</f>
        <v>0</v>
      </c>
      <c r="I42" s="75">
        <f>'REITORIA-PROEX'!M42+'REITORIA-MUSEU'!M42+ESAG!M42+CEART!M42+FAED!M42+CEAD!M42+CEFID!M42+CERES!M42+CESFI!M42+CCT!M42+CEPLAN!M42+CEAVI!M42+CAV!M42+CEO!M42+CESMO!M42</f>
        <v>0</v>
      </c>
      <c r="J42" s="76">
        <f>'REITORIA-PROEX'!O42+'REITORIA-MUSEU'!O42+ESAG!O42+CEART!O42+FAED!O42+CEAD!O42+CEFID!O42+CERES!O42+CESFI!O42+CCT!O42+CEPLAN!O42+CEAVI!O42+CAV!O42+CEO!O42+CESMO!O42</f>
        <v>3</v>
      </c>
      <c r="K42" s="77">
        <f>'REITORIA-PROEX'!P42+'REITORIA-PROEX'!Q42+'REITORIA-MUSEU'!P42+'REITORIA-MUSEU'!Q42+ESAG!P42+ESAG!Q42+CEART!P42+CEART!Q42+FAED!P42+FAED!Q42+CEAD!P42+CEAD!Q42+CEFID!P42+CEFID!Q42+CERES!P42+CERES!Q42+CESFI!P42+CESFI!Q42+CCT!P42+CCT!Q42+CEPLAN!P42+CEPLAN!Q42+CEAVI!P42+CEAVI!Q42+CAV!P42+CAV!Q42+CEO!P42+CEO!Q42+CESMO!P42+CESMO!Q42</f>
        <v>0</v>
      </c>
      <c r="L42" s="78">
        <f t="shared" si="0"/>
        <v>30</v>
      </c>
      <c r="M42" s="79">
        <f t="shared" si="1"/>
        <v>135000</v>
      </c>
      <c r="N42" s="79">
        <f t="shared" si="2"/>
        <v>0</v>
      </c>
      <c r="O42" s="79">
        <f t="shared" si="3"/>
        <v>0</v>
      </c>
      <c r="P42" s="82"/>
      <c r="Q42" s="82"/>
      <c r="R42" s="82"/>
      <c r="S42" s="82"/>
    </row>
    <row r="43" spans="1:19" ht="37" x14ac:dyDescent="0.45">
      <c r="A43" s="145"/>
      <c r="B43" s="136"/>
      <c r="C43" s="136"/>
      <c r="D43" s="16">
        <v>40</v>
      </c>
      <c r="E43" s="84" t="s">
        <v>7</v>
      </c>
      <c r="F43" s="83">
        <v>4500</v>
      </c>
      <c r="G43" s="74">
        <f>'REITORIA-PROEX'!K43+'REITORIA-MUSEU'!K43+ESAG!K43+CEART!K43+FAED!K43+CEAD!K43+CEFID!K43+CERES!K43+CESFI!K43+CCT!K43+CEPLAN!K43+CEAVI!K43+CAV!K43+CEO!K43+CESMO!K43</f>
        <v>25</v>
      </c>
      <c r="H43" s="75">
        <f>'REITORIA-PROEX'!L43+'REITORIA-MUSEU'!L43+ESAG!L43+CEART!L43+FAED!L43+CEAD!L43+CEFID!L43+CERES!L43+CESFI!L43+CCT!L43+CEPLAN!L43+CEAVI!L43+CAV!L43+CEO!L43+CESMO!L43</f>
        <v>0</v>
      </c>
      <c r="I43" s="75">
        <f>'REITORIA-PROEX'!M43+'REITORIA-MUSEU'!M43+ESAG!M43+CEART!M43+FAED!M43+CEAD!M43+CEFID!M43+CERES!M43+CESFI!M43+CCT!M43+CEPLAN!M43+CEAVI!M43+CAV!M43+CEO!M43+CESMO!M43</f>
        <v>0</v>
      </c>
      <c r="J43" s="76">
        <f>'REITORIA-PROEX'!O43+'REITORIA-MUSEU'!O43+ESAG!O43+CEART!O43+FAED!O43+CEAD!O43+CEFID!O43+CERES!O43+CESFI!O43+CCT!O43+CEPLAN!O43+CEAVI!O43+CAV!O43+CEO!O43+CESMO!O43</f>
        <v>2</v>
      </c>
      <c r="K43" s="77">
        <f>'REITORIA-PROEX'!P43+'REITORIA-PROEX'!Q43+'REITORIA-MUSEU'!P43+'REITORIA-MUSEU'!Q43+ESAG!P43+ESAG!Q43+CEART!P43+CEART!Q43+FAED!P43+FAED!Q43+CEAD!P43+CEAD!Q43+CEFID!P43+CEFID!Q43+CERES!P43+CERES!Q43+CESFI!P43+CESFI!Q43+CCT!P43+CCT!Q43+CEPLAN!P43+CEPLAN!Q43+CEAVI!P43+CEAVI!Q43+CAV!P43+CAV!Q43+CEO!P43+CEO!Q43+CESMO!P43+CESMO!Q43</f>
        <v>0</v>
      </c>
      <c r="L43" s="78">
        <f t="shared" si="0"/>
        <v>25</v>
      </c>
      <c r="M43" s="79">
        <f t="shared" si="1"/>
        <v>112500</v>
      </c>
      <c r="N43" s="79">
        <f t="shared" si="2"/>
        <v>0</v>
      </c>
      <c r="O43" s="79">
        <f t="shared" si="3"/>
        <v>0</v>
      </c>
      <c r="P43" s="82"/>
      <c r="Q43" s="82"/>
      <c r="R43" s="82"/>
      <c r="S43" s="82"/>
    </row>
    <row r="44" spans="1:19" ht="37" x14ac:dyDescent="0.45">
      <c r="A44" s="145"/>
      <c r="B44" s="136"/>
      <c r="C44" s="136"/>
      <c r="D44" s="16">
        <v>41</v>
      </c>
      <c r="E44" s="84" t="s">
        <v>103</v>
      </c>
      <c r="F44" s="83">
        <v>4500</v>
      </c>
      <c r="G44" s="74">
        <f>'REITORIA-PROEX'!K44+'REITORIA-MUSEU'!K44+ESAG!K44+CEART!K44+FAED!K44+CEAD!K44+CEFID!K44+CERES!K44+CESFI!K44+CCT!K44+CEPLAN!K44+CEAVI!K44+CAV!K44+CEO!K44+CESMO!K44</f>
        <v>20</v>
      </c>
      <c r="H44" s="75">
        <f>'REITORIA-PROEX'!L44+'REITORIA-MUSEU'!L44+ESAG!L44+CEART!L44+FAED!L44+CEAD!L44+CEFID!L44+CERES!L44+CESFI!L44+CCT!L44+CEPLAN!L44+CEAVI!L44+CAV!L44+CEO!L44+CESMO!L44</f>
        <v>0</v>
      </c>
      <c r="I44" s="75">
        <f>'REITORIA-PROEX'!M44+'REITORIA-MUSEU'!M44+ESAG!M44+CEART!M44+FAED!M44+CEAD!M44+CEFID!M44+CERES!M44+CESFI!M44+CCT!M44+CEPLAN!M44+CEAVI!M44+CAV!M44+CEO!M44+CESMO!M44</f>
        <v>0</v>
      </c>
      <c r="J44" s="76">
        <f>'REITORIA-PROEX'!O44+'REITORIA-MUSEU'!O44+ESAG!O44+CEART!O44+FAED!O44+CEAD!O44+CEFID!O44+CERES!O44+CESFI!O44+CCT!O44+CEPLAN!O44+CEAVI!O44+CAV!O44+CEO!O44+CESMO!O44</f>
        <v>2</v>
      </c>
      <c r="K44" s="77">
        <f>'REITORIA-PROEX'!P44+'REITORIA-PROEX'!Q44+'REITORIA-MUSEU'!P44+'REITORIA-MUSEU'!Q44+ESAG!P44+ESAG!Q44+CEART!P44+CEART!Q44+FAED!P44+FAED!Q44+CEAD!P44+CEAD!Q44+CEFID!P44+CEFID!Q44+CERES!P44+CERES!Q44+CESFI!P44+CESFI!Q44+CCT!P44+CCT!Q44+CEPLAN!P44+CEPLAN!Q44+CEAVI!P44+CEAVI!Q44+CAV!P44+CAV!Q44+CEO!P44+CEO!Q44+CESMO!P44+CESMO!Q44</f>
        <v>0</v>
      </c>
      <c r="L44" s="78">
        <f t="shared" si="0"/>
        <v>20</v>
      </c>
      <c r="M44" s="79">
        <f t="shared" si="1"/>
        <v>90000</v>
      </c>
      <c r="N44" s="79">
        <f t="shared" si="2"/>
        <v>0</v>
      </c>
      <c r="O44" s="79">
        <f t="shared" si="3"/>
        <v>0</v>
      </c>
      <c r="P44" s="82"/>
      <c r="Q44" s="82"/>
      <c r="R44" s="82"/>
      <c r="S44" s="82"/>
    </row>
    <row r="45" spans="1:19" ht="37" x14ac:dyDescent="0.45">
      <c r="A45" s="145"/>
      <c r="B45" s="136"/>
      <c r="C45" s="136"/>
      <c r="D45" s="16">
        <v>42</v>
      </c>
      <c r="E45" s="84" t="s">
        <v>104</v>
      </c>
      <c r="F45" s="83">
        <v>4500</v>
      </c>
      <c r="G45" s="74">
        <f>'REITORIA-PROEX'!K45+'REITORIA-MUSEU'!K45+ESAG!K45+CEART!K45+FAED!K45+CEAD!K45+CEFID!K45+CERES!K45+CESFI!K45+CCT!K45+CEPLAN!K45+CEAVI!K45+CAV!K45+CEO!K45+CESMO!K45</f>
        <v>18</v>
      </c>
      <c r="H45" s="75">
        <f>'REITORIA-PROEX'!L45+'REITORIA-MUSEU'!L45+ESAG!L45+CEART!L45+FAED!L45+CEAD!L45+CEFID!L45+CERES!L45+CESFI!L45+CCT!L45+CEPLAN!L45+CEAVI!L45+CAV!L45+CEO!L45+CESMO!L45</f>
        <v>0</v>
      </c>
      <c r="I45" s="75">
        <f>'REITORIA-PROEX'!M45+'REITORIA-MUSEU'!M45+ESAG!M45+CEART!M45+FAED!M45+CEAD!M45+CEFID!M45+CERES!M45+CESFI!M45+CCT!M45+CEPLAN!M45+CEAVI!M45+CAV!M45+CEO!M45+CESMO!M45</f>
        <v>0</v>
      </c>
      <c r="J45" s="76">
        <f>'REITORIA-PROEX'!O45+'REITORIA-MUSEU'!O45+ESAG!O45+CEART!O45+FAED!O45+CEAD!O45+CEFID!O45+CERES!O45+CESFI!O45+CCT!O45+CEPLAN!O45+CEAVI!O45+CAV!O45+CEO!O45+CESMO!O45</f>
        <v>2</v>
      </c>
      <c r="K45" s="77">
        <f>'REITORIA-PROEX'!P45+'REITORIA-PROEX'!Q45+'REITORIA-MUSEU'!P45+'REITORIA-MUSEU'!Q45+ESAG!P45+ESAG!Q45+CEART!P45+CEART!Q45+FAED!P45+FAED!Q45+CEAD!P45+CEAD!Q45+CEFID!P45+CEFID!Q45+CERES!P45+CERES!Q45+CESFI!P45+CESFI!Q45+CCT!P45+CCT!Q45+CEPLAN!P45+CEPLAN!Q45+CEAVI!P45+CEAVI!Q45+CAV!P45+CAV!Q45+CEO!P45+CEO!Q45+CESMO!P45+CESMO!Q45</f>
        <v>0</v>
      </c>
      <c r="L45" s="78">
        <f t="shared" si="0"/>
        <v>18</v>
      </c>
      <c r="M45" s="79">
        <f t="shared" si="1"/>
        <v>81000</v>
      </c>
      <c r="N45" s="79">
        <f t="shared" si="2"/>
        <v>0</v>
      </c>
      <c r="O45" s="79">
        <f t="shared" si="3"/>
        <v>0</v>
      </c>
      <c r="P45" s="82"/>
      <c r="Q45" s="82"/>
      <c r="R45" s="82"/>
      <c r="S45" s="82"/>
    </row>
    <row r="46" spans="1:19" ht="37" x14ac:dyDescent="0.45">
      <c r="A46" s="145"/>
      <c r="B46" s="136"/>
      <c r="C46" s="136"/>
      <c r="D46" s="16">
        <v>43</v>
      </c>
      <c r="E46" s="84" t="s">
        <v>105</v>
      </c>
      <c r="F46" s="83">
        <v>2500</v>
      </c>
      <c r="G46" s="74">
        <f>'REITORIA-PROEX'!K46+'REITORIA-MUSEU'!K46+ESAG!K46+CEART!K46+FAED!K46+CEAD!K46+CEFID!K46+CERES!K46+CESFI!K46+CCT!K46+CEPLAN!K46+CEAVI!K46+CAV!K46+CEO!K46+CESMO!K46</f>
        <v>53</v>
      </c>
      <c r="H46" s="75">
        <f>'REITORIA-PROEX'!L46+'REITORIA-MUSEU'!L46+ESAG!L46+CEART!L46+FAED!L46+CEAD!L46+CEFID!L46+CERES!L46+CESFI!L46+CCT!L46+CEPLAN!L46+CEAVI!L46+CAV!L46+CEO!L46+CESMO!L46</f>
        <v>0</v>
      </c>
      <c r="I46" s="75">
        <f>'REITORIA-PROEX'!M46+'REITORIA-MUSEU'!M46+ESAG!M46+CEART!M46+FAED!M46+CEAD!M46+CEFID!M46+CERES!M46+CESFI!M46+CCT!M46+CEPLAN!M46+CEAVI!M46+CAV!M46+CEO!M46+CESMO!M46</f>
        <v>0</v>
      </c>
      <c r="J46" s="76">
        <f>'REITORIA-PROEX'!O46+'REITORIA-MUSEU'!O46+ESAG!O46+CEART!O46+FAED!O46+CEAD!O46+CEFID!O46+CERES!O46+CESFI!O46+CCT!O46+CEPLAN!O46+CEAVI!O46+CAV!O46+CEO!O46+CESMO!O46</f>
        <v>10</v>
      </c>
      <c r="K46" s="77">
        <f>'REITORIA-PROEX'!P46+'REITORIA-PROEX'!Q46+'REITORIA-MUSEU'!P46+'REITORIA-MUSEU'!Q46+ESAG!P46+ESAG!Q46+CEART!P46+CEART!Q46+FAED!P46+FAED!Q46+CEAD!P46+CEAD!Q46+CEFID!P46+CEFID!Q46+CERES!P46+CERES!Q46+CESFI!P46+CESFI!Q46+CCT!P46+CCT!Q46+CEPLAN!P46+CEPLAN!Q46+CEAVI!P46+CEAVI!Q46+CAV!P46+CAV!Q46+CEO!P46+CEO!Q46+CESMO!P46+CESMO!Q46</f>
        <v>0</v>
      </c>
      <c r="L46" s="78">
        <f t="shared" si="0"/>
        <v>53</v>
      </c>
      <c r="M46" s="79">
        <f t="shared" si="1"/>
        <v>132500</v>
      </c>
      <c r="N46" s="79">
        <f t="shared" si="2"/>
        <v>0</v>
      </c>
      <c r="O46" s="79">
        <f t="shared" si="3"/>
        <v>0</v>
      </c>
      <c r="P46" s="82"/>
      <c r="Q46" s="82"/>
      <c r="R46" s="82"/>
      <c r="S46" s="82"/>
    </row>
    <row r="47" spans="1:19" x14ac:dyDescent="0.45">
      <c r="A47" s="145"/>
      <c r="B47" s="136"/>
      <c r="C47" s="136"/>
      <c r="D47" s="16">
        <v>44</v>
      </c>
      <c r="E47" s="84" t="s">
        <v>106</v>
      </c>
      <c r="F47" s="83">
        <v>2500</v>
      </c>
      <c r="G47" s="74">
        <f>'REITORIA-PROEX'!K47+'REITORIA-MUSEU'!K47+ESAG!K47+CEART!K47+FAED!K47+CEAD!K47+CEFID!K47+CERES!K47+CESFI!K47+CCT!K47+CEPLAN!K47+CEAVI!K47+CAV!K47+CEO!K47+CESMO!K47</f>
        <v>83</v>
      </c>
      <c r="H47" s="75">
        <f>'REITORIA-PROEX'!L47+'REITORIA-MUSEU'!L47+ESAG!L47+CEART!L47+FAED!L47+CEAD!L47+CEFID!L47+CERES!L47+CESFI!L47+CCT!L47+CEPLAN!L47+CEAVI!L47+CAV!L47+CEO!L47+CESMO!L47</f>
        <v>0</v>
      </c>
      <c r="I47" s="75">
        <f>'REITORIA-PROEX'!M47+'REITORIA-MUSEU'!M47+ESAG!M47+CEART!M47+FAED!M47+CEAD!M47+CEFID!M47+CERES!M47+CESFI!M47+CCT!M47+CEPLAN!M47+CEAVI!M47+CAV!M47+CEO!M47+CESMO!M47</f>
        <v>0</v>
      </c>
      <c r="J47" s="76">
        <f>'REITORIA-PROEX'!O47+'REITORIA-MUSEU'!O47+ESAG!O47+CEART!O47+FAED!O47+CEAD!O47+CEFID!O47+CERES!O47+CESFI!O47+CCT!O47+CEPLAN!O47+CEAVI!O47+CAV!O47+CEO!O47+CESMO!O47</f>
        <v>17</v>
      </c>
      <c r="K47" s="77">
        <f>'REITORIA-PROEX'!P47+'REITORIA-PROEX'!Q47+'REITORIA-MUSEU'!P47+'REITORIA-MUSEU'!Q47+ESAG!P47+ESAG!Q47+CEART!P47+CEART!Q47+FAED!P47+FAED!Q47+CEAD!P47+CEAD!Q47+CEFID!P47+CEFID!Q47+CERES!P47+CERES!Q47+CESFI!P47+CESFI!Q47+CCT!P47+CCT!Q47+CEPLAN!P47+CEPLAN!Q47+CEAVI!P47+CEAVI!Q47+CAV!P47+CAV!Q47+CEO!P47+CEO!Q47+CESMO!P47+CESMO!Q47</f>
        <v>0</v>
      </c>
      <c r="L47" s="78">
        <f t="shared" si="0"/>
        <v>83</v>
      </c>
      <c r="M47" s="79">
        <f t="shared" si="1"/>
        <v>207500</v>
      </c>
      <c r="N47" s="79">
        <f t="shared" si="2"/>
        <v>0</v>
      </c>
      <c r="O47" s="79">
        <f t="shared" si="3"/>
        <v>0</v>
      </c>
      <c r="P47" s="82"/>
      <c r="Q47" s="82"/>
      <c r="R47" s="82"/>
      <c r="S47" s="82"/>
    </row>
    <row r="48" spans="1:19" ht="37" x14ac:dyDescent="0.45">
      <c r="A48" s="145"/>
      <c r="B48" s="136"/>
      <c r="C48" s="136"/>
      <c r="D48" s="16">
        <v>45</v>
      </c>
      <c r="E48" s="84" t="s">
        <v>107</v>
      </c>
      <c r="F48" s="83">
        <v>2500</v>
      </c>
      <c r="G48" s="74">
        <f>'REITORIA-PROEX'!K48+'REITORIA-MUSEU'!K48+ESAG!K48+CEART!K48+FAED!K48+CEAD!K48+CEFID!K48+CERES!K48+CESFI!K48+CCT!K48+CEPLAN!K48+CEAVI!K48+CAV!K48+CEO!K48+CESMO!K48</f>
        <v>57</v>
      </c>
      <c r="H48" s="75">
        <f>'REITORIA-PROEX'!L48+'REITORIA-MUSEU'!L48+ESAG!L48+CEART!L48+FAED!L48+CEAD!L48+CEFID!L48+CERES!L48+CESFI!L48+CCT!L48+CEPLAN!L48+CEAVI!L48+CAV!L48+CEO!L48+CESMO!L48</f>
        <v>0</v>
      </c>
      <c r="I48" s="75">
        <f>'REITORIA-PROEX'!M48+'REITORIA-MUSEU'!M48+ESAG!M48+CEART!M48+FAED!M48+CEAD!M48+CEFID!M48+CERES!M48+CESFI!M48+CCT!M48+CEPLAN!M48+CEAVI!M48+CAV!M48+CEO!M48+CESMO!M48</f>
        <v>0</v>
      </c>
      <c r="J48" s="76">
        <f>'REITORIA-PROEX'!O48+'REITORIA-MUSEU'!O48+ESAG!O48+CEART!O48+FAED!O48+CEAD!O48+CEFID!O48+CERES!O48+CESFI!O48+CCT!O48+CEPLAN!O48+CEAVI!O48+CAV!O48+CEO!O48+CESMO!O48</f>
        <v>10</v>
      </c>
      <c r="K48" s="77">
        <f>'REITORIA-PROEX'!P48+'REITORIA-PROEX'!Q48+'REITORIA-MUSEU'!P48+'REITORIA-MUSEU'!Q48+ESAG!P48+ESAG!Q48+CEART!P48+CEART!Q48+FAED!P48+FAED!Q48+CEAD!P48+CEAD!Q48+CEFID!P48+CEFID!Q48+CERES!P48+CERES!Q48+CESFI!P48+CESFI!Q48+CCT!P48+CCT!Q48+CEPLAN!P48+CEPLAN!Q48+CEAVI!P48+CEAVI!Q48+CAV!P48+CAV!Q48+CEO!P48+CEO!Q48+CESMO!P48+CESMO!Q48</f>
        <v>0</v>
      </c>
      <c r="L48" s="78">
        <f t="shared" si="0"/>
        <v>57</v>
      </c>
      <c r="M48" s="79">
        <f t="shared" si="1"/>
        <v>142500</v>
      </c>
      <c r="N48" s="79">
        <f t="shared" si="2"/>
        <v>0</v>
      </c>
      <c r="O48" s="79">
        <f t="shared" si="3"/>
        <v>0</v>
      </c>
      <c r="P48" s="82"/>
      <c r="Q48" s="85"/>
      <c r="R48" s="86"/>
      <c r="S48" s="87"/>
    </row>
    <row r="49" spans="1:19" x14ac:dyDescent="0.45">
      <c r="A49" s="145"/>
      <c r="B49" s="136"/>
      <c r="C49" s="136"/>
      <c r="D49" s="16">
        <v>46</v>
      </c>
      <c r="E49" s="72" t="s">
        <v>108</v>
      </c>
      <c r="F49" s="83">
        <v>2500</v>
      </c>
      <c r="G49" s="74">
        <f>'REITORIA-PROEX'!K49+'REITORIA-MUSEU'!K49+ESAG!K49+CEART!K49+FAED!K49+CEAD!K49+CEFID!K49+CERES!K49+CESFI!K49+CCT!K49+CEPLAN!K49+CEAVI!K49+CAV!K49+CEO!K49+CESMO!K49</f>
        <v>35</v>
      </c>
      <c r="H49" s="75">
        <f>'REITORIA-PROEX'!L49+'REITORIA-MUSEU'!L49+ESAG!L49+CEART!L49+FAED!L49+CEAD!L49+CEFID!L49+CERES!L49+CESFI!L49+CCT!L49+CEPLAN!L49+CEAVI!L49+CAV!L49+CEO!L49+CESMO!L49</f>
        <v>0</v>
      </c>
      <c r="I49" s="75">
        <f>'REITORIA-PROEX'!M49+'REITORIA-MUSEU'!M49+ESAG!M49+CEART!M49+FAED!M49+CEAD!M49+CEFID!M49+CERES!M49+CESFI!M49+CCT!M49+CEPLAN!M49+CEAVI!M49+CAV!M49+CEO!M49+CESMO!M49</f>
        <v>0</v>
      </c>
      <c r="J49" s="76">
        <f>'REITORIA-PROEX'!O49+'REITORIA-MUSEU'!O49+ESAG!O49+CEART!O49+FAED!O49+CEAD!O49+CEFID!O49+CERES!O49+CESFI!O49+CCT!O49+CEPLAN!O49+CEAVI!O49+CAV!O49+CEO!O49+CESMO!O49</f>
        <v>6</v>
      </c>
      <c r="K49" s="77">
        <f>'REITORIA-PROEX'!P49+'REITORIA-PROEX'!Q49+'REITORIA-MUSEU'!P49+'REITORIA-MUSEU'!Q49+ESAG!P49+ESAG!Q49+CEART!P49+CEART!Q49+FAED!P49+FAED!Q49+CEAD!P49+CEAD!Q49+CEFID!P49+CEFID!Q49+CERES!P49+CERES!Q49+CESFI!P49+CESFI!Q49+CCT!P49+CCT!Q49+CEPLAN!P49+CEPLAN!Q49+CEAVI!P49+CEAVI!Q49+CAV!P49+CAV!Q49+CEO!P49+CEO!Q49+CESMO!P49+CESMO!Q49</f>
        <v>0</v>
      </c>
      <c r="L49" s="78">
        <f t="shared" si="0"/>
        <v>35</v>
      </c>
      <c r="M49" s="79">
        <f>G49*F49</f>
        <v>87500</v>
      </c>
      <c r="N49" s="79">
        <f>K49*F49</f>
        <v>0</v>
      </c>
      <c r="O49" s="79">
        <f>I49*F49</f>
        <v>0</v>
      </c>
      <c r="P49" s="82"/>
      <c r="Q49" s="82"/>
      <c r="R49" s="82"/>
      <c r="S49" s="82"/>
    </row>
    <row r="50" spans="1:19" x14ac:dyDescent="0.45">
      <c r="A50" s="145"/>
      <c r="B50" s="136"/>
      <c r="C50" s="136"/>
      <c r="D50" s="16">
        <v>47</v>
      </c>
      <c r="E50" s="72" t="s">
        <v>109</v>
      </c>
      <c r="F50" s="83">
        <v>2500</v>
      </c>
      <c r="G50" s="74">
        <f>'REITORIA-PROEX'!K50+'REITORIA-MUSEU'!K50+ESAG!K50+CEART!K50+FAED!K50+CEAD!K50+CEFID!K50+CERES!K50+CESFI!K50+CCT!K50+CEPLAN!K50+CEAVI!K50+CAV!K50+CEO!K50+CESMO!K50</f>
        <v>35</v>
      </c>
      <c r="H50" s="75">
        <f>'REITORIA-PROEX'!L50+'REITORIA-MUSEU'!L50+ESAG!L50+CEART!L50+FAED!L50+CEAD!L50+CEFID!L50+CERES!L50+CESFI!L50+CCT!L50+CEPLAN!L50+CEAVI!L50+CAV!L50+CEO!L50+CESMO!L50</f>
        <v>0</v>
      </c>
      <c r="I50" s="75">
        <f>'REITORIA-PROEX'!M50+'REITORIA-MUSEU'!M50+ESAG!M50+CEART!M50+FAED!M50+CEAD!M50+CEFID!M50+CERES!M50+CESFI!M50+CCT!M50+CEPLAN!M50+CEAVI!M50+CAV!M50+CEO!M50+CESMO!M50</f>
        <v>0</v>
      </c>
      <c r="J50" s="76">
        <f>'REITORIA-PROEX'!O50+'REITORIA-MUSEU'!O50+ESAG!O50+CEART!O50+FAED!O50+CEAD!O50+CEFID!O50+CERES!O50+CESFI!O50+CCT!O50+CEPLAN!O50+CEAVI!O50+CAV!O50+CEO!O50+CESMO!O50</f>
        <v>4</v>
      </c>
      <c r="K50" s="77">
        <f>'REITORIA-PROEX'!P50+'REITORIA-PROEX'!Q50+'REITORIA-MUSEU'!P50+'REITORIA-MUSEU'!Q50+ESAG!P50+ESAG!Q50+CEART!P50+CEART!Q50+FAED!P50+FAED!Q50+CEAD!P50+CEAD!Q50+CEFID!P50+CEFID!Q50+CERES!P50+CERES!Q50+CESFI!P50+CESFI!Q50+CCT!P50+CCT!Q50+CEPLAN!P50+CEPLAN!Q50+CEAVI!P50+CEAVI!Q50+CAV!P50+CAV!Q50+CEO!P50+CEO!Q50+CESMO!P50+CESMO!Q50</f>
        <v>0</v>
      </c>
      <c r="L50" s="78">
        <f t="shared" si="0"/>
        <v>35</v>
      </c>
      <c r="M50" s="79">
        <f t="shared" ref="M50:M63" si="4">G50*F50</f>
        <v>87500</v>
      </c>
      <c r="N50" s="79">
        <f t="shared" ref="N50:N63" si="5">K50*F50</f>
        <v>0</v>
      </c>
      <c r="O50" s="79">
        <f t="shared" ref="O50:O63" si="6">I50*F50</f>
        <v>0</v>
      </c>
      <c r="P50" s="82"/>
      <c r="Q50" s="82"/>
      <c r="R50" s="82"/>
      <c r="S50" s="82"/>
    </row>
    <row r="51" spans="1:19" x14ac:dyDescent="0.45">
      <c r="A51" s="145"/>
      <c r="B51" s="136"/>
      <c r="C51" s="136"/>
      <c r="D51" s="16">
        <v>48</v>
      </c>
      <c r="E51" s="72" t="s">
        <v>110</v>
      </c>
      <c r="F51" s="83">
        <v>150</v>
      </c>
      <c r="G51" s="74">
        <f>'REITORIA-PROEX'!K51+'REITORIA-MUSEU'!K51+ESAG!K51+CEART!K51+FAED!K51+CEAD!K51+CEFID!K51+CERES!K51+CESFI!K51+CCT!K51+CEPLAN!K51+CEAVI!K51+CAV!K51+CEO!K51+CESMO!K51</f>
        <v>1184</v>
      </c>
      <c r="H51" s="75">
        <f>'REITORIA-PROEX'!L51+'REITORIA-MUSEU'!L51+ESAG!L51+CEART!L51+FAED!L51+CEAD!L51+CEFID!L51+CERES!L51+CESFI!L51+CCT!L51+CEPLAN!L51+CEAVI!L51+CAV!L51+CEO!L51+CESMO!L51</f>
        <v>0</v>
      </c>
      <c r="I51" s="75">
        <f>'REITORIA-PROEX'!M51+'REITORIA-MUSEU'!M51+ESAG!M51+CEART!M51+FAED!M51+CEAD!M51+CEFID!M51+CERES!M51+CESFI!M51+CCT!M51+CEPLAN!M51+CEAVI!M51+CAV!M51+CEO!M51+CESMO!M51</f>
        <v>0</v>
      </c>
      <c r="J51" s="76">
        <f>'REITORIA-PROEX'!O51+'REITORIA-MUSEU'!O51+ESAG!O51+CEART!O51+FAED!O51+CEAD!O51+CEFID!O51+CERES!O51+CESFI!O51+CCT!O51+CEPLAN!O51+CEAVI!O51+CAV!O51+CEO!O51+CESMO!O51</f>
        <v>295</v>
      </c>
      <c r="K51" s="77">
        <f>'REITORIA-PROEX'!P51+'REITORIA-PROEX'!Q51+'REITORIA-MUSEU'!P51+'REITORIA-MUSEU'!Q51+ESAG!P51+ESAG!Q51+CEART!P51+CEART!Q51+FAED!P51+FAED!Q51+CEAD!P51+CEAD!Q51+CEFID!P51+CEFID!Q51+CERES!P51+CERES!Q51+CESFI!P51+CESFI!Q51+CCT!P51+CCT!Q51+CEPLAN!P51+CEPLAN!Q51+CEAVI!P51+CEAVI!Q51+CAV!P51+CAV!Q51+CEO!P51+CEO!Q51+CESMO!P51+CESMO!Q51</f>
        <v>0</v>
      </c>
      <c r="L51" s="78">
        <f t="shared" si="0"/>
        <v>1184</v>
      </c>
      <c r="M51" s="79">
        <f t="shared" si="4"/>
        <v>177600</v>
      </c>
      <c r="N51" s="79">
        <f t="shared" si="5"/>
        <v>0</v>
      </c>
      <c r="O51" s="79">
        <f t="shared" si="6"/>
        <v>0</v>
      </c>
      <c r="P51" s="82"/>
      <c r="Q51" s="82"/>
      <c r="R51" s="82"/>
      <c r="S51" s="82"/>
    </row>
    <row r="52" spans="1:19" x14ac:dyDescent="0.45">
      <c r="A52" s="145"/>
      <c r="B52" s="136"/>
      <c r="C52" s="137"/>
      <c r="D52" s="16">
        <v>49</v>
      </c>
      <c r="E52" s="72" t="s">
        <v>111</v>
      </c>
      <c r="F52" s="83">
        <v>1000</v>
      </c>
      <c r="G52" s="74">
        <f>'REITORIA-PROEX'!K52+'REITORIA-MUSEU'!K52+ESAG!K52+CEART!K52+FAED!K52+CEAD!K52+CEFID!K52+CERES!K52+CESFI!K52+CCT!K52+CEPLAN!K52+CEAVI!K52+CAV!K52+CEO!K52+CESMO!K52</f>
        <v>54</v>
      </c>
      <c r="H52" s="75">
        <f>'REITORIA-PROEX'!L52+'REITORIA-MUSEU'!L52+ESAG!L52+CEART!L52+FAED!L52+CEAD!L52+CEFID!L52+CERES!L52+CESFI!L52+CCT!L52+CEPLAN!L52+CEAVI!L52+CAV!L52+CEO!L52+CESMO!L52</f>
        <v>0</v>
      </c>
      <c r="I52" s="75">
        <f>'REITORIA-PROEX'!M52+'REITORIA-MUSEU'!M52+ESAG!M52+CEART!M52+FAED!M52+CEAD!M52+CEFID!M52+CERES!M52+CESFI!M52+CCT!M52+CEPLAN!M52+CEAVI!M52+CAV!M52+CEO!M52+CESMO!M52</f>
        <v>0</v>
      </c>
      <c r="J52" s="76">
        <f>'REITORIA-PROEX'!O52+'REITORIA-MUSEU'!O52+ESAG!O52+CEART!O52+FAED!O52+CEAD!O52+CEFID!O52+CERES!O52+CESFI!O52+CCT!O52+CEPLAN!O52+CEAVI!O52+CAV!O52+CEO!O52+CESMO!O52</f>
        <v>11</v>
      </c>
      <c r="K52" s="77">
        <f>'REITORIA-PROEX'!P52+'REITORIA-PROEX'!Q52+'REITORIA-MUSEU'!P52+'REITORIA-MUSEU'!Q52+ESAG!P52+ESAG!Q52+CEART!P52+CEART!Q52+FAED!P52+FAED!Q52+CEAD!P52+CEAD!Q52+CEFID!P52+CEFID!Q52+CERES!P52+CERES!Q52+CESFI!P52+CESFI!Q52+CCT!P52+CCT!Q52+CEPLAN!P52+CEPLAN!Q52+CEAVI!P52+CEAVI!Q52+CAV!P52+CAV!Q52+CEO!P52+CEO!Q52+CESMO!P52+CESMO!Q52</f>
        <v>0</v>
      </c>
      <c r="L52" s="78">
        <f t="shared" si="0"/>
        <v>54</v>
      </c>
      <c r="M52" s="79">
        <f t="shared" si="4"/>
        <v>54000</v>
      </c>
      <c r="N52" s="79">
        <f t="shared" si="5"/>
        <v>0</v>
      </c>
      <c r="O52" s="79">
        <f t="shared" si="6"/>
        <v>0</v>
      </c>
      <c r="P52" s="82"/>
      <c r="Q52" s="82"/>
      <c r="R52" s="82"/>
      <c r="S52" s="82"/>
    </row>
    <row r="53" spans="1:19" x14ac:dyDescent="0.45">
      <c r="A53" s="145"/>
      <c r="B53" s="136"/>
      <c r="C53" s="149" t="s">
        <v>71</v>
      </c>
      <c r="D53" s="16">
        <v>50</v>
      </c>
      <c r="E53" s="72" t="s">
        <v>112</v>
      </c>
      <c r="F53" s="83">
        <v>250</v>
      </c>
      <c r="G53" s="74">
        <f>'REITORIA-PROEX'!K53+'REITORIA-MUSEU'!K53+ESAG!K53+CEART!K53+FAED!K53+CEAD!K53+CEFID!K53+CERES!K53+CESFI!K53+CCT!K53+CEPLAN!K53+CEAVI!K53+CAV!K53+CEO!K53+CESMO!K53</f>
        <v>85</v>
      </c>
      <c r="H53" s="75">
        <f>'REITORIA-PROEX'!L53+'REITORIA-MUSEU'!L53+ESAG!L53+CEART!L53+FAED!L53+CEAD!L53+CEFID!L53+CERES!L53+CESFI!L53+CCT!L53+CEPLAN!L53+CEAVI!L53+CAV!L53+CEO!L53+CESMO!L53</f>
        <v>0</v>
      </c>
      <c r="I53" s="75">
        <f>'REITORIA-PROEX'!M53+'REITORIA-MUSEU'!M53+ESAG!M53+CEART!M53+FAED!M53+CEAD!M53+CEFID!M53+CERES!M53+CESFI!M53+CCT!M53+CEPLAN!M53+CEAVI!M53+CAV!M53+CEO!M53+CESMO!M53</f>
        <v>0</v>
      </c>
      <c r="J53" s="76">
        <f>'REITORIA-PROEX'!O53+'REITORIA-MUSEU'!O53+ESAG!O53+CEART!O53+FAED!O53+CEAD!O53+CEFID!O53+CERES!O53+CESFI!O53+CCT!O53+CEPLAN!O53+CEAVI!O53+CAV!O53+CEO!O53+CESMO!O53</f>
        <v>20</v>
      </c>
      <c r="K53" s="77">
        <f>'REITORIA-PROEX'!P53+'REITORIA-PROEX'!Q53+'REITORIA-MUSEU'!P53+'REITORIA-MUSEU'!Q53+ESAG!P53+ESAG!Q53+CEART!P53+CEART!Q53+FAED!P53+FAED!Q53+CEAD!P53+CEAD!Q53+CEFID!P53+CEFID!Q53+CERES!P53+CERES!Q53+CESFI!P53+CESFI!Q53+CCT!P53+CCT!Q53+CEPLAN!P53+CEPLAN!Q53+CEAVI!P53+CEAVI!Q53+CAV!P53+CAV!Q53+CEO!P53+CEO!Q53+CESMO!P53+CESMO!Q53</f>
        <v>0</v>
      </c>
      <c r="L53" s="78">
        <f t="shared" si="0"/>
        <v>85</v>
      </c>
      <c r="M53" s="79">
        <f t="shared" si="4"/>
        <v>21250</v>
      </c>
      <c r="N53" s="79">
        <f t="shared" si="5"/>
        <v>0</v>
      </c>
      <c r="O53" s="79">
        <f t="shared" si="6"/>
        <v>0</v>
      </c>
      <c r="P53" s="82"/>
      <c r="Q53" s="82"/>
      <c r="R53" s="82"/>
      <c r="S53" s="82"/>
    </row>
    <row r="54" spans="1:19" x14ac:dyDescent="0.45">
      <c r="A54" s="145"/>
      <c r="B54" s="136"/>
      <c r="C54" s="150"/>
      <c r="D54" s="16">
        <v>51</v>
      </c>
      <c r="E54" s="72" t="s">
        <v>113</v>
      </c>
      <c r="F54" s="83">
        <v>250</v>
      </c>
      <c r="G54" s="74">
        <f>'REITORIA-PROEX'!K54+'REITORIA-MUSEU'!K54+ESAG!K54+CEART!K54+FAED!K54+CEAD!K54+CEFID!K54+CERES!K54+CESFI!K54+CCT!K54+CEPLAN!K54+CEAVI!K54+CAV!K54+CEO!K54+CESMO!K54</f>
        <v>94</v>
      </c>
      <c r="H54" s="75">
        <f>'REITORIA-PROEX'!L54+'REITORIA-MUSEU'!L54+ESAG!L54+CEART!L54+FAED!L54+CEAD!L54+CEFID!L54+CERES!L54+CESFI!L54+CCT!L54+CEPLAN!L54+CEAVI!L54+CAV!L54+CEO!L54+CESMO!L54</f>
        <v>0</v>
      </c>
      <c r="I54" s="75">
        <f>'REITORIA-PROEX'!M54+'REITORIA-MUSEU'!M54+ESAG!M54+CEART!M54+FAED!M54+CEAD!M54+CEFID!M54+CERES!M54+CESFI!M54+CCT!M54+CEPLAN!M54+CEAVI!M54+CAV!M54+CEO!M54+CESMO!M54</f>
        <v>0</v>
      </c>
      <c r="J54" s="76">
        <f>'REITORIA-PROEX'!O54+'REITORIA-MUSEU'!O54+ESAG!O54+CEART!O54+FAED!O54+CEAD!O54+CEFID!O54+CERES!O54+CESFI!O54+CCT!O54+CEPLAN!O54+CEAVI!O54+CAV!O54+CEO!O54+CESMO!O54</f>
        <v>23</v>
      </c>
      <c r="K54" s="77">
        <f>'REITORIA-PROEX'!P54+'REITORIA-PROEX'!Q54+'REITORIA-MUSEU'!P54+'REITORIA-MUSEU'!Q54+ESAG!P54+ESAG!Q54+CEART!P54+CEART!Q54+FAED!P54+FAED!Q54+CEAD!P54+CEAD!Q54+CEFID!P54+CEFID!Q54+CERES!P54+CERES!Q54+CESFI!P54+CESFI!Q54+CCT!P54+CCT!Q54+CEPLAN!P54+CEPLAN!Q54+CEAVI!P54+CEAVI!Q54+CAV!P54+CAV!Q54+CEO!P54+CEO!Q54+CESMO!P54+CESMO!Q54</f>
        <v>0</v>
      </c>
      <c r="L54" s="78">
        <f t="shared" si="0"/>
        <v>94</v>
      </c>
      <c r="M54" s="79">
        <f t="shared" si="4"/>
        <v>23500</v>
      </c>
      <c r="N54" s="79">
        <f t="shared" si="5"/>
        <v>0</v>
      </c>
      <c r="O54" s="79">
        <f t="shared" si="6"/>
        <v>0</v>
      </c>
      <c r="P54" s="82"/>
      <c r="Q54" s="82"/>
      <c r="R54" s="82"/>
      <c r="S54" s="82"/>
    </row>
    <row r="55" spans="1:19" x14ac:dyDescent="0.45">
      <c r="A55" s="145"/>
      <c r="B55" s="136"/>
      <c r="C55" s="150"/>
      <c r="D55" s="16">
        <v>52</v>
      </c>
      <c r="E55" s="72" t="s">
        <v>114</v>
      </c>
      <c r="F55" s="83">
        <v>250</v>
      </c>
      <c r="G55" s="74">
        <f>'REITORIA-PROEX'!K55+'REITORIA-MUSEU'!K55+ESAG!K55+CEART!K55+FAED!K55+CEAD!K55+CEFID!K55+CERES!K55+CESFI!K55+CCT!K55+CEPLAN!K55+CEAVI!K55+CAV!K55+CEO!K55+CESMO!K55</f>
        <v>94</v>
      </c>
      <c r="H55" s="75">
        <f>'REITORIA-PROEX'!L55+'REITORIA-MUSEU'!L55+ESAG!L55+CEART!L55+FAED!L55+CEAD!L55+CEFID!L55+CERES!L55+CESFI!L55+CCT!L55+CEPLAN!L55+CEAVI!L55+CAV!L55+CEO!L55+CESMO!L55</f>
        <v>0</v>
      </c>
      <c r="I55" s="75">
        <f>'REITORIA-PROEX'!M55+'REITORIA-MUSEU'!M55+ESAG!M55+CEART!M55+FAED!M55+CEAD!M55+CEFID!M55+CERES!M55+CESFI!M55+CCT!M55+CEPLAN!M55+CEAVI!M55+CAV!M55+CEO!M55+CESMO!M55</f>
        <v>0</v>
      </c>
      <c r="J55" s="76">
        <f>'REITORIA-PROEX'!O55+'REITORIA-MUSEU'!O55+ESAG!O55+CEART!O55+FAED!O55+CEAD!O55+CEFID!O55+CERES!O55+CESFI!O55+CCT!O55+CEPLAN!O55+CEAVI!O55+CAV!O55+CEO!O55+CESMO!O55</f>
        <v>21</v>
      </c>
      <c r="K55" s="77">
        <f>'REITORIA-PROEX'!P55+'REITORIA-PROEX'!Q55+'REITORIA-MUSEU'!P55+'REITORIA-MUSEU'!Q55+ESAG!P55+ESAG!Q55+CEART!P55+CEART!Q55+FAED!P55+FAED!Q55+CEAD!P55+CEAD!Q55+CEFID!P55+CEFID!Q55+CERES!P55+CERES!Q55+CESFI!P55+CESFI!Q55+CCT!P55+CCT!Q55+CEPLAN!P55+CEPLAN!Q55+CEAVI!P55+CEAVI!Q55+CAV!P55+CAV!Q55+CEO!P55+CEO!Q55+CESMO!P55+CESMO!Q55</f>
        <v>0</v>
      </c>
      <c r="L55" s="78">
        <f t="shared" si="0"/>
        <v>94</v>
      </c>
      <c r="M55" s="79">
        <f t="shared" si="4"/>
        <v>23500</v>
      </c>
      <c r="N55" s="79">
        <f t="shared" si="5"/>
        <v>0</v>
      </c>
      <c r="O55" s="79">
        <f t="shared" si="6"/>
        <v>0</v>
      </c>
      <c r="P55" s="82"/>
      <c r="Q55" s="82"/>
      <c r="R55" s="82"/>
      <c r="S55" s="82"/>
    </row>
    <row r="56" spans="1:19" x14ac:dyDescent="0.45">
      <c r="A56" s="145"/>
      <c r="B56" s="136"/>
      <c r="C56" s="150"/>
      <c r="D56" s="16">
        <v>53</v>
      </c>
      <c r="E56" s="72" t="s">
        <v>115</v>
      </c>
      <c r="F56" s="83">
        <v>250</v>
      </c>
      <c r="G56" s="74">
        <f>'REITORIA-PROEX'!K56+'REITORIA-MUSEU'!K56+ESAG!K56+CEART!K56+FAED!K56+CEAD!K56+CEFID!K56+CERES!K56+CESFI!K56+CCT!K56+CEPLAN!K56+CEAVI!K56+CAV!K56+CEO!K56+CESMO!K56</f>
        <v>238</v>
      </c>
      <c r="H56" s="75">
        <f>'REITORIA-PROEX'!L56+'REITORIA-MUSEU'!L56+ESAG!L56+CEART!L56+FAED!L56+CEAD!L56+CEFID!L56+CERES!L56+CESFI!L56+CCT!L56+CEPLAN!L56+CEAVI!L56+CAV!L56+CEO!L56+CESMO!L56</f>
        <v>0</v>
      </c>
      <c r="I56" s="75">
        <f>'REITORIA-PROEX'!M56+'REITORIA-MUSEU'!M56+ESAG!M56+CEART!M56+FAED!M56+CEAD!M56+CEFID!M56+CERES!M56+CESFI!M56+CCT!M56+CEPLAN!M56+CEAVI!M56+CAV!M56+CEO!M56+CESMO!M56</f>
        <v>0</v>
      </c>
      <c r="J56" s="76">
        <f>'REITORIA-PROEX'!O56+'REITORIA-MUSEU'!O56+ESAG!O56+CEART!O56+FAED!O56+CEAD!O56+CEFID!O56+CERES!O56+CESFI!O56+CCT!O56+CEPLAN!O56+CEAVI!O56+CAV!O56+CEO!O56+CESMO!O56</f>
        <v>57</v>
      </c>
      <c r="K56" s="77">
        <f>'REITORIA-PROEX'!P56+'REITORIA-PROEX'!Q56+'REITORIA-MUSEU'!P56+'REITORIA-MUSEU'!Q56+ESAG!P56+ESAG!Q56+CEART!P56+CEART!Q56+FAED!P56+FAED!Q56+CEAD!P56+CEAD!Q56+CEFID!P56+CEFID!Q56+CERES!P56+CERES!Q56+CESFI!P56+CESFI!Q56+CCT!P56+CCT!Q56+CEPLAN!P56+CEPLAN!Q56+CEAVI!P56+CEAVI!Q56+CAV!P56+CAV!Q56+CEO!P56+CEO!Q56+CESMO!P56+CESMO!Q56</f>
        <v>0</v>
      </c>
      <c r="L56" s="78">
        <f t="shared" si="0"/>
        <v>238</v>
      </c>
      <c r="M56" s="79">
        <f t="shared" si="4"/>
        <v>59500</v>
      </c>
      <c r="N56" s="79">
        <f t="shared" si="5"/>
        <v>0</v>
      </c>
      <c r="O56" s="79">
        <f t="shared" si="6"/>
        <v>0</v>
      </c>
      <c r="P56" s="82"/>
      <c r="Q56" s="82"/>
      <c r="R56" s="82"/>
      <c r="S56" s="82"/>
    </row>
    <row r="57" spans="1:19" x14ac:dyDescent="0.45">
      <c r="A57" s="145"/>
      <c r="B57" s="136"/>
      <c r="C57" s="150"/>
      <c r="D57" s="16">
        <v>54</v>
      </c>
      <c r="E57" s="72" t="s">
        <v>116</v>
      </c>
      <c r="F57" s="83">
        <v>4500</v>
      </c>
      <c r="G57" s="74">
        <f>'REITORIA-PROEX'!K57+'REITORIA-MUSEU'!K57+ESAG!K57+CEART!K57+FAED!K57+CEAD!K57+CEFID!K57+CERES!K57+CESFI!K57+CCT!K57+CEPLAN!K57+CEAVI!K57+CAV!K57+CEO!K57+CESMO!K57</f>
        <v>266</v>
      </c>
      <c r="H57" s="75">
        <f>'REITORIA-PROEX'!L57+'REITORIA-MUSEU'!L57+ESAG!L57+CEART!L57+FAED!L57+CEAD!L57+CEFID!L57+CERES!L57+CESFI!L57+CCT!L57+CEPLAN!L57+CEAVI!L57+CAV!L57+CEO!L57+CESMO!L57</f>
        <v>0</v>
      </c>
      <c r="I57" s="75">
        <f>'REITORIA-PROEX'!M57+'REITORIA-MUSEU'!M57+ESAG!M57+CEART!M57+FAED!M57+CEAD!M57+CEFID!M57+CERES!M57+CESFI!M57+CCT!M57+CEPLAN!M57+CEAVI!M57+CAV!M57+CEO!M57+CESMO!M57</f>
        <v>0</v>
      </c>
      <c r="J57" s="76">
        <f>'REITORIA-PROEX'!O57+'REITORIA-MUSEU'!O57+ESAG!O57+CEART!O57+FAED!O57+CEAD!O57+CEFID!O57+CERES!O57+CESFI!O57+CCT!O57+CEPLAN!O57+CEAVI!O57+CAV!O57+CEO!O57+CESMO!O57</f>
        <v>63</v>
      </c>
      <c r="K57" s="77">
        <f>'REITORIA-PROEX'!P57+'REITORIA-PROEX'!Q57+'REITORIA-MUSEU'!P57+'REITORIA-MUSEU'!Q57+ESAG!P57+ESAG!Q57+CEART!P57+CEART!Q57+FAED!P57+FAED!Q57+CEAD!P57+CEAD!Q57+CEFID!P57+CEFID!Q57+CERES!P57+CERES!Q57+CESFI!P57+CESFI!Q57+CCT!P57+CCT!Q57+CEPLAN!P57+CEPLAN!Q57+CEAVI!P57+CEAVI!Q57+CAV!P57+CAV!Q57+CEO!P57+CEO!Q57+CESMO!P57+CESMO!Q57</f>
        <v>0</v>
      </c>
      <c r="L57" s="78">
        <f t="shared" si="0"/>
        <v>266</v>
      </c>
      <c r="M57" s="79">
        <f t="shared" si="4"/>
        <v>1197000</v>
      </c>
      <c r="N57" s="79">
        <f t="shared" si="5"/>
        <v>0</v>
      </c>
      <c r="O57" s="79">
        <f t="shared" si="6"/>
        <v>0</v>
      </c>
      <c r="P57" s="82"/>
      <c r="Q57" s="82"/>
      <c r="R57" s="82"/>
      <c r="S57" s="82"/>
    </row>
    <row r="58" spans="1:19" x14ac:dyDescent="0.45">
      <c r="A58" s="145"/>
      <c r="B58" s="136"/>
      <c r="C58" s="150"/>
      <c r="D58" s="16">
        <v>55</v>
      </c>
      <c r="E58" s="72" t="s">
        <v>117</v>
      </c>
      <c r="F58" s="83">
        <v>400</v>
      </c>
      <c r="G58" s="74">
        <f>'REITORIA-PROEX'!K58+'REITORIA-MUSEU'!K58+ESAG!K58+CEART!K58+FAED!K58+CEAD!K58+CEFID!K58+CERES!K58+CESFI!K58+CCT!K58+CEPLAN!K58+CEAVI!K58+CAV!K58+CEO!K58+CESMO!K58</f>
        <v>154</v>
      </c>
      <c r="H58" s="75">
        <f>'REITORIA-PROEX'!L58+'REITORIA-MUSEU'!L58+ESAG!L58+CEART!L58+FAED!L58+CEAD!L58+CEFID!L58+CERES!L58+CESFI!L58+CCT!L58+CEPLAN!L58+CEAVI!L58+CAV!L58+CEO!L58+CESMO!L58</f>
        <v>0</v>
      </c>
      <c r="I58" s="75">
        <f>'REITORIA-PROEX'!M58+'REITORIA-MUSEU'!M58+ESAG!M58+CEART!M58+FAED!M58+CEAD!M58+CEFID!M58+CERES!M58+CESFI!M58+CCT!M58+CEPLAN!M58+CEAVI!M58+CAV!M58+CEO!M58+CESMO!M58</f>
        <v>0</v>
      </c>
      <c r="J58" s="76">
        <f>'REITORIA-PROEX'!O58+'REITORIA-MUSEU'!O58+ESAG!O58+CEART!O58+FAED!O58+CEAD!O58+CEFID!O58+CERES!O58+CESFI!O58+CCT!O58+CEPLAN!O58+CEAVI!O58+CAV!O58+CEO!O58+CESMO!O58</f>
        <v>35</v>
      </c>
      <c r="K58" s="77">
        <f>'REITORIA-PROEX'!P58+'REITORIA-PROEX'!Q58+'REITORIA-MUSEU'!P58+'REITORIA-MUSEU'!Q58+ESAG!P58+ESAG!Q58+CEART!P58+CEART!Q58+FAED!P58+FAED!Q58+CEAD!P58+CEAD!Q58+CEFID!P58+CEFID!Q58+CERES!P58+CERES!Q58+CESFI!P58+CESFI!Q58+CCT!P58+CCT!Q58+CEPLAN!P58+CEPLAN!Q58+CEAVI!P58+CEAVI!Q58+CAV!P58+CAV!Q58+CEO!P58+CEO!Q58+CESMO!P58+CESMO!Q58</f>
        <v>0</v>
      </c>
      <c r="L58" s="78">
        <f t="shared" si="0"/>
        <v>154</v>
      </c>
      <c r="M58" s="79">
        <f t="shared" si="4"/>
        <v>61600</v>
      </c>
      <c r="N58" s="79">
        <f t="shared" si="5"/>
        <v>0</v>
      </c>
      <c r="O58" s="79">
        <f t="shared" si="6"/>
        <v>0</v>
      </c>
      <c r="P58" s="82"/>
      <c r="Q58" s="82"/>
      <c r="R58" s="82"/>
      <c r="S58" s="82"/>
    </row>
    <row r="59" spans="1:19" x14ac:dyDescent="0.45">
      <c r="A59" s="145"/>
      <c r="B59" s="136"/>
      <c r="C59" s="150"/>
      <c r="D59" s="16">
        <v>56</v>
      </c>
      <c r="E59" s="72" t="s">
        <v>118</v>
      </c>
      <c r="F59" s="83">
        <v>500</v>
      </c>
      <c r="G59" s="74">
        <f>'REITORIA-PROEX'!K59+'REITORIA-MUSEU'!K59+ESAG!K59+CEART!K59+FAED!K59+CEAD!K59+CEFID!K59+CERES!K59+CESFI!K59+CCT!K59+CEPLAN!K59+CEAVI!K59+CAV!K59+CEO!K59+CESMO!K59</f>
        <v>126</v>
      </c>
      <c r="H59" s="75">
        <f>'REITORIA-PROEX'!L59+'REITORIA-MUSEU'!L59+ESAG!L59+CEART!L59+FAED!L59+CEAD!L59+CEFID!L59+CERES!L59+CESFI!L59+CCT!L59+CEPLAN!L59+CEAVI!L59+CAV!L59+CEO!L59+CESMO!L59</f>
        <v>0</v>
      </c>
      <c r="I59" s="75">
        <f>'REITORIA-PROEX'!M59+'REITORIA-MUSEU'!M59+ESAG!M59+CEART!M59+FAED!M59+CEAD!M59+CEFID!M59+CERES!M59+CESFI!M59+CCT!M59+CEPLAN!M59+CEAVI!M59+CAV!M59+CEO!M59+CESMO!M59</f>
        <v>0</v>
      </c>
      <c r="J59" s="76">
        <f>'REITORIA-PROEX'!O59+'REITORIA-MUSEU'!O59+ESAG!O59+CEART!O59+FAED!O59+CEAD!O59+CEFID!O59+CERES!O59+CESFI!O59+CCT!O59+CEPLAN!O59+CEAVI!O59+CAV!O59+CEO!O59+CESMO!O59</f>
        <v>30</v>
      </c>
      <c r="K59" s="77">
        <f>'REITORIA-PROEX'!P59+'REITORIA-PROEX'!Q59+'REITORIA-MUSEU'!P59+'REITORIA-MUSEU'!Q59+ESAG!P59+ESAG!Q59+CEART!P59+CEART!Q59+FAED!P59+FAED!Q59+CEAD!P59+CEAD!Q59+CEFID!P59+CEFID!Q59+CERES!P59+CERES!Q59+CESFI!P59+CESFI!Q59+CCT!P59+CCT!Q59+CEPLAN!P59+CEPLAN!Q59+CEAVI!P59+CEAVI!Q59+CAV!P59+CAV!Q59+CEO!P59+CEO!Q59+CESMO!P59+CESMO!Q59</f>
        <v>0</v>
      </c>
      <c r="L59" s="78">
        <f t="shared" si="0"/>
        <v>126</v>
      </c>
      <c r="M59" s="79">
        <f t="shared" si="4"/>
        <v>63000</v>
      </c>
      <c r="N59" s="79">
        <f t="shared" si="5"/>
        <v>0</v>
      </c>
      <c r="O59" s="79">
        <f t="shared" si="6"/>
        <v>0</v>
      </c>
      <c r="P59" s="82"/>
      <c r="Q59" s="82"/>
      <c r="R59" s="82"/>
      <c r="S59" s="82"/>
    </row>
    <row r="60" spans="1:19" x14ac:dyDescent="0.45">
      <c r="A60" s="145"/>
      <c r="B60" s="136"/>
      <c r="C60" s="150"/>
      <c r="D60" s="16">
        <v>57</v>
      </c>
      <c r="E60" s="72" t="s">
        <v>119</v>
      </c>
      <c r="F60" s="83">
        <v>500</v>
      </c>
      <c r="G60" s="74">
        <f>'REITORIA-PROEX'!K60+'REITORIA-MUSEU'!K60+ESAG!K60+CEART!K60+FAED!K60+CEAD!K60+CEFID!K60+CERES!K60+CESFI!K60+CCT!K60+CEPLAN!K60+CEAVI!K60+CAV!K60+CEO!K60+CESMO!K60</f>
        <v>89</v>
      </c>
      <c r="H60" s="75">
        <f>'REITORIA-PROEX'!L60+'REITORIA-MUSEU'!L60+ESAG!L60+CEART!L60+FAED!L60+CEAD!L60+CEFID!L60+CERES!L60+CESFI!L60+CCT!L60+CEPLAN!L60+CEAVI!L60+CAV!L60+CEO!L60+CESMO!L60</f>
        <v>0</v>
      </c>
      <c r="I60" s="75">
        <f>'REITORIA-PROEX'!M60+'REITORIA-MUSEU'!M60+ESAG!M60+CEART!M60+FAED!M60+CEAD!M60+CEFID!M60+CERES!M60+CESFI!M60+CCT!M60+CEPLAN!M60+CEAVI!M60+CAV!M60+CEO!M60+CESMO!M60</f>
        <v>0</v>
      </c>
      <c r="J60" s="76">
        <f>'REITORIA-PROEX'!O60+'REITORIA-MUSEU'!O60+ESAG!O60+CEART!O60+FAED!O60+CEAD!O60+CEFID!O60+CERES!O60+CESFI!O60+CCT!O60+CEPLAN!O60+CEAVI!O60+CAV!O60+CEO!O60+CESMO!O60</f>
        <v>19</v>
      </c>
      <c r="K60" s="77">
        <f>'REITORIA-PROEX'!P60+'REITORIA-PROEX'!Q60+'REITORIA-MUSEU'!P60+'REITORIA-MUSEU'!Q60+ESAG!P60+ESAG!Q60+CEART!P60+CEART!Q60+FAED!P60+FAED!Q60+CEAD!P60+CEAD!Q60+CEFID!P60+CEFID!Q60+CERES!P60+CERES!Q60+CESFI!P60+CESFI!Q60+CCT!P60+CCT!Q60+CEPLAN!P60+CEPLAN!Q60+CEAVI!P60+CEAVI!Q60+CAV!P60+CAV!Q60+CEO!P60+CEO!Q60+CESMO!P60+CESMO!Q60</f>
        <v>0</v>
      </c>
      <c r="L60" s="78">
        <f t="shared" si="0"/>
        <v>89</v>
      </c>
      <c r="M60" s="79">
        <f t="shared" si="4"/>
        <v>44500</v>
      </c>
      <c r="N60" s="79">
        <f t="shared" si="5"/>
        <v>0</v>
      </c>
      <c r="O60" s="79">
        <f t="shared" si="6"/>
        <v>0</v>
      </c>
      <c r="P60" s="82"/>
      <c r="Q60" s="82"/>
      <c r="R60" s="82"/>
      <c r="S60" s="82"/>
    </row>
    <row r="61" spans="1:19" x14ac:dyDescent="0.45">
      <c r="A61" s="145"/>
      <c r="B61" s="136"/>
      <c r="C61" s="150"/>
      <c r="D61" s="16">
        <v>58</v>
      </c>
      <c r="E61" s="72" t="s">
        <v>120</v>
      </c>
      <c r="F61" s="83">
        <v>2000</v>
      </c>
      <c r="G61" s="74">
        <f>'REITORIA-PROEX'!K61+'REITORIA-MUSEU'!K61+ESAG!K61+CEART!K61+FAED!K61+CEAD!K61+CEFID!K61+CERES!K61+CESFI!K61+CCT!K61+CEPLAN!K61+CEAVI!K61+CAV!K61+CEO!K61+CESMO!K61</f>
        <v>153</v>
      </c>
      <c r="H61" s="75">
        <f>'REITORIA-PROEX'!L61+'REITORIA-MUSEU'!L61+ESAG!L61+CEART!L61+FAED!L61+CEAD!L61+CEFID!L61+CERES!L61+CESFI!L61+CCT!L61+CEPLAN!L61+CEAVI!L61+CAV!L61+CEO!L61+CESMO!L61</f>
        <v>0</v>
      </c>
      <c r="I61" s="75">
        <f>'REITORIA-PROEX'!M61+'REITORIA-MUSEU'!M61+ESAG!M61+CEART!M61+FAED!M61+CEAD!M61+CEFID!M61+CERES!M61+CESFI!M61+CCT!M61+CEPLAN!M61+CEAVI!M61+CAV!M61+CEO!M61+CESMO!M61</f>
        <v>0</v>
      </c>
      <c r="J61" s="76">
        <f>'REITORIA-PROEX'!O61+'REITORIA-MUSEU'!O61+ESAG!O61+CEART!O61+FAED!O61+CEAD!O61+CEFID!O61+CERES!O61+CESFI!O61+CCT!O61+CEPLAN!O61+CEAVI!O61+CAV!O61+CEO!O61+CESMO!O61</f>
        <v>33</v>
      </c>
      <c r="K61" s="77">
        <f>'REITORIA-PROEX'!P61+'REITORIA-PROEX'!Q61+'REITORIA-MUSEU'!P61+'REITORIA-MUSEU'!Q61+ESAG!P61+ESAG!Q61+CEART!P61+CEART!Q61+FAED!P61+FAED!Q61+CEAD!P61+CEAD!Q61+CEFID!P61+CEFID!Q61+CERES!P61+CERES!Q61+CESFI!P61+CESFI!Q61+CCT!P61+CCT!Q61+CEPLAN!P61+CEPLAN!Q61+CEAVI!P61+CEAVI!Q61+CAV!P61+CAV!Q61+CEO!P61+CEO!Q61+CESMO!P61+CESMO!Q61</f>
        <v>0</v>
      </c>
      <c r="L61" s="78">
        <f t="shared" si="0"/>
        <v>153</v>
      </c>
      <c r="M61" s="79">
        <f t="shared" si="4"/>
        <v>306000</v>
      </c>
      <c r="N61" s="79">
        <f t="shared" si="5"/>
        <v>0</v>
      </c>
      <c r="O61" s="79">
        <f t="shared" si="6"/>
        <v>0</v>
      </c>
      <c r="P61" s="82"/>
      <c r="Q61" s="82"/>
      <c r="R61" s="82"/>
      <c r="S61" s="82"/>
    </row>
    <row r="62" spans="1:19" x14ac:dyDescent="0.45">
      <c r="A62" s="145"/>
      <c r="B62" s="136"/>
      <c r="C62" s="150"/>
      <c r="D62" s="16">
        <v>59</v>
      </c>
      <c r="E62" s="72" t="s">
        <v>121</v>
      </c>
      <c r="F62" s="83">
        <v>2500</v>
      </c>
      <c r="G62" s="74">
        <f>'REITORIA-PROEX'!K62+'REITORIA-MUSEU'!K62+ESAG!K62+CEART!K62+FAED!K62+CEAD!K62+CEFID!K62+CERES!K62+CESFI!K62+CCT!K62+CEPLAN!K62+CEAVI!K62+CAV!K62+CEO!K62+CESMO!K62</f>
        <v>83</v>
      </c>
      <c r="H62" s="75">
        <f>'REITORIA-PROEX'!L62+'REITORIA-MUSEU'!L62+ESAG!L62+CEART!L62+FAED!L62+CEAD!L62+CEFID!L62+CERES!L62+CESFI!L62+CCT!L62+CEPLAN!L62+CEAVI!L62+CAV!L62+CEO!L62+CESMO!L62</f>
        <v>0</v>
      </c>
      <c r="I62" s="75">
        <f>'REITORIA-PROEX'!M62+'REITORIA-MUSEU'!M62+ESAG!M62+CEART!M62+FAED!M62+CEAD!M62+CEFID!M62+CERES!M62+CESFI!M62+CCT!M62+CEPLAN!M62+CEAVI!M62+CAV!M62+CEO!M62+CESMO!M62</f>
        <v>0</v>
      </c>
      <c r="J62" s="76">
        <f>'REITORIA-PROEX'!O62+'REITORIA-MUSEU'!O62+ESAG!O62+CEART!O62+FAED!O62+CEAD!O62+CEFID!O62+CERES!O62+CESFI!O62+CCT!O62+CEPLAN!O62+CEAVI!O62+CAV!O62+CEO!O62+CESMO!O62</f>
        <v>16</v>
      </c>
      <c r="K62" s="77">
        <f>'REITORIA-PROEX'!P62+'REITORIA-PROEX'!Q62+'REITORIA-MUSEU'!P62+'REITORIA-MUSEU'!Q62+ESAG!P62+ESAG!Q62+CEART!P62+CEART!Q62+FAED!P62+FAED!Q62+CEAD!P62+CEAD!Q62+CEFID!P62+CEFID!Q62+CERES!P62+CERES!Q62+CESFI!P62+CESFI!Q62+CCT!P62+CCT!Q62+CEPLAN!P62+CEPLAN!Q62+CEAVI!P62+CEAVI!Q62+CAV!P62+CAV!Q62+CEO!P62+CEO!Q62+CESMO!P62+CESMO!Q62</f>
        <v>0</v>
      </c>
      <c r="L62" s="78">
        <f t="shared" si="0"/>
        <v>83</v>
      </c>
      <c r="M62" s="79">
        <f t="shared" si="4"/>
        <v>207500</v>
      </c>
      <c r="N62" s="79">
        <f t="shared" si="5"/>
        <v>0</v>
      </c>
      <c r="O62" s="79">
        <f t="shared" si="6"/>
        <v>0</v>
      </c>
      <c r="P62" s="82"/>
      <c r="Q62" s="82"/>
      <c r="R62" s="82"/>
      <c r="S62" s="82"/>
    </row>
    <row r="63" spans="1:19" x14ac:dyDescent="0.45">
      <c r="A63" s="146"/>
      <c r="B63" s="137"/>
      <c r="C63" s="151"/>
      <c r="D63" s="16">
        <v>60</v>
      </c>
      <c r="E63" s="84" t="s">
        <v>122</v>
      </c>
      <c r="F63" s="83">
        <v>3550</v>
      </c>
      <c r="G63" s="74">
        <f>'REITORIA-PROEX'!K63+'REITORIA-MUSEU'!K63+ESAG!K63+CEART!K63+FAED!K63+CEAD!K63+CEFID!K63+CERES!K63+CESFI!K63+CCT!K63+CEPLAN!K63+CEAVI!K63+CAV!K63+CEO!K63+CESMO!K63</f>
        <v>2</v>
      </c>
      <c r="H63" s="75">
        <f>'REITORIA-PROEX'!L63+'REITORIA-MUSEU'!L63+ESAG!L63+CEART!L63+FAED!L63+CEAD!L63+CEFID!L63+CERES!L63+CESFI!L63+CCT!L63+CEPLAN!L63+CEAVI!L63+CAV!L63+CEO!L63+CESMO!L63</f>
        <v>0</v>
      </c>
      <c r="I63" s="75">
        <f>'REITORIA-PROEX'!M63+'REITORIA-MUSEU'!M63+ESAG!M63+CEART!M63+FAED!M63+CEAD!M63+CEFID!M63+CERES!M63+CESFI!M63+CCT!M63+CEPLAN!M63+CEAVI!M63+CAV!M63+CEO!M63+CESMO!M63</f>
        <v>0</v>
      </c>
      <c r="J63" s="76">
        <f>'REITORIA-PROEX'!O63+'REITORIA-MUSEU'!O63+ESAG!O63+CEART!O63+FAED!O63+CEAD!O63+CEFID!O63+CERES!O63+CESFI!O63+CCT!O63+CEPLAN!O63+CEAVI!O63+CAV!O63+CEO!O63+CESMO!O63</f>
        <v>0</v>
      </c>
      <c r="K63" s="77">
        <f>'REITORIA-PROEX'!P63+'REITORIA-PROEX'!Q63+'REITORIA-MUSEU'!P63+'REITORIA-MUSEU'!Q63+ESAG!P63+ESAG!Q63+CEART!P63+CEART!Q63+FAED!P63+FAED!Q63+CEAD!P63+CEAD!Q63+CEFID!P63+CEFID!Q63+CERES!P63+CERES!Q63+CESFI!P63+CESFI!Q63+CCT!P63+CCT!Q63+CEPLAN!P63+CEPLAN!Q63+CEAVI!P63+CEAVI!Q63+CAV!P63+CAV!Q63+CEO!P63+CEO!Q63+CESMO!P63+CESMO!Q63</f>
        <v>0</v>
      </c>
      <c r="L63" s="78">
        <f t="shared" si="0"/>
        <v>2</v>
      </c>
      <c r="M63" s="79">
        <f t="shared" si="4"/>
        <v>7100</v>
      </c>
      <c r="N63" s="79">
        <f t="shared" si="5"/>
        <v>0</v>
      </c>
      <c r="O63" s="79">
        <f t="shared" si="6"/>
        <v>0</v>
      </c>
      <c r="P63" s="82"/>
      <c r="Q63" s="82"/>
      <c r="R63" s="82"/>
      <c r="S63" s="82"/>
    </row>
    <row r="64" spans="1:19" ht="23.25" customHeight="1" x14ac:dyDescent="0.45">
      <c r="A64" s="88"/>
      <c r="B64" s="65"/>
      <c r="C64" s="65"/>
      <c r="D64" s="65"/>
      <c r="E64" s="65"/>
      <c r="F64" s="65"/>
      <c r="G64" s="89">
        <f>SUM(G4:G63)</f>
        <v>17568</v>
      </c>
      <c r="H64" s="89">
        <f>SUM(H4:H63)</f>
        <v>0</v>
      </c>
      <c r="I64" s="89">
        <f t="shared" ref="I64:K64" si="7">SUM(I4:I63)</f>
        <v>0</v>
      </c>
      <c r="J64" s="89">
        <f t="shared" si="7"/>
        <v>4239</v>
      </c>
      <c r="K64" s="89">
        <f t="shared" si="7"/>
        <v>0</v>
      </c>
      <c r="L64" s="106">
        <f>SUM(L4:L63)</f>
        <v>17568</v>
      </c>
      <c r="M64" s="90">
        <f>SUM(M4:M63)</f>
        <v>8400000</v>
      </c>
      <c r="N64" s="90">
        <f>SUM(N4:N63)</f>
        <v>0</v>
      </c>
      <c r="O64" s="90">
        <f>SUM(O4:O63)</f>
        <v>0</v>
      </c>
      <c r="P64" s="91"/>
      <c r="Q64" s="92">
        <f>SUM(Q4:Q63)</f>
        <v>0</v>
      </c>
      <c r="R64" s="91"/>
      <c r="S64" s="90">
        <f>M64+Q64</f>
        <v>8400000</v>
      </c>
    </row>
    <row r="65" spans="1:16" x14ac:dyDescent="0.45">
      <c r="A65" s="88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</row>
    <row r="66" spans="1:16" x14ac:dyDescent="0.45">
      <c r="G66" s="93"/>
      <c r="H66" s="93"/>
      <c r="I66" s="94"/>
      <c r="J66" s="94"/>
      <c r="K66" s="94"/>
    </row>
    <row r="67" spans="1:16" ht="46" customHeight="1" x14ac:dyDescent="0.45">
      <c r="G67" s="125" t="str">
        <f>E1</f>
        <v xml:space="preserve">OBJETO: CONTRATAÇÃO DE EMPRESA ESPECIALIZADA PARA PRESTAÇÃO DE SONORIZAÇÃO, ILUMINAÇÃO, PALCO, TENDA, PROJEÇÃO DE IMAGENS E SERVIÇOS RELACIONADOS PARA ATENDER A DEMANDA DE EVENTOS DA UDESC </v>
      </c>
      <c r="H67" s="126"/>
      <c r="I67" s="126"/>
      <c r="J67" s="126"/>
      <c r="K67" s="126"/>
      <c r="L67" s="126"/>
      <c r="M67" s="126"/>
      <c r="N67" s="126"/>
      <c r="O67" s="126"/>
      <c r="P67" s="127"/>
    </row>
    <row r="68" spans="1:16" x14ac:dyDescent="0.45">
      <c r="G68" s="125" t="str">
        <f>A1</f>
        <v xml:space="preserve">PE 635/2026 SRP (SGPE DE ORIGEM: 35550/2025) </v>
      </c>
      <c r="H68" s="126"/>
      <c r="I68" s="126"/>
      <c r="J68" s="126"/>
      <c r="K68" s="126"/>
      <c r="L68" s="126"/>
      <c r="M68" s="126"/>
      <c r="N68" s="126"/>
      <c r="O68" s="126"/>
      <c r="P68" s="127"/>
    </row>
    <row r="69" spans="1:16" x14ac:dyDescent="0.45">
      <c r="G69" s="125" t="str">
        <f>I1</f>
        <v>VIGÊNCIA DA ATA: 09/04/2026 até 09/04/2027</v>
      </c>
      <c r="H69" s="126"/>
      <c r="I69" s="126"/>
      <c r="J69" s="126"/>
      <c r="K69" s="126"/>
      <c r="L69" s="126"/>
      <c r="M69" s="126"/>
      <c r="N69" s="126"/>
      <c r="O69" s="126"/>
      <c r="P69" s="127"/>
    </row>
    <row r="70" spans="1:16" ht="55.5" x14ac:dyDescent="0.45">
      <c r="G70" s="96" t="s">
        <v>42</v>
      </c>
      <c r="H70" s="98" t="s">
        <v>43</v>
      </c>
      <c r="I70" s="96" t="s">
        <v>44</v>
      </c>
      <c r="J70" s="97" t="s">
        <v>45</v>
      </c>
      <c r="K70" s="98" t="s">
        <v>46</v>
      </c>
      <c r="L70" s="96" t="s">
        <v>47</v>
      </c>
      <c r="M70" s="99" t="s">
        <v>48</v>
      </c>
      <c r="N70" s="96" t="s">
        <v>65</v>
      </c>
      <c r="O70" s="96" t="s">
        <v>66</v>
      </c>
      <c r="P70" s="96" t="s">
        <v>49</v>
      </c>
    </row>
    <row r="71" spans="1:16" x14ac:dyDescent="0.45">
      <c r="G71" s="107" t="s">
        <v>64</v>
      </c>
      <c r="H71" s="100">
        <f>'REITORIA-PROEX'!K65</f>
        <v>2193050</v>
      </c>
      <c r="I71" s="111">
        <f>'REITORIA-PROEX'!L65</f>
        <v>0</v>
      </c>
      <c r="J71" s="116">
        <f t="shared" ref="J71:J86" si="8">I71/H71</f>
        <v>0</v>
      </c>
      <c r="K71" s="113">
        <f>'REITORIA-PROEX'!N65</f>
        <v>0</v>
      </c>
      <c r="L71" s="118">
        <f>'REITORIA-PROEX'!P65+'REITORIA-PROEX'!Q65</f>
        <v>0</v>
      </c>
      <c r="M71" s="101">
        <f>L71/H71</f>
        <v>0</v>
      </c>
      <c r="N71" s="111">
        <f>'REITORIA-PROEX'!M65</f>
        <v>0</v>
      </c>
      <c r="O71" s="101">
        <f>N71/H71</f>
        <v>0</v>
      </c>
      <c r="P71" s="121">
        <f>L71+I71</f>
        <v>0</v>
      </c>
    </row>
    <row r="72" spans="1:16" x14ac:dyDescent="0.45">
      <c r="G72" s="108" t="s">
        <v>171</v>
      </c>
      <c r="H72" s="102">
        <f>'REITORIA-MUSEU'!K65</f>
        <v>100275</v>
      </c>
      <c r="I72" s="110">
        <f>'REITORIA-MUSEU'!L65</f>
        <v>0</v>
      </c>
      <c r="J72" s="117">
        <f t="shared" si="8"/>
        <v>0</v>
      </c>
      <c r="K72" s="114">
        <f>'REITORIA-MUSEU'!N65</f>
        <v>0</v>
      </c>
      <c r="L72" s="119">
        <f>'REITORIA-MUSEU'!P65+'REITORIA-MUSEU'!Q65</f>
        <v>0</v>
      </c>
      <c r="M72" s="103">
        <f t="shared" ref="M72:M85" si="9">L72/H72</f>
        <v>0</v>
      </c>
      <c r="N72" s="110">
        <f>'REITORIA-MUSEU'!M65</f>
        <v>0</v>
      </c>
      <c r="O72" s="103">
        <f t="shared" ref="O72:O85" si="10">N72/H72</f>
        <v>0</v>
      </c>
      <c r="P72" s="122">
        <f t="shared" ref="P72:P85" si="11">L72+I72</f>
        <v>0</v>
      </c>
    </row>
    <row r="73" spans="1:16" x14ac:dyDescent="0.45">
      <c r="G73" s="108" t="s">
        <v>56</v>
      </c>
      <c r="H73" s="102">
        <f>ESAG!K65</f>
        <v>1067250</v>
      </c>
      <c r="I73" s="110">
        <f>ESAG!L65</f>
        <v>0</v>
      </c>
      <c r="J73" s="117">
        <f t="shared" si="8"/>
        <v>0</v>
      </c>
      <c r="K73" s="114">
        <f>ESAG!N65</f>
        <v>0</v>
      </c>
      <c r="L73" s="119">
        <f>ESAG!P65+ESAG!Q65</f>
        <v>0</v>
      </c>
      <c r="M73" s="103">
        <f t="shared" si="9"/>
        <v>0</v>
      </c>
      <c r="N73" s="110">
        <f>ESAG!M65</f>
        <v>0</v>
      </c>
      <c r="O73" s="103">
        <f t="shared" si="10"/>
        <v>0</v>
      </c>
      <c r="P73" s="122">
        <f t="shared" si="11"/>
        <v>0</v>
      </c>
    </row>
    <row r="74" spans="1:16" x14ac:dyDescent="0.45">
      <c r="G74" s="108" t="s">
        <v>59</v>
      </c>
      <c r="H74" s="102">
        <f>CEART!K65</f>
        <v>1121350</v>
      </c>
      <c r="I74" s="110">
        <f>CEART!L65</f>
        <v>0</v>
      </c>
      <c r="J74" s="117">
        <f t="shared" si="8"/>
        <v>0</v>
      </c>
      <c r="K74" s="114">
        <f>CEART!N65</f>
        <v>0</v>
      </c>
      <c r="L74" s="119">
        <f>CEART!P65+CEART!Q65</f>
        <v>0</v>
      </c>
      <c r="M74" s="103">
        <f t="shared" si="9"/>
        <v>0</v>
      </c>
      <c r="N74" s="110">
        <f>CEART!M65</f>
        <v>0</v>
      </c>
      <c r="O74" s="103">
        <f t="shared" si="10"/>
        <v>0</v>
      </c>
      <c r="P74" s="122">
        <f t="shared" si="11"/>
        <v>0</v>
      </c>
    </row>
    <row r="75" spans="1:16" x14ac:dyDescent="0.45">
      <c r="G75" s="108" t="s">
        <v>55</v>
      </c>
      <c r="H75" s="102">
        <f>FAED!K65</f>
        <v>450000</v>
      </c>
      <c r="I75" s="110">
        <f>FAED!L65</f>
        <v>0</v>
      </c>
      <c r="J75" s="117">
        <f t="shared" si="8"/>
        <v>0</v>
      </c>
      <c r="K75" s="114">
        <f>FAED!N65</f>
        <v>0</v>
      </c>
      <c r="L75" s="119">
        <f>FAED!P65+FAED!Q65</f>
        <v>0</v>
      </c>
      <c r="M75" s="103">
        <f t="shared" si="9"/>
        <v>0</v>
      </c>
      <c r="N75" s="110">
        <f>FAED!M65</f>
        <v>0</v>
      </c>
      <c r="O75" s="103">
        <f t="shared" si="10"/>
        <v>0</v>
      </c>
      <c r="P75" s="122">
        <f t="shared" si="11"/>
        <v>0</v>
      </c>
    </row>
    <row r="76" spans="1:16" x14ac:dyDescent="0.45">
      <c r="G76" s="109" t="s">
        <v>51</v>
      </c>
      <c r="H76" s="102">
        <f>CEAD!K65</f>
        <v>262050</v>
      </c>
      <c r="I76" s="110">
        <f>CEAD!L65</f>
        <v>0</v>
      </c>
      <c r="J76" s="117">
        <f t="shared" si="8"/>
        <v>0</v>
      </c>
      <c r="K76" s="114">
        <f>CEAD!N65</f>
        <v>0</v>
      </c>
      <c r="L76" s="119">
        <f>CEAD!P65+CEAD!Q65</f>
        <v>0</v>
      </c>
      <c r="M76" s="103">
        <f t="shared" si="9"/>
        <v>0</v>
      </c>
      <c r="N76" s="110">
        <f>CEAD!M65</f>
        <v>0</v>
      </c>
      <c r="O76" s="103">
        <f t="shared" si="10"/>
        <v>0</v>
      </c>
      <c r="P76" s="122">
        <f t="shared" si="11"/>
        <v>0</v>
      </c>
    </row>
    <row r="77" spans="1:16" x14ac:dyDescent="0.45">
      <c r="G77" s="109" t="s">
        <v>60</v>
      </c>
      <c r="H77" s="102">
        <f>CEFID!K65</f>
        <v>354900</v>
      </c>
      <c r="I77" s="110">
        <f>CEFID!L65</f>
        <v>0</v>
      </c>
      <c r="J77" s="117">
        <f t="shared" si="8"/>
        <v>0</v>
      </c>
      <c r="K77" s="114">
        <f>CEFID!N65</f>
        <v>0</v>
      </c>
      <c r="L77" s="119">
        <f>CEFID!P65+CEFID!Q65</f>
        <v>0</v>
      </c>
      <c r="M77" s="103">
        <f t="shared" si="9"/>
        <v>0</v>
      </c>
      <c r="N77" s="110">
        <f>CEFID!M65</f>
        <v>0</v>
      </c>
      <c r="O77" s="103">
        <f t="shared" si="10"/>
        <v>0</v>
      </c>
      <c r="P77" s="122">
        <f t="shared" si="11"/>
        <v>0</v>
      </c>
    </row>
    <row r="78" spans="1:16" x14ac:dyDescent="0.45">
      <c r="G78" s="109" t="s">
        <v>50</v>
      </c>
      <c r="H78" s="102">
        <f>CERES!K65</f>
        <v>283975</v>
      </c>
      <c r="I78" s="110">
        <f>CERES!L65</f>
        <v>0</v>
      </c>
      <c r="J78" s="117">
        <f t="shared" si="8"/>
        <v>0</v>
      </c>
      <c r="K78" s="114">
        <f>CERES!N65</f>
        <v>0</v>
      </c>
      <c r="L78" s="119">
        <f>CERES!P65+CERES!Q65</f>
        <v>0</v>
      </c>
      <c r="M78" s="103">
        <f t="shared" si="9"/>
        <v>0</v>
      </c>
      <c r="N78" s="110">
        <f>CERES!M65</f>
        <v>0</v>
      </c>
      <c r="O78" s="103">
        <f t="shared" si="10"/>
        <v>0</v>
      </c>
      <c r="P78" s="122">
        <f t="shared" si="11"/>
        <v>0</v>
      </c>
    </row>
    <row r="79" spans="1:16" x14ac:dyDescent="0.45">
      <c r="G79" s="108" t="s">
        <v>52</v>
      </c>
      <c r="H79" s="102">
        <f>CESFI!K65</f>
        <v>510150</v>
      </c>
      <c r="I79" s="110">
        <f>CESFI!L65</f>
        <v>0</v>
      </c>
      <c r="J79" s="117">
        <f t="shared" si="8"/>
        <v>0</v>
      </c>
      <c r="K79" s="114">
        <f>CESFI!N65</f>
        <v>0</v>
      </c>
      <c r="L79" s="119">
        <f>CESFI!P65+CESFI!Q65</f>
        <v>0</v>
      </c>
      <c r="M79" s="103">
        <f t="shared" si="9"/>
        <v>0</v>
      </c>
      <c r="N79" s="110">
        <f>CESFI!M65</f>
        <v>0</v>
      </c>
      <c r="O79" s="103">
        <f t="shared" si="10"/>
        <v>0</v>
      </c>
      <c r="P79" s="122">
        <f t="shared" si="11"/>
        <v>0</v>
      </c>
    </row>
    <row r="80" spans="1:16" x14ac:dyDescent="0.45">
      <c r="G80" s="109" t="s">
        <v>54</v>
      </c>
      <c r="H80" s="102">
        <f>CCT!K65</f>
        <v>357700</v>
      </c>
      <c r="I80" s="110">
        <f>CCT!L65</f>
        <v>0</v>
      </c>
      <c r="J80" s="117">
        <f t="shared" si="8"/>
        <v>0</v>
      </c>
      <c r="K80" s="114">
        <f>CCT!N65</f>
        <v>0</v>
      </c>
      <c r="L80" s="119">
        <f>CCT!P65+CCT!Q65</f>
        <v>0</v>
      </c>
      <c r="M80" s="103">
        <f t="shared" si="9"/>
        <v>0</v>
      </c>
      <c r="N80" s="110">
        <f>CCT!M65</f>
        <v>0</v>
      </c>
      <c r="O80" s="103">
        <f t="shared" si="10"/>
        <v>0</v>
      </c>
      <c r="P80" s="122">
        <f t="shared" si="11"/>
        <v>0</v>
      </c>
    </row>
    <row r="81" spans="7:16" x14ac:dyDescent="0.45">
      <c r="G81" s="108" t="s">
        <v>62</v>
      </c>
      <c r="H81" s="102">
        <f>CEPLAN!K65</f>
        <v>408600</v>
      </c>
      <c r="I81" s="110">
        <f>CEPLAN!L65</f>
        <v>0</v>
      </c>
      <c r="J81" s="117">
        <f t="shared" si="8"/>
        <v>0</v>
      </c>
      <c r="K81" s="114">
        <f>CEPLAN!N65</f>
        <v>0</v>
      </c>
      <c r="L81" s="119">
        <f>CEPLAN!P65+CEPLAN!Q65</f>
        <v>0</v>
      </c>
      <c r="M81" s="103">
        <f t="shared" si="9"/>
        <v>0</v>
      </c>
      <c r="N81" s="110">
        <f>CEPLAN!M65</f>
        <v>0</v>
      </c>
      <c r="O81" s="103">
        <f t="shared" si="10"/>
        <v>0</v>
      </c>
      <c r="P81" s="122">
        <f t="shared" si="11"/>
        <v>0</v>
      </c>
    </row>
    <row r="82" spans="7:16" x14ac:dyDescent="0.45">
      <c r="G82" s="108" t="s">
        <v>61</v>
      </c>
      <c r="H82" s="102">
        <f>CEAVI!K65</f>
        <v>169450</v>
      </c>
      <c r="I82" s="110">
        <f>CEAVI!L65</f>
        <v>0</v>
      </c>
      <c r="J82" s="117">
        <f t="shared" si="8"/>
        <v>0</v>
      </c>
      <c r="K82" s="114">
        <f>CEAVI!N65</f>
        <v>0</v>
      </c>
      <c r="L82" s="119">
        <f>CEAVI!P65+CEAVI!Q65</f>
        <v>0</v>
      </c>
      <c r="M82" s="103">
        <f t="shared" si="9"/>
        <v>0</v>
      </c>
      <c r="N82" s="110">
        <f>CEAVI!M65</f>
        <v>0</v>
      </c>
      <c r="O82" s="103">
        <f t="shared" si="10"/>
        <v>0</v>
      </c>
      <c r="P82" s="122">
        <f t="shared" si="11"/>
        <v>0</v>
      </c>
    </row>
    <row r="83" spans="7:16" x14ac:dyDescent="0.45">
      <c r="G83" s="108" t="s">
        <v>58</v>
      </c>
      <c r="H83" s="102">
        <f>CAV!K65</f>
        <v>230750</v>
      </c>
      <c r="I83" s="110">
        <f>CAV!L65</f>
        <v>0</v>
      </c>
      <c r="J83" s="117">
        <f t="shared" si="8"/>
        <v>0</v>
      </c>
      <c r="K83" s="114">
        <f>CAV!N65</f>
        <v>0</v>
      </c>
      <c r="L83" s="119">
        <f>CAV!P65+CAV!Q65</f>
        <v>0</v>
      </c>
      <c r="M83" s="103">
        <f t="shared" si="9"/>
        <v>0</v>
      </c>
      <c r="N83" s="110">
        <f>CAV!M65</f>
        <v>0</v>
      </c>
      <c r="O83" s="103">
        <f t="shared" si="10"/>
        <v>0</v>
      </c>
      <c r="P83" s="122">
        <f t="shared" si="11"/>
        <v>0</v>
      </c>
    </row>
    <row r="84" spans="7:16" x14ac:dyDescent="0.45">
      <c r="G84" s="108" t="s">
        <v>53</v>
      </c>
      <c r="H84" s="102">
        <f>CEO!K65</f>
        <v>672150</v>
      </c>
      <c r="I84" s="110">
        <f>CEO!L65</f>
        <v>0</v>
      </c>
      <c r="J84" s="117">
        <f t="shared" si="8"/>
        <v>0</v>
      </c>
      <c r="K84" s="114">
        <f>CEO!N65</f>
        <v>0</v>
      </c>
      <c r="L84" s="119">
        <f>CEO!P65+CEO!Q65</f>
        <v>0</v>
      </c>
      <c r="M84" s="103">
        <f t="shared" si="9"/>
        <v>0</v>
      </c>
      <c r="N84" s="110">
        <f>CEO!M65</f>
        <v>0</v>
      </c>
      <c r="O84" s="103">
        <f t="shared" si="10"/>
        <v>0</v>
      </c>
      <c r="P84" s="122">
        <f t="shared" si="11"/>
        <v>0</v>
      </c>
    </row>
    <row r="85" spans="7:16" x14ac:dyDescent="0.45">
      <c r="G85" s="108" t="s">
        <v>57</v>
      </c>
      <c r="H85" s="104">
        <f>CESMO!K65</f>
        <v>218350</v>
      </c>
      <c r="I85" s="112">
        <f>CESMO!L65</f>
        <v>0</v>
      </c>
      <c r="J85" s="115">
        <f t="shared" si="8"/>
        <v>0</v>
      </c>
      <c r="K85" s="114">
        <f>CESMO!N65</f>
        <v>0</v>
      </c>
      <c r="L85" s="119">
        <f>CESMO!P65+CESMO!Q65</f>
        <v>0</v>
      </c>
      <c r="M85" s="120">
        <f t="shared" si="9"/>
        <v>0</v>
      </c>
      <c r="N85" s="110">
        <f>CESMO!M65</f>
        <v>0</v>
      </c>
      <c r="O85" s="120">
        <f t="shared" si="10"/>
        <v>0</v>
      </c>
      <c r="P85" s="123">
        <f t="shared" si="11"/>
        <v>0</v>
      </c>
    </row>
    <row r="86" spans="7:16" x14ac:dyDescent="0.45">
      <c r="G86" s="3" t="s">
        <v>63</v>
      </c>
      <c r="H86" s="1">
        <f>SUM(H71:H85)</f>
        <v>8400000</v>
      </c>
      <c r="I86" s="1">
        <f>SUM(I71:I85)</f>
        <v>0</v>
      </c>
      <c r="J86" s="115">
        <f t="shared" si="8"/>
        <v>0</v>
      </c>
      <c r="K86" s="2">
        <f>SUM(K71:K85)</f>
        <v>0</v>
      </c>
      <c r="L86" s="4">
        <f>SUM(L71:L85)</f>
        <v>0</v>
      </c>
      <c r="M86" s="115" t="e">
        <f>L86/I86</f>
        <v>#DIV/0!</v>
      </c>
      <c r="N86" s="4">
        <f>SUM(N71:N85)</f>
        <v>0</v>
      </c>
      <c r="O86" s="124">
        <f t="shared" ref="O86" si="12">N86/H86</f>
        <v>0</v>
      </c>
      <c r="P86" s="1">
        <f t="shared" ref="P86" si="13">L86+I86</f>
        <v>0</v>
      </c>
    </row>
    <row r="87" spans="7:16" ht="27.75" customHeight="1" x14ac:dyDescent="0.45">
      <c r="G87" s="128" t="s">
        <v>158</v>
      </c>
      <c r="H87" s="129"/>
      <c r="I87" s="129"/>
      <c r="J87" s="129"/>
      <c r="K87" s="129"/>
      <c r="L87" s="129"/>
      <c r="M87" s="129"/>
      <c r="N87" s="129"/>
      <c r="O87" s="129"/>
      <c r="P87" s="130"/>
    </row>
    <row r="101" spans="7:12" x14ac:dyDescent="0.45">
      <c r="G101" s="65"/>
      <c r="H101" s="65"/>
      <c r="I101" s="65"/>
      <c r="J101" s="65"/>
      <c r="K101" s="65"/>
      <c r="L101" s="65"/>
    </row>
    <row r="102" spans="7:12" x14ac:dyDescent="0.45">
      <c r="G102" s="65"/>
      <c r="H102" s="65"/>
      <c r="I102" s="65"/>
      <c r="J102" s="65"/>
      <c r="K102" s="65"/>
      <c r="L102" s="65"/>
    </row>
    <row r="103" spans="7:12" x14ac:dyDescent="0.45">
      <c r="G103" s="65"/>
      <c r="H103" s="65"/>
      <c r="I103" s="65"/>
      <c r="J103" s="65"/>
      <c r="K103" s="65"/>
      <c r="L103" s="65"/>
    </row>
    <row r="104" spans="7:12" x14ac:dyDescent="0.45">
      <c r="G104" s="65"/>
      <c r="H104" s="65"/>
      <c r="I104" s="65"/>
      <c r="J104" s="65"/>
      <c r="K104" s="65"/>
      <c r="L104" s="65"/>
    </row>
    <row r="105" spans="7:12" x14ac:dyDescent="0.45">
      <c r="G105" s="65"/>
      <c r="H105" s="65"/>
      <c r="I105" s="65"/>
      <c r="J105" s="65"/>
      <c r="K105" s="65"/>
      <c r="L105" s="65"/>
    </row>
    <row r="106" spans="7:12" x14ac:dyDescent="0.45">
      <c r="G106" s="65"/>
      <c r="H106" s="65"/>
      <c r="I106" s="65"/>
      <c r="J106" s="65"/>
      <c r="K106" s="65"/>
      <c r="L106" s="65"/>
    </row>
    <row r="107" spans="7:12" x14ac:dyDescent="0.45">
      <c r="G107" s="65"/>
      <c r="H107" s="65"/>
      <c r="I107" s="65"/>
      <c r="J107" s="65"/>
      <c r="K107" s="65"/>
      <c r="L107" s="65"/>
    </row>
    <row r="108" spans="7:12" x14ac:dyDescent="0.45">
      <c r="G108" s="65"/>
      <c r="H108" s="65"/>
      <c r="I108" s="65"/>
      <c r="J108" s="65"/>
      <c r="K108" s="65"/>
      <c r="L108" s="65"/>
    </row>
  </sheetData>
  <sortState xmlns:xlrd2="http://schemas.microsoft.com/office/spreadsheetml/2017/richdata2" ref="G71:P85">
    <sortCondition descending="1" ref="J71:J85"/>
  </sortState>
  <mergeCells count="13">
    <mergeCell ref="B4:B63"/>
    <mergeCell ref="A2:O2"/>
    <mergeCell ref="I1:O1"/>
    <mergeCell ref="A4:A63"/>
    <mergeCell ref="A1:D1"/>
    <mergeCell ref="C53:C63"/>
    <mergeCell ref="C4:C52"/>
    <mergeCell ref="G67:P67"/>
    <mergeCell ref="G68:P68"/>
    <mergeCell ref="G69:P69"/>
    <mergeCell ref="G87:P87"/>
    <mergeCell ref="P1:S2"/>
    <mergeCell ref="E1:H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B9A3-A520-4BD5-841F-B87137409E1F}">
  <dimension ref="A1:AU852"/>
  <sheetViews>
    <sheetView topLeftCell="A37" zoomScale="40" zoomScaleNormal="40" workbookViewId="0">
      <selection activeCell="G72" sqref="G72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153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0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0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0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0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2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2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1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1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0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2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2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0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0</v>
      </c>
      <c r="L32" s="23">
        <f t="shared" si="0"/>
        <v>0</v>
      </c>
      <c r="M32" s="24">
        <f t="shared" si="1"/>
        <v>0</v>
      </c>
      <c r="N32" s="25"/>
      <c r="O32" s="26">
        <f t="shared" si="2"/>
        <v>0</v>
      </c>
      <c r="P32" s="25"/>
      <c r="Q32" s="25"/>
      <c r="R32" s="25"/>
      <c r="S32" s="27">
        <f t="shared" si="3"/>
        <v>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15</v>
      </c>
      <c r="L35" s="23">
        <f t="shared" si="0"/>
        <v>0</v>
      </c>
      <c r="M35" s="24">
        <f t="shared" si="1"/>
        <v>0</v>
      </c>
      <c r="N35" s="25"/>
      <c r="O35" s="26">
        <f t="shared" si="2"/>
        <v>3</v>
      </c>
      <c r="P35" s="25"/>
      <c r="Q35" s="25"/>
      <c r="R35" s="25"/>
      <c r="S35" s="27">
        <f t="shared" si="3"/>
        <v>15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0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0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0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2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2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10</v>
      </c>
      <c r="L41" s="23">
        <f t="shared" si="0"/>
        <v>0</v>
      </c>
      <c r="M41" s="24">
        <f t="shared" si="1"/>
        <v>0</v>
      </c>
      <c r="N41" s="25"/>
      <c r="O41" s="26">
        <f t="shared" si="2"/>
        <v>2</v>
      </c>
      <c r="P41" s="25"/>
      <c r="Q41" s="25"/>
      <c r="R41" s="25"/>
      <c r="S41" s="27">
        <f t="shared" si="3"/>
        <v>10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0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0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0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0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3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3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12</v>
      </c>
      <c r="L53" s="23">
        <f t="shared" si="0"/>
        <v>0</v>
      </c>
      <c r="M53" s="24">
        <f t="shared" si="1"/>
        <v>0</v>
      </c>
      <c r="N53" s="25"/>
      <c r="O53" s="26">
        <f t="shared" si="2"/>
        <v>3</v>
      </c>
      <c r="P53" s="25"/>
      <c r="Q53" s="25"/>
      <c r="R53" s="25"/>
      <c r="S53" s="27">
        <f t="shared" si="3"/>
        <v>12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12</v>
      </c>
      <c r="L56" s="23">
        <f t="shared" si="0"/>
        <v>0</v>
      </c>
      <c r="M56" s="24">
        <f t="shared" si="1"/>
        <v>0</v>
      </c>
      <c r="N56" s="25"/>
      <c r="O56" s="26">
        <f t="shared" si="2"/>
        <v>3</v>
      </c>
      <c r="P56" s="25"/>
      <c r="Q56" s="25"/>
      <c r="R56" s="25"/>
      <c r="S56" s="27">
        <f t="shared" si="3"/>
        <v>12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</v>
      </c>
      <c r="L57" s="23">
        <f t="shared" si="0"/>
        <v>0</v>
      </c>
      <c r="M57" s="24">
        <f t="shared" si="1"/>
        <v>0</v>
      </c>
      <c r="N57" s="25"/>
      <c r="O57" s="26">
        <f t="shared" si="2"/>
        <v>0</v>
      </c>
      <c r="P57" s="25"/>
      <c r="Q57" s="25"/>
      <c r="R57" s="25"/>
      <c r="S57" s="27">
        <f t="shared" si="3"/>
        <v>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2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2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2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65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11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65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100275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10575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100275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7" priority="1" operator="lessThan">
      <formula>0</formula>
    </cfRule>
  </conditionalFormatting>
  <conditionalFormatting sqref="U4:AD63 AF4:AT63">
    <cfRule type="cellIs" dxfId="26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0D5E-824C-4D94-9964-D73CFC7896F0}">
  <dimension ref="A1:AU852"/>
  <sheetViews>
    <sheetView topLeftCell="A37" zoomScale="40" zoomScaleNormal="40" workbookViewId="0">
      <selection activeCell="K70" sqref="K70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154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5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1</v>
      </c>
      <c r="P4" s="25"/>
      <c r="Q4" s="25"/>
      <c r="R4" s="25"/>
      <c r="S4" s="27">
        <f>K4-(SUM(U4:AT4))+N4+P4+Q4-R4</f>
        <v>5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6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1</v>
      </c>
      <c r="P5" s="25"/>
      <c r="Q5" s="25"/>
      <c r="R5" s="25"/>
      <c r="S5" s="27">
        <f t="shared" ref="S5:S63" si="3">K5-(SUM(U5:AT5))+N5+P5+Q5-R5</f>
        <v>6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7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7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9</v>
      </c>
      <c r="L8" s="23">
        <f t="shared" si="0"/>
        <v>0</v>
      </c>
      <c r="M8" s="24">
        <f t="shared" si="1"/>
        <v>0</v>
      </c>
      <c r="N8" s="25"/>
      <c r="O8" s="26">
        <f t="shared" si="2"/>
        <v>2</v>
      </c>
      <c r="P8" s="25"/>
      <c r="Q8" s="25"/>
      <c r="R8" s="25"/>
      <c r="S8" s="27">
        <f t="shared" si="3"/>
        <v>9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1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1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138</v>
      </c>
      <c r="L15" s="23">
        <f t="shared" si="0"/>
        <v>0</v>
      </c>
      <c r="M15" s="24">
        <f t="shared" si="1"/>
        <v>0</v>
      </c>
      <c r="N15" s="25"/>
      <c r="O15" s="26">
        <f t="shared" si="2"/>
        <v>34</v>
      </c>
      <c r="P15" s="25"/>
      <c r="Q15" s="25"/>
      <c r="R15" s="25"/>
      <c r="S15" s="27">
        <f t="shared" si="3"/>
        <v>138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27</v>
      </c>
      <c r="L17" s="23">
        <f t="shared" si="0"/>
        <v>0</v>
      </c>
      <c r="M17" s="24">
        <f t="shared" si="1"/>
        <v>0</v>
      </c>
      <c r="N17" s="25"/>
      <c r="O17" s="26">
        <f t="shared" si="2"/>
        <v>6</v>
      </c>
      <c r="P17" s="25"/>
      <c r="Q17" s="25"/>
      <c r="R17" s="25"/>
      <c r="S17" s="27">
        <f t="shared" si="3"/>
        <v>27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1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1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6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6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6</v>
      </c>
      <c r="L20" s="23">
        <f t="shared" si="0"/>
        <v>0</v>
      </c>
      <c r="M20" s="24">
        <f t="shared" si="1"/>
        <v>0</v>
      </c>
      <c r="N20" s="25"/>
      <c r="O20" s="26">
        <f t="shared" si="2"/>
        <v>1</v>
      </c>
      <c r="P20" s="25"/>
      <c r="Q20" s="25"/>
      <c r="R20" s="25"/>
      <c r="S20" s="27">
        <f t="shared" si="3"/>
        <v>6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50</v>
      </c>
      <c r="L21" s="23">
        <f t="shared" si="0"/>
        <v>0</v>
      </c>
      <c r="M21" s="24">
        <f t="shared" si="1"/>
        <v>0</v>
      </c>
      <c r="N21" s="25"/>
      <c r="O21" s="26">
        <f t="shared" si="2"/>
        <v>12</v>
      </c>
      <c r="P21" s="25"/>
      <c r="Q21" s="25"/>
      <c r="R21" s="25"/>
      <c r="S21" s="27">
        <f t="shared" si="3"/>
        <v>50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80</v>
      </c>
      <c r="L22" s="23">
        <f t="shared" si="0"/>
        <v>0</v>
      </c>
      <c r="M22" s="24">
        <f t="shared" si="1"/>
        <v>0</v>
      </c>
      <c r="N22" s="25"/>
      <c r="O22" s="26">
        <f t="shared" si="2"/>
        <v>20</v>
      </c>
      <c r="P22" s="25"/>
      <c r="Q22" s="25"/>
      <c r="R22" s="25"/>
      <c r="S22" s="27">
        <f t="shared" si="3"/>
        <v>80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12</v>
      </c>
      <c r="L23" s="23">
        <f t="shared" si="0"/>
        <v>0</v>
      </c>
      <c r="M23" s="24">
        <f t="shared" si="1"/>
        <v>0</v>
      </c>
      <c r="N23" s="25"/>
      <c r="O23" s="26">
        <f t="shared" si="2"/>
        <v>3</v>
      </c>
      <c r="P23" s="25"/>
      <c r="Q23" s="25"/>
      <c r="R23" s="25"/>
      <c r="S23" s="27">
        <f t="shared" si="3"/>
        <v>12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6</v>
      </c>
      <c r="L24" s="23">
        <f t="shared" si="0"/>
        <v>0</v>
      </c>
      <c r="M24" s="24">
        <f t="shared" si="1"/>
        <v>0</v>
      </c>
      <c r="N24" s="25"/>
      <c r="O24" s="26">
        <f t="shared" si="2"/>
        <v>1</v>
      </c>
      <c r="P24" s="25"/>
      <c r="Q24" s="25"/>
      <c r="R24" s="25"/>
      <c r="S24" s="27">
        <f t="shared" si="3"/>
        <v>6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10</v>
      </c>
      <c r="L25" s="23">
        <f t="shared" si="0"/>
        <v>0</v>
      </c>
      <c r="M25" s="24">
        <f t="shared" si="1"/>
        <v>0</v>
      </c>
      <c r="N25" s="25"/>
      <c r="O25" s="26">
        <f t="shared" si="2"/>
        <v>2</v>
      </c>
      <c r="P25" s="25"/>
      <c r="Q25" s="25"/>
      <c r="R25" s="25"/>
      <c r="S25" s="27">
        <f t="shared" si="3"/>
        <v>10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3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3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4</v>
      </c>
      <c r="L27" s="23">
        <f t="shared" si="0"/>
        <v>0</v>
      </c>
      <c r="M27" s="24">
        <f t="shared" si="1"/>
        <v>0</v>
      </c>
      <c r="N27" s="25"/>
      <c r="O27" s="26">
        <f t="shared" si="2"/>
        <v>1</v>
      </c>
      <c r="P27" s="25"/>
      <c r="Q27" s="25"/>
      <c r="R27" s="25"/>
      <c r="S27" s="27">
        <f t="shared" si="3"/>
        <v>4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4</v>
      </c>
      <c r="L28" s="23">
        <f t="shared" si="0"/>
        <v>0</v>
      </c>
      <c r="M28" s="24">
        <f t="shared" si="1"/>
        <v>0</v>
      </c>
      <c r="N28" s="25"/>
      <c r="O28" s="26">
        <f t="shared" si="2"/>
        <v>1</v>
      </c>
      <c r="P28" s="25"/>
      <c r="Q28" s="25"/>
      <c r="R28" s="25"/>
      <c r="S28" s="27">
        <f t="shared" si="3"/>
        <v>4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34</v>
      </c>
      <c r="L29" s="23">
        <f t="shared" si="0"/>
        <v>0</v>
      </c>
      <c r="M29" s="24">
        <f t="shared" si="1"/>
        <v>0</v>
      </c>
      <c r="N29" s="25"/>
      <c r="O29" s="26">
        <f t="shared" si="2"/>
        <v>8</v>
      </c>
      <c r="P29" s="25"/>
      <c r="Q29" s="25"/>
      <c r="R29" s="25"/>
      <c r="S29" s="27">
        <f t="shared" si="3"/>
        <v>34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240</v>
      </c>
      <c r="L30" s="23">
        <f t="shared" si="0"/>
        <v>0</v>
      </c>
      <c r="M30" s="24">
        <f t="shared" si="1"/>
        <v>0</v>
      </c>
      <c r="N30" s="25"/>
      <c r="O30" s="26">
        <f t="shared" si="2"/>
        <v>60</v>
      </c>
      <c r="P30" s="25"/>
      <c r="Q30" s="25"/>
      <c r="R30" s="25"/>
      <c r="S30" s="27">
        <f t="shared" si="3"/>
        <v>240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12</v>
      </c>
      <c r="L31" s="23">
        <f t="shared" si="0"/>
        <v>0</v>
      </c>
      <c r="M31" s="24">
        <f t="shared" si="1"/>
        <v>0</v>
      </c>
      <c r="N31" s="25"/>
      <c r="O31" s="26">
        <f t="shared" si="2"/>
        <v>3</v>
      </c>
      <c r="P31" s="25"/>
      <c r="Q31" s="25"/>
      <c r="R31" s="25"/>
      <c r="S31" s="27">
        <f t="shared" si="3"/>
        <v>12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40</v>
      </c>
      <c r="L32" s="23">
        <f t="shared" si="0"/>
        <v>0</v>
      </c>
      <c r="M32" s="24">
        <f t="shared" si="1"/>
        <v>0</v>
      </c>
      <c r="N32" s="25"/>
      <c r="O32" s="26">
        <f t="shared" si="2"/>
        <v>10</v>
      </c>
      <c r="P32" s="25"/>
      <c r="Q32" s="25"/>
      <c r="R32" s="25"/>
      <c r="S32" s="27">
        <f t="shared" si="3"/>
        <v>40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30</v>
      </c>
      <c r="L33" s="23">
        <f t="shared" si="0"/>
        <v>0</v>
      </c>
      <c r="M33" s="24">
        <f t="shared" si="1"/>
        <v>0</v>
      </c>
      <c r="N33" s="25"/>
      <c r="O33" s="26">
        <f t="shared" si="2"/>
        <v>7</v>
      </c>
      <c r="P33" s="25"/>
      <c r="Q33" s="25"/>
      <c r="R33" s="25"/>
      <c r="S33" s="27">
        <f t="shared" si="3"/>
        <v>30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450</v>
      </c>
      <c r="L34" s="23">
        <f t="shared" si="0"/>
        <v>0</v>
      </c>
      <c r="M34" s="24">
        <f t="shared" si="1"/>
        <v>0</v>
      </c>
      <c r="N34" s="25"/>
      <c r="O34" s="26">
        <f t="shared" si="2"/>
        <v>112</v>
      </c>
      <c r="P34" s="25"/>
      <c r="Q34" s="25"/>
      <c r="R34" s="25"/>
      <c r="S34" s="27">
        <f t="shared" si="3"/>
        <v>450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</v>
      </c>
      <c r="L35" s="23">
        <f t="shared" si="0"/>
        <v>0</v>
      </c>
      <c r="M35" s="24">
        <f t="shared" si="1"/>
        <v>0</v>
      </c>
      <c r="N35" s="25"/>
      <c r="O35" s="26">
        <f t="shared" si="2"/>
        <v>2</v>
      </c>
      <c r="P35" s="25"/>
      <c r="Q35" s="25"/>
      <c r="R35" s="25"/>
      <c r="S35" s="27">
        <f t="shared" si="3"/>
        <v>10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18</v>
      </c>
      <c r="L37" s="23">
        <f t="shared" si="0"/>
        <v>0</v>
      </c>
      <c r="M37" s="24">
        <f t="shared" si="1"/>
        <v>0</v>
      </c>
      <c r="N37" s="25"/>
      <c r="O37" s="26">
        <f t="shared" si="2"/>
        <v>4</v>
      </c>
      <c r="P37" s="25"/>
      <c r="Q37" s="25"/>
      <c r="R37" s="25"/>
      <c r="S37" s="27">
        <f t="shared" si="3"/>
        <v>18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6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6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9</v>
      </c>
      <c r="L39" s="23">
        <f t="shared" si="0"/>
        <v>0</v>
      </c>
      <c r="M39" s="24">
        <f t="shared" si="1"/>
        <v>0</v>
      </c>
      <c r="N39" s="25"/>
      <c r="O39" s="26">
        <f t="shared" si="2"/>
        <v>2</v>
      </c>
      <c r="P39" s="25"/>
      <c r="Q39" s="25"/>
      <c r="R39" s="25"/>
      <c r="S39" s="27">
        <f t="shared" si="3"/>
        <v>9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20</v>
      </c>
      <c r="L40" s="23">
        <f t="shared" si="0"/>
        <v>0</v>
      </c>
      <c r="M40" s="24">
        <f t="shared" si="1"/>
        <v>0</v>
      </c>
      <c r="N40" s="25"/>
      <c r="O40" s="26">
        <f t="shared" si="2"/>
        <v>5</v>
      </c>
      <c r="P40" s="25"/>
      <c r="Q40" s="25"/>
      <c r="R40" s="25"/>
      <c r="S40" s="27">
        <f t="shared" si="3"/>
        <v>20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1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1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1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1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3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3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19</v>
      </c>
      <c r="L46" s="23">
        <f t="shared" si="0"/>
        <v>0</v>
      </c>
      <c r="M46" s="24">
        <f t="shared" si="1"/>
        <v>0</v>
      </c>
      <c r="N46" s="25"/>
      <c r="O46" s="26">
        <f t="shared" si="2"/>
        <v>4</v>
      </c>
      <c r="P46" s="25"/>
      <c r="Q46" s="25"/>
      <c r="R46" s="25"/>
      <c r="S46" s="27">
        <f t="shared" si="3"/>
        <v>19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19</v>
      </c>
      <c r="L47" s="23">
        <f t="shared" si="0"/>
        <v>0</v>
      </c>
      <c r="M47" s="24">
        <f t="shared" si="1"/>
        <v>0</v>
      </c>
      <c r="N47" s="25"/>
      <c r="O47" s="26">
        <f t="shared" si="2"/>
        <v>4</v>
      </c>
      <c r="P47" s="25"/>
      <c r="Q47" s="25"/>
      <c r="R47" s="25"/>
      <c r="S47" s="27">
        <f t="shared" si="3"/>
        <v>19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8</v>
      </c>
      <c r="L48" s="23">
        <f t="shared" si="0"/>
        <v>0</v>
      </c>
      <c r="M48" s="24">
        <f t="shared" si="1"/>
        <v>0</v>
      </c>
      <c r="N48" s="25"/>
      <c r="O48" s="26">
        <f t="shared" si="2"/>
        <v>2</v>
      </c>
      <c r="P48" s="25"/>
      <c r="Q48" s="25"/>
      <c r="R48" s="25"/>
      <c r="S48" s="27">
        <f t="shared" si="3"/>
        <v>8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7</v>
      </c>
      <c r="L49" s="23">
        <f t="shared" si="0"/>
        <v>0</v>
      </c>
      <c r="M49" s="24">
        <f t="shared" si="1"/>
        <v>0</v>
      </c>
      <c r="N49" s="25"/>
      <c r="O49" s="26">
        <f t="shared" si="2"/>
        <v>1</v>
      </c>
      <c r="P49" s="25"/>
      <c r="Q49" s="25"/>
      <c r="R49" s="25"/>
      <c r="S49" s="27">
        <f t="shared" si="3"/>
        <v>7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7</v>
      </c>
      <c r="L50" s="23">
        <f t="shared" si="0"/>
        <v>0</v>
      </c>
      <c r="M50" s="24">
        <f t="shared" si="1"/>
        <v>0</v>
      </c>
      <c r="N50" s="25"/>
      <c r="O50" s="26">
        <f t="shared" si="2"/>
        <v>1</v>
      </c>
      <c r="P50" s="25"/>
      <c r="Q50" s="25"/>
      <c r="R50" s="25"/>
      <c r="S50" s="27">
        <f t="shared" si="3"/>
        <v>7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2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2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24</v>
      </c>
      <c r="L53" s="23">
        <f t="shared" si="0"/>
        <v>0</v>
      </c>
      <c r="M53" s="24">
        <f t="shared" si="1"/>
        <v>0</v>
      </c>
      <c r="N53" s="25"/>
      <c r="O53" s="26">
        <f t="shared" si="2"/>
        <v>6</v>
      </c>
      <c r="P53" s="25"/>
      <c r="Q53" s="25"/>
      <c r="R53" s="25"/>
      <c r="S53" s="27">
        <f t="shared" si="3"/>
        <v>24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16</v>
      </c>
      <c r="L54" s="23">
        <f t="shared" si="0"/>
        <v>0</v>
      </c>
      <c r="M54" s="24">
        <f t="shared" si="1"/>
        <v>0</v>
      </c>
      <c r="N54" s="25"/>
      <c r="O54" s="26">
        <f t="shared" si="2"/>
        <v>4</v>
      </c>
      <c r="P54" s="25"/>
      <c r="Q54" s="25"/>
      <c r="R54" s="25"/>
      <c r="S54" s="27">
        <f t="shared" si="3"/>
        <v>16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15</v>
      </c>
      <c r="L55" s="23">
        <f t="shared" si="0"/>
        <v>0</v>
      </c>
      <c r="M55" s="24">
        <f t="shared" si="1"/>
        <v>0</v>
      </c>
      <c r="N55" s="25"/>
      <c r="O55" s="26">
        <f t="shared" si="2"/>
        <v>3</v>
      </c>
      <c r="P55" s="25"/>
      <c r="Q55" s="25"/>
      <c r="R55" s="25"/>
      <c r="S55" s="27">
        <f t="shared" si="3"/>
        <v>15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16</v>
      </c>
      <c r="L56" s="23">
        <f t="shared" si="0"/>
        <v>0</v>
      </c>
      <c r="M56" s="24">
        <f t="shared" si="1"/>
        <v>0</v>
      </c>
      <c r="N56" s="25"/>
      <c r="O56" s="26">
        <f t="shared" si="2"/>
        <v>4</v>
      </c>
      <c r="P56" s="25"/>
      <c r="Q56" s="25"/>
      <c r="R56" s="25"/>
      <c r="S56" s="27">
        <f t="shared" si="3"/>
        <v>16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29</v>
      </c>
      <c r="L57" s="23">
        <f t="shared" si="0"/>
        <v>0</v>
      </c>
      <c r="M57" s="24">
        <f t="shared" si="1"/>
        <v>0</v>
      </c>
      <c r="N57" s="25"/>
      <c r="O57" s="26">
        <f t="shared" si="2"/>
        <v>7</v>
      </c>
      <c r="P57" s="25"/>
      <c r="Q57" s="25"/>
      <c r="R57" s="25"/>
      <c r="S57" s="27">
        <f t="shared" si="3"/>
        <v>29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6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6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13</v>
      </c>
      <c r="L59" s="23">
        <f t="shared" si="0"/>
        <v>0</v>
      </c>
      <c r="M59" s="24">
        <f t="shared" si="1"/>
        <v>0</v>
      </c>
      <c r="N59" s="25"/>
      <c r="O59" s="26">
        <f t="shared" si="2"/>
        <v>3</v>
      </c>
      <c r="P59" s="25"/>
      <c r="Q59" s="25"/>
      <c r="R59" s="25"/>
      <c r="S59" s="27">
        <f t="shared" si="3"/>
        <v>13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13</v>
      </c>
      <c r="L60" s="23">
        <f t="shared" si="0"/>
        <v>0</v>
      </c>
      <c r="M60" s="24">
        <f t="shared" si="1"/>
        <v>0</v>
      </c>
      <c r="N60" s="25"/>
      <c r="O60" s="26">
        <f t="shared" si="2"/>
        <v>3</v>
      </c>
      <c r="P60" s="25"/>
      <c r="Q60" s="25"/>
      <c r="R60" s="25"/>
      <c r="S60" s="27">
        <f t="shared" si="3"/>
        <v>13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33</v>
      </c>
      <c r="L61" s="23">
        <f t="shared" si="0"/>
        <v>0</v>
      </c>
      <c r="M61" s="24">
        <f t="shared" si="1"/>
        <v>0</v>
      </c>
      <c r="N61" s="25"/>
      <c r="O61" s="26">
        <f t="shared" si="2"/>
        <v>8</v>
      </c>
      <c r="P61" s="25"/>
      <c r="Q61" s="25"/>
      <c r="R61" s="25"/>
      <c r="S61" s="27">
        <f t="shared" si="3"/>
        <v>33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14</v>
      </c>
      <c r="L62" s="23">
        <f t="shared" si="0"/>
        <v>0</v>
      </c>
      <c r="M62" s="24">
        <f t="shared" si="1"/>
        <v>0</v>
      </c>
      <c r="N62" s="25"/>
      <c r="O62" s="26">
        <f t="shared" si="2"/>
        <v>3</v>
      </c>
      <c r="P62" s="25"/>
      <c r="Q62" s="25"/>
      <c r="R62" s="25"/>
      <c r="S62" s="27">
        <f t="shared" si="3"/>
        <v>14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1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1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1496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356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1496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1067250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231480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1067250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5" priority="1" operator="lessThan">
      <formula>0</formula>
    </cfRule>
  </conditionalFormatting>
  <conditionalFormatting sqref="U4:AD63 AF4:AT63">
    <cfRule type="cellIs" dxfId="24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40AD-507D-430E-8B95-D3605805004B}">
  <dimension ref="A1:AU852"/>
  <sheetViews>
    <sheetView topLeftCell="A37" zoomScale="40" zoomScaleNormal="40" workbookViewId="0">
      <selection activeCell="J69" sqref="J69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156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4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1</v>
      </c>
      <c r="P4" s="25"/>
      <c r="Q4" s="25"/>
      <c r="R4" s="25"/>
      <c r="S4" s="27">
        <f>K4-(SUM(U4:AT4))+N4+P4+Q4-R4</f>
        <v>4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8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2</v>
      </c>
      <c r="P5" s="25"/>
      <c r="Q5" s="25"/>
      <c r="R5" s="25"/>
      <c r="S5" s="27">
        <f t="shared" ref="S5:S63" si="3">K5-(SUM(U5:AT5))+N5+P5+Q5-R5</f>
        <v>8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6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6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10</v>
      </c>
      <c r="L8" s="23">
        <f t="shared" si="0"/>
        <v>0</v>
      </c>
      <c r="M8" s="24">
        <f t="shared" si="1"/>
        <v>0</v>
      </c>
      <c r="N8" s="25"/>
      <c r="O8" s="26">
        <f t="shared" si="2"/>
        <v>2</v>
      </c>
      <c r="P8" s="25"/>
      <c r="Q8" s="25"/>
      <c r="R8" s="25"/>
      <c r="S8" s="27">
        <f t="shared" si="3"/>
        <v>10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4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4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2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2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1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1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128</v>
      </c>
      <c r="L15" s="23">
        <f t="shared" si="0"/>
        <v>0</v>
      </c>
      <c r="M15" s="24">
        <f t="shared" si="1"/>
        <v>0</v>
      </c>
      <c r="N15" s="25"/>
      <c r="O15" s="26">
        <f t="shared" si="2"/>
        <v>32</v>
      </c>
      <c r="P15" s="25"/>
      <c r="Q15" s="25"/>
      <c r="R15" s="25"/>
      <c r="S15" s="27">
        <f t="shared" si="3"/>
        <v>128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200</v>
      </c>
      <c r="L16" s="23">
        <f t="shared" si="0"/>
        <v>0</v>
      </c>
      <c r="M16" s="24">
        <f t="shared" si="1"/>
        <v>0</v>
      </c>
      <c r="N16" s="25"/>
      <c r="O16" s="26">
        <f t="shared" si="2"/>
        <v>50</v>
      </c>
      <c r="P16" s="25"/>
      <c r="Q16" s="25"/>
      <c r="R16" s="25"/>
      <c r="S16" s="27">
        <f t="shared" si="3"/>
        <v>200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16</v>
      </c>
      <c r="L17" s="23">
        <f t="shared" si="0"/>
        <v>0</v>
      </c>
      <c r="M17" s="24">
        <f t="shared" si="1"/>
        <v>0</v>
      </c>
      <c r="N17" s="25"/>
      <c r="O17" s="26">
        <f t="shared" si="2"/>
        <v>4</v>
      </c>
      <c r="P17" s="25"/>
      <c r="Q17" s="25"/>
      <c r="R17" s="25"/>
      <c r="S17" s="27">
        <f t="shared" si="3"/>
        <v>16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4</v>
      </c>
      <c r="L18" s="23">
        <f t="shared" si="0"/>
        <v>0</v>
      </c>
      <c r="M18" s="24">
        <f t="shared" si="1"/>
        <v>0</v>
      </c>
      <c r="N18" s="25"/>
      <c r="O18" s="26">
        <f t="shared" si="2"/>
        <v>1</v>
      </c>
      <c r="P18" s="25"/>
      <c r="Q18" s="25"/>
      <c r="R18" s="25"/>
      <c r="S18" s="27">
        <f t="shared" si="3"/>
        <v>4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8</v>
      </c>
      <c r="L19" s="23">
        <f t="shared" si="0"/>
        <v>0</v>
      </c>
      <c r="M19" s="24">
        <f t="shared" si="1"/>
        <v>0</v>
      </c>
      <c r="N19" s="25"/>
      <c r="O19" s="26">
        <f t="shared" si="2"/>
        <v>2</v>
      </c>
      <c r="P19" s="25"/>
      <c r="Q19" s="25"/>
      <c r="R19" s="25"/>
      <c r="S19" s="27">
        <f t="shared" si="3"/>
        <v>8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16</v>
      </c>
      <c r="L20" s="23">
        <f t="shared" si="0"/>
        <v>0</v>
      </c>
      <c r="M20" s="24">
        <f t="shared" si="1"/>
        <v>0</v>
      </c>
      <c r="N20" s="25"/>
      <c r="O20" s="26">
        <f t="shared" si="2"/>
        <v>4</v>
      </c>
      <c r="P20" s="25"/>
      <c r="Q20" s="25"/>
      <c r="R20" s="25"/>
      <c r="S20" s="27">
        <f t="shared" si="3"/>
        <v>16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16</v>
      </c>
      <c r="L21" s="23">
        <f t="shared" si="0"/>
        <v>0</v>
      </c>
      <c r="M21" s="24">
        <f t="shared" si="1"/>
        <v>0</v>
      </c>
      <c r="N21" s="25"/>
      <c r="O21" s="26">
        <f t="shared" si="2"/>
        <v>4</v>
      </c>
      <c r="P21" s="25"/>
      <c r="Q21" s="25"/>
      <c r="R21" s="25"/>
      <c r="S21" s="27">
        <f t="shared" si="3"/>
        <v>16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80</v>
      </c>
      <c r="L22" s="23">
        <f t="shared" si="0"/>
        <v>0</v>
      </c>
      <c r="M22" s="24">
        <f t="shared" si="1"/>
        <v>0</v>
      </c>
      <c r="N22" s="25"/>
      <c r="O22" s="26">
        <f t="shared" si="2"/>
        <v>20</v>
      </c>
      <c r="P22" s="25"/>
      <c r="Q22" s="25"/>
      <c r="R22" s="25"/>
      <c r="S22" s="27">
        <f t="shared" si="3"/>
        <v>80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8</v>
      </c>
      <c r="L23" s="23">
        <f t="shared" si="0"/>
        <v>0</v>
      </c>
      <c r="M23" s="24">
        <f t="shared" si="1"/>
        <v>0</v>
      </c>
      <c r="N23" s="25"/>
      <c r="O23" s="26">
        <f t="shared" si="2"/>
        <v>2</v>
      </c>
      <c r="P23" s="25"/>
      <c r="Q23" s="25"/>
      <c r="R23" s="25"/>
      <c r="S23" s="27">
        <f t="shared" si="3"/>
        <v>8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20</v>
      </c>
      <c r="L24" s="23">
        <f t="shared" si="0"/>
        <v>0</v>
      </c>
      <c r="M24" s="24">
        <f t="shared" si="1"/>
        <v>0</v>
      </c>
      <c r="N24" s="25"/>
      <c r="O24" s="26">
        <f t="shared" si="2"/>
        <v>5</v>
      </c>
      <c r="P24" s="25"/>
      <c r="Q24" s="25"/>
      <c r="R24" s="25"/>
      <c r="S24" s="27">
        <f t="shared" si="3"/>
        <v>20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20</v>
      </c>
      <c r="L25" s="23">
        <f t="shared" si="0"/>
        <v>0</v>
      </c>
      <c r="M25" s="24">
        <f t="shared" si="1"/>
        <v>0</v>
      </c>
      <c r="N25" s="25"/>
      <c r="O25" s="26">
        <f t="shared" si="2"/>
        <v>5</v>
      </c>
      <c r="P25" s="25"/>
      <c r="Q25" s="25"/>
      <c r="R25" s="25"/>
      <c r="S25" s="27">
        <f t="shared" si="3"/>
        <v>20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5</v>
      </c>
      <c r="L26" s="23">
        <f t="shared" si="0"/>
        <v>0</v>
      </c>
      <c r="M26" s="24">
        <f t="shared" si="1"/>
        <v>0</v>
      </c>
      <c r="N26" s="25"/>
      <c r="O26" s="26">
        <f t="shared" si="2"/>
        <v>1</v>
      </c>
      <c r="P26" s="25"/>
      <c r="Q26" s="25"/>
      <c r="R26" s="25"/>
      <c r="S26" s="27">
        <f t="shared" si="3"/>
        <v>5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4</v>
      </c>
      <c r="L27" s="23">
        <f t="shared" si="0"/>
        <v>0</v>
      </c>
      <c r="M27" s="24">
        <f t="shared" si="1"/>
        <v>0</v>
      </c>
      <c r="N27" s="25"/>
      <c r="O27" s="26">
        <f t="shared" si="2"/>
        <v>1</v>
      </c>
      <c r="P27" s="25"/>
      <c r="Q27" s="25"/>
      <c r="R27" s="25"/>
      <c r="S27" s="27">
        <f t="shared" si="3"/>
        <v>4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8</v>
      </c>
      <c r="L28" s="23">
        <f t="shared" si="0"/>
        <v>0</v>
      </c>
      <c r="M28" s="24">
        <f t="shared" si="1"/>
        <v>0</v>
      </c>
      <c r="N28" s="25"/>
      <c r="O28" s="26">
        <f t="shared" si="2"/>
        <v>2</v>
      </c>
      <c r="P28" s="25"/>
      <c r="Q28" s="25"/>
      <c r="R28" s="25"/>
      <c r="S28" s="27">
        <f t="shared" si="3"/>
        <v>8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40</v>
      </c>
      <c r="L29" s="23">
        <f t="shared" si="0"/>
        <v>0</v>
      </c>
      <c r="M29" s="24">
        <f t="shared" si="1"/>
        <v>0</v>
      </c>
      <c r="N29" s="25"/>
      <c r="O29" s="26">
        <f t="shared" si="2"/>
        <v>10</v>
      </c>
      <c r="P29" s="25"/>
      <c r="Q29" s="25"/>
      <c r="R29" s="25"/>
      <c r="S29" s="27">
        <f t="shared" si="3"/>
        <v>40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128</v>
      </c>
      <c r="L30" s="23">
        <f t="shared" si="0"/>
        <v>0</v>
      </c>
      <c r="M30" s="24">
        <f t="shared" si="1"/>
        <v>0</v>
      </c>
      <c r="N30" s="25"/>
      <c r="O30" s="26">
        <f t="shared" si="2"/>
        <v>32</v>
      </c>
      <c r="P30" s="25"/>
      <c r="Q30" s="25"/>
      <c r="R30" s="25"/>
      <c r="S30" s="27">
        <f t="shared" si="3"/>
        <v>128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10</v>
      </c>
      <c r="L31" s="23">
        <f t="shared" si="0"/>
        <v>0</v>
      </c>
      <c r="M31" s="24">
        <f t="shared" si="1"/>
        <v>0</v>
      </c>
      <c r="N31" s="25"/>
      <c r="O31" s="26">
        <f t="shared" si="2"/>
        <v>2</v>
      </c>
      <c r="P31" s="25"/>
      <c r="Q31" s="25"/>
      <c r="R31" s="25"/>
      <c r="S31" s="27">
        <f t="shared" si="3"/>
        <v>10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20</v>
      </c>
      <c r="L32" s="23">
        <f t="shared" si="0"/>
        <v>0</v>
      </c>
      <c r="M32" s="24">
        <f t="shared" si="1"/>
        <v>0</v>
      </c>
      <c r="N32" s="25"/>
      <c r="O32" s="26">
        <f t="shared" si="2"/>
        <v>5</v>
      </c>
      <c r="P32" s="25"/>
      <c r="Q32" s="25"/>
      <c r="R32" s="25"/>
      <c r="S32" s="27">
        <f t="shared" si="3"/>
        <v>20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10</v>
      </c>
      <c r="L33" s="23">
        <f t="shared" si="0"/>
        <v>0</v>
      </c>
      <c r="M33" s="24">
        <f t="shared" si="1"/>
        <v>0</v>
      </c>
      <c r="N33" s="25"/>
      <c r="O33" s="26">
        <f t="shared" si="2"/>
        <v>2</v>
      </c>
      <c r="P33" s="25"/>
      <c r="Q33" s="25"/>
      <c r="R33" s="25"/>
      <c r="S33" s="27">
        <f t="shared" si="3"/>
        <v>10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800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200</v>
      </c>
      <c r="P34" s="25"/>
      <c r="Q34" s="25"/>
      <c r="R34" s="25"/>
      <c r="S34" s="27">
        <f t="shared" si="3"/>
        <v>800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4</v>
      </c>
      <c r="L36" s="23">
        <f t="shared" si="0"/>
        <v>0</v>
      </c>
      <c r="M36" s="24">
        <f t="shared" si="1"/>
        <v>0</v>
      </c>
      <c r="N36" s="25"/>
      <c r="O36" s="26">
        <f t="shared" si="2"/>
        <v>1</v>
      </c>
      <c r="P36" s="25"/>
      <c r="Q36" s="25"/>
      <c r="R36" s="25"/>
      <c r="S36" s="27">
        <f t="shared" si="3"/>
        <v>4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8</v>
      </c>
      <c r="L37" s="23">
        <f t="shared" si="0"/>
        <v>0</v>
      </c>
      <c r="M37" s="24">
        <f t="shared" si="1"/>
        <v>0</v>
      </c>
      <c r="N37" s="25"/>
      <c r="O37" s="26">
        <f t="shared" si="2"/>
        <v>2</v>
      </c>
      <c r="P37" s="25"/>
      <c r="Q37" s="25"/>
      <c r="R37" s="25"/>
      <c r="S37" s="27">
        <f t="shared" si="3"/>
        <v>8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6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6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3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3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6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6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6</v>
      </c>
      <c r="L41" s="23">
        <f t="shared" si="0"/>
        <v>0</v>
      </c>
      <c r="M41" s="24">
        <f t="shared" si="1"/>
        <v>0</v>
      </c>
      <c r="N41" s="25"/>
      <c r="O41" s="26">
        <f t="shared" si="2"/>
        <v>1</v>
      </c>
      <c r="P41" s="25"/>
      <c r="Q41" s="25"/>
      <c r="R41" s="25"/>
      <c r="S41" s="27">
        <f t="shared" si="3"/>
        <v>6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4</v>
      </c>
      <c r="L42" s="23">
        <f t="shared" si="0"/>
        <v>0</v>
      </c>
      <c r="M42" s="24">
        <f t="shared" si="1"/>
        <v>0</v>
      </c>
      <c r="N42" s="25"/>
      <c r="O42" s="26">
        <f t="shared" si="2"/>
        <v>1</v>
      </c>
      <c r="P42" s="25"/>
      <c r="Q42" s="25"/>
      <c r="R42" s="25"/>
      <c r="S42" s="27">
        <f t="shared" si="3"/>
        <v>4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3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3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2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2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2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2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10</v>
      </c>
      <c r="L46" s="23">
        <f t="shared" si="0"/>
        <v>0</v>
      </c>
      <c r="M46" s="24">
        <f t="shared" si="1"/>
        <v>0</v>
      </c>
      <c r="N46" s="25"/>
      <c r="O46" s="26">
        <f t="shared" si="2"/>
        <v>2</v>
      </c>
      <c r="P46" s="25"/>
      <c r="Q46" s="25"/>
      <c r="R46" s="25"/>
      <c r="S46" s="27">
        <f t="shared" si="3"/>
        <v>10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4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4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8</v>
      </c>
      <c r="L48" s="23">
        <f t="shared" si="0"/>
        <v>0</v>
      </c>
      <c r="M48" s="24">
        <f t="shared" si="1"/>
        <v>0</v>
      </c>
      <c r="N48" s="25"/>
      <c r="O48" s="26">
        <f t="shared" si="2"/>
        <v>2</v>
      </c>
      <c r="P48" s="25"/>
      <c r="Q48" s="25"/>
      <c r="R48" s="25"/>
      <c r="S48" s="27">
        <f t="shared" si="3"/>
        <v>8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8</v>
      </c>
      <c r="L49" s="23">
        <f t="shared" si="0"/>
        <v>0</v>
      </c>
      <c r="M49" s="24">
        <f t="shared" si="1"/>
        <v>0</v>
      </c>
      <c r="N49" s="25"/>
      <c r="O49" s="26">
        <f t="shared" si="2"/>
        <v>2</v>
      </c>
      <c r="P49" s="25"/>
      <c r="Q49" s="25"/>
      <c r="R49" s="25"/>
      <c r="S49" s="27">
        <f t="shared" si="3"/>
        <v>8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160</v>
      </c>
      <c r="L51" s="23">
        <f t="shared" si="0"/>
        <v>0</v>
      </c>
      <c r="M51" s="24">
        <f t="shared" si="1"/>
        <v>0</v>
      </c>
      <c r="N51" s="25"/>
      <c r="O51" s="26">
        <f t="shared" si="2"/>
        <v>40</v>
      </c>
      <c r="P51" s="25"/>
      <c r="Q51" s="25"/>
      <c r="R51" s="25"/>
      <c r="S51" s="27">
        <f t="shared" si="3"/>
        <v>160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10</v>
      </c>
      <c r="L52" s="23">
        <f t="shared" si="0"/>
        <v>0</v>
      </c>
      <c r="M52" s="24">
        <f t="shared" si="1"/>
        <v>0</v>
      </c>
      <c r="N52" s="25"/>
      <c r="O52" s="26">
        <f t="shared" si="2"/>
        <v>2</v>
      </c>
      <c r="P52" s="25"/>
      <c r="Q52" s="25"/>
      <c r="R52" s="25"/>
      <c r="S52" s="27">
        <f t="shared" si="3"/>
        <v>10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8</v>
      </c>
      <c r="L53" s="23">
        <f t="shared" si="0"/>
        <v>0</v>
      </c>
      <c r="M53" s="24">
        <f t="shared" si="1"/>
        <v>0</v>
      </c>
      <c r="N53" s="25"/>
      <c r="O53" s="26">
        <f t="shared" si="2"/>
        <v>2</v>
      </c>
      <c r="P53" s="25"/>
      <c r="Q53" s="25"/>
      <c r="R53" s="25"/>
      <c r="S53" s="27">
        <f t="shared" si="3"/>
        <v>8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16</v>
      </c>
      <c r="L54" s="23">
        <f t="shared" si="0"/>
        <v>0</v>
      </c>
      <c r="M54" s="24">
        <f t="shared" si="1"/>
        <v>0</v>
      </c>
      <c r="N54" s="25"/>
      <c r="O54" s="26">
        <f t="shared" si="2"/>
        <v>4</v>
      </c>
      <c r="P54" s="25"/>
      <c r="Q54" s="25"/>
      <c r="R54" s="25"/>
      <c r="S54" s="27">
        <f t="shared" si="3"/>
        <v>16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16</v>
      </c>
      <c r="L55" s="23">
        <f t="shared" si="0"/>
        <v>0</v>
      </c>
      <c r="M55" s="24">
        <f t="shared" si="1"/>
        <v>0</v>
      </c>
      <c r="N55" s="25"/>
      <c r="O55" s="26">
        <f t="shared" si="2"/>
        <v>4</v>
      </c>
      <c r="P55" s="25"/>
      <c r="Q55" s="25"/>
      <c r="R55" s="25"/>
      <c r="S55" s="27">
        <f t="shared" si="3"/>
        <v>16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16</v>
      </c>
      <c r="L56" s="23">
        <f t="shared" si="0"/>
        <v>0</v>
      </c>
      <c r="M56" s="24">
        <f t="shared" si="1"/>
        <v>0</v>
      </c>
      <c r="N56" s="25"/>
      <c r="O56" s="26">
        <f t="shared" si="2"/>
        <v>4</v>
      </c>
      <c r="P56" s="25"/>
      <c r="Q56" s="25"/>
      <c r="R56" s="25"/>
      <c r="S56" s="27">
        <f t="shared" si="3"/>
        <v>16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48</v>
      </c>
      <c r="L57" s="23">
        <f t="shared" si="0"/>
        <v>0</v>
      </c>
      <c r="M57" s="24">
        <f t="shared" si="1"/>
        <v>0</v>
      </c>
      <c r="N57" s="25"/>
      <c r="O57" s="26">
        <f t="shared" si="2"/>
        <v>12</v>
      </c>
      <c r="P57" s="25"/>
      <c r="Q57" s="25"/>
      <c r="R57" s="25"/>
      <c r="S57" s="27">
        <f t="shared" si="3"/>
        <v>48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48</v>
      </c>
      <c r="L58" s="23">
        <f t="shared" si="0"/>
        <v>0</v>
      </c>
      <c r="M58" s="24">
        <f t="shared" si="1"/>
        <v>0</v>
      </c>
      <c r="N58" s="25"/>
      <c r="O58" s="26">
        <f t="shared" si="2"/>
        <v>12</v>
      </c>
      <c r="P58" s="25"/>
      <c r="Q58" s="25"/>
      <c r="R58" s="25"/>
      <c r="S58" s="27">
        <f t="shared" si="3"/>
        <v>48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24</v>
      </c>
      <c r="L59" s="23">
        <f t="shared" si="0"/>
        <v>0</v>
      </c>
      <c r="M59" s="24">
        <f t="shared" si="1"/>
        <v>0</v>
      </c>
      <c r="N59" s="25"/>
      <c r="O59" s="26">
        <f t="shared" si="2"/>
        <v>6</v>
      </c>
      <c r="P59" s="25"/>
      <c r="Q59" s="25"/>
      <c r="R59" s="25"/>
      <c r="S59" s="27">
        <f t="shared" si="3"/>
        <v>24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24</v>
      </c>
      <c r="L60" s="23">
        <f t="shared" si="0"/>
        <v>0</v>
      </c>
      <c r="M60" s="24">
        <f t="shared" si="1"/>
        <v>0</v>
      </c>
      <c r="N60" s="25"/>
      <c r="O60" s="26">
        <f t="shared" si="2"/>
        <v>6</v>
      </c>
      <c r="P60" s="25"/>
      <c r="Q60" s="25"/>
      <c r="R60" s="25"/>
      <c r="S60" s="27">
        <f t="shared" si="3"/>
        <v>24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32</v>
      </c>
      <c r="L61" s="23">
        <f t="shared" si="0"/>
        <v>0</v>
      </c>
      <c r="M61" s="24">
        <f t="shared" si="1"/>
        <v>0</v>
      </c>
      <c r="N61" s="25"/>
      <c r="O61" s="26">
        <f t="shared" si="2"/>
        <v>8</v>
      </c>
      <c r="P61" s="25"/>
      <c r="Q61" s="25"/>
      <c r="R61" s="25"/>
      <c r="S61" s="27">
        <f t="shared" si="3"/>
        <v>32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8</v>
      </c>
      <c r="L62" s="23">
        <f t="shared" si="0"/>
        <v>0</v>
      </c>
      <c r="M62" s="24">
        <f t="shared" si="1"/>
        <v>0</v>
      </c>
      <c r="N62" s="25"/>
      <c r="O62" s="26">
        <f t="shared" si="2"/>
        <v>2</v>
      </c>
      <c r="P62" s="25"/>
      <c r="Q62" s="25"/>
      <c r="R62" s="25"/>
      <c r="S62" s="27">
        <f t="shared" si="3"/>
        <v>8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2162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532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2162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1121350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239725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1121350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3" priority="1" operator="lessThan">
      <formula>0</formula>
    </cfRule>
  </conditionalFormatting>
  <conditionalFormatting sqref="U4:AD63 AF4:AT63">
    <cfRule type="cellIs" dxfId="22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87B6-F5D7-4E7F-B725-260CA01FA5D8}">
  <dimension ref="A1:AU852"/>
  <sheetViews>
    <sheetView topLeftCell="A43" zoomScale="40" zoomScaleNormal="40" workbookViewId="0">
      <selection activeCell="E67" sqref="E67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157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1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1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12</v>
      </c>
      <c r="L7" s="23">
        <f t="shared" si="0"/>
        <v>0</v>
      </c>
      <c r="M7" s="24">
        <f t="shared" si="1"/>
        <v>0</v>
      </c>
      <c r="N7" s="25"/>
      <c r="O7" s="26">
        <f t="shared" si="2"/>
        <v>3</v>
      </c>
      <c r="P7" s="25"/>
      <c r="Q7" s="25"/>
      <c r="R7" s="25"/>
      <c r="S7" s="27">
        <f t="shared" si="3"/>
        <v>12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12</v>
      </c>
      <c r="L8" s="23">
        <f t="shared" si="0"/>
        <v>0</v>
      </c>
      <c r="M8" s="24">
        <f t="shared" si="1"/>
        <v>0</v>
      </c>
      <c r="N8" s="25"/>
      <c r="O8" s="26">
        <f t="shared" si="2"/>
        <v>3</v>
      </c>
      <c r="P8" s="25"/>
      <c r="Q8" s="25"/>
      <c r="R8" s="25"/>
      <c r="S8" s="27">
        <f t="shared" si="3"/>
        <v>12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63</v>
      </c>
      <c r="L15" s="23">
        <f t="shared" si="0"/>
        <v>0</v>
      </c>
      <c r="M15" s="24">
        <f t="shared" si="1"/>
        <v>0</v>
      </c>
      <c r="N15" s="25"/>
      <c r="O15" s="26">
        <f t="shared" si="2"/>
        <v>15</v>
      </c>
      <c r="P15" s="25"/>
      <c r="Q15" s="25"/>
      <c r="R15" s="25"/>
      <c r="S15" s="27">
        <f t="shared" si="3"/>
        <v>63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5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5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0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0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2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2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6</v>
      </c>
      <c r="L21" s="23">
        <f t="shared" si="0"/>
        <v>0</v>
      </c>
      <c r="M21" s="24">
        <f t="shared" si="1"/>
        <v>0</v>
      </c>
      <c r="N21" s="25"/>
      <c r="O21" s="26">
        <f t="shared" si="2"/>
        <v>1</v>
      </c>
      <c r="P21" s="25"/>
      <c r="Q21" s="25"/>
      <c r="R21" s="25"/>
      <c r="S21" s="27">
        <f t="shared" si="3"/>
        <v>6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4</v>
      </c>
      <c r="L24" s="23">
        <f t="shared" si="0"/>
        <v>0</v>
      </c>
      <c r="M24" s="24">
        <f t="shared" si="1"/>
        <v>0</v>
      </c>
      <c r="N24" s="25"/>
      <c r="O24" s="26">
        <f t="shared" si="2"/>
        <v>1</v>
      </c>
      <c r="P24" s="25"/>
      <c r="Q24" s="25"/>
      <c r="R24" s="25"/>
      <c r="S24" s="27">
        <f t="shared" si="3"/>
        <v>4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60</v>
      </c>
      <c r="L29" s="23">
        <f t="shared" si="0"/>
        <v>0</v>
      </c>
      <c r="M29" s="24">
        <f t="shared" si="1"/>
        <v>0</v>
      </c>
      <c r="N29" s="25"/>
      <c r="O29" s="26">
        <f t="shared" si="2"/>
        <v>15</v>
      </c>
      <c r="P29" s="25"/>
      <c r="Q29" s="25"/>
      <c r="R29" s="25"/>
      <c r="S29" s="27">
        <f t="shared" si="3"/>
        <v>60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12</v>
      </c>
      <c r="L31" s="23">
        <f t="shared" si="0"/>
        <v>0</v>
      </c>
      <c r="M31" s="24">
        <f t="shared" si="1"/>
        <v>0</v>
      </c>
      <c r="N31" s="25"/>
      <c r="O31" s="26">
        <f t="shared" si="2"/>
        <v>3</v>
      </c>
      <c r="P31" s="25"/>
      <c r="Q31" s="25"/>
      <c r="R31" s="25"/>
      <c r="S31" s="27">
        <f t="shared" si="3"/>
        <v>12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12</v>
      </c>
      <c r="L32" s="23">
        <f t="shared" si="0"/>
        <v>0</v>
      </c>
      <c r="M32" s="24">
        <f t="shared" si="1"/>
        <v>0</v>
      </c>
      <c r="N32" s="25"/>
      <c r="O32" s="26">
        <f t="shared" si="2"/>
        <v>3</v>
      </c>
      <c r="P32" s="25"/>
      <c r="Q32" s="25"/>
      <c r="R32" s="25"/>
      <c r="S32" s="27">
        <f t="shared" si="3"/>
        <v>12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400</v>
      </c>
      <c r="L34" s="23">
        <f t="shared" si="0"/>
        <v>0</v>
      </c>
      <c r="M34" s="24">
        <f t="shared" si="1"/>
        <v>0</v>
      </c>
      <c r="N34" s="25"/>
      <c r="O34" s="26">
        <f t="shared" si="2"/>
        <v>100</v>
      </c>
      <c r="P34" s="25"/>
      <c r="Q34" s="25"/>
      <c r="R34" s="25"/>
      <c r="S34" s="27">
        <f t="shared" si="3"/>
        <v>400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100</v>
      </c>
      <c r="L35" s="23">
        <f t="shared" si="0"/>
        <v>0</v>
      </c>
      <c r="M35" s="24">
        <f t="shared" si="1"/>
        <v>0</v>
      </c>
      <c r="N35" s="25"/>
      <c r="O35" s="26">
        <f t="shared" si="2"/>
        <v>25</v>
      </c>
      <c r="P35" s="25"/>
      <c r="Q35" s="25"/>
      <c r="R35" s="25"/>
      <c r="S35" s="27">
        <f t="shared" si="3"/>
        <v>100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1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1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1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1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2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2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1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1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0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0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2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5</v>
      </c>
      <c r="L47" s="23">
        <f t="shared" si="0"/>
        <v>0</v>
      </c>
      <c r="M47" s="24">
        <f t="shared" si="1"/>
        <v>0</v>
      </c>
      <c r="N47" s="25"/>
      <c r="O47" s="26">
        <f t="shared" si="2"/>
        <v>1</v>
      </c>
      <c r="P47" s="25"/>
      <c r="Q47" s="25"/>
      <c r="R47" s="25"/>
      <c r="S47" s="27">
        <f t="shared" si="3"/>
        <v>5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6</v>
      </c>
      <c r="L48" s="23">
        <f t="shared" si="0"/>
        <v>0</v>
      </c>
      <c r="M48" s="24">
        <f t="shared" si="1"/>
        <v>0</v>
      </c>
      <c r="N48" s="25"/>
      <c r="O48" s="26">
        <f t="shared" si="2"/>
        <v>1</v>
      </c>
      <c r="P48" s="25"/>
      <c r="Q48" s="25"/>
      <c r="R48" s="25"/>
      <c r="S48" s="27">
        <f t="shared" si="3"/>
        <v>6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1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1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0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0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5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5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52</v>
      </c>
      <c r="L57" s="23">
        <f t="shared" si="0"/>
        <v>0</v>
      </c>
      <c r="M57" s="24">
        <f t="shared" si="1"/>
        <v>0</v>
      </c>
      <c r="N57" s="25"/>
      <c r="O57" s="26">
        <f t="shared" si="2"/>
        <v>13</v>
      </c>
      <c r="P57" s="25"/>
      <c r="Q57" s="25"/>
      <c r="R57" s="25"/>
      <c r="S57" s="27">
        <f t="shared" si="3"/>
        <v>52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0</v>
      </c>
      <c r="L58" s="23">
        <f t="shared" si="0"/>
        <v>0</v>
      </c>
      <c r="M58" s="24">
        <f t="shared" si="1"/>
        <v>0</v>
      </c>
      <c r="N58" s="25"/>
      <c r="O58" s="26">
        <f t="shared" si="2"/>
        <v>0</v>
      </c>
      <c r="P58" s="25"/>
      <c r="Q58" s="25"/>
      <c r="R58" s="25"/>
      <c r="S58" s="27">
        <f t="shared" si="3"/>
        <v>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2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2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2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1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1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1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1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775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186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775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450000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94225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450000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21" priority="1" operator="lessThan">
      <formula>0</formula>
    </cfRule>
  </conditionalFormatting>
  <conditionalFormatting sqref="U4:AD63 AF4:AT63">
    <cfRule type="cellIs" dxfId="20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982D-BF19-48D8-99F4-FDD3EAC4F985}">
  <dimension ref="A1:AU852"/>
  <sheetViews>
    <sheetView topLeftCell="A34" zoomScale="40" zoomScaleNormal="40" workbookViewId="0">
      <selection activeCell="K68" sqref="K68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159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0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0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0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0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3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3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4</v>
      </c>
      <c r="L8" s="23">
        <f t="shared" si="0"/>
        <v>0</v>
      </c>
      <c r="M8" s="24">
        <f t="shared" si="1"/>
        <v>0</v>
      </c>
      <c r="N8" s="25"/>
      <c r="O8" s="26">
        <f t="shared" si="2"/>
        <v>1</v>
      </c>
      <c r="P8" s="25"/>
      <c r="Q8" s="25"/>
      <c r="R8" s="25"/>
      <c r="S8" s="27">
        <f t="shared" si="3"/>
        <v>4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3</v>
      </c>
      <c r="L15" s="23">
        <f t="shared" si="0"/>
        <v>0</v>
      </c>
      <c r="M15" s="24">
        <f t="shared" si="1"/>
        <v>0</v>
      </c>
      <c r="N15" s="25"/>
      <c r="O15" s="26">
        <f t="shared" si="2"/>
        <v>0</v>
      </c>
      <c r="P15" s="25"/>
      <c r="Q15" s="25"/>
      <c r="R15" s="25"/>
      <c r="S15" s="27">
        <f t="shared" si="3"/>
        <v>3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3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3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3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3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3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3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6</v>
      </c>
      <c r="L23" s="23">
        <f t="shared" si="0"/>
        <v>0</v>
      </c>
      <c r="M23" s="24">
        <f t="shared" si="1"/>
        <v>0</v>
      </c>
      <c r="N23" s="25"/>
      <c r="O23" s="26">
        <f t="shared" si="2"/>
        <v>1</v>
      </c>
      <c r="P23" s="25"/>
      <c r="Q23" s="25"/>
      <c r="R23" s="25"/>
      <c r="S23" s="27">
        <f t="shared" si="3"/>
        <v>6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8</v>
      </c>
      <c r="L31" s="23">
        <f t="shared" si="0"/>
        <v>0</v>
      </c>
      <c r="M31" s="24">
        <f t="shared" si="1"/>
        <v>0</v>
      </c>
      <c r="N31" s="25"/>
      <c r="O31" s="26">
        <f t="shared" si="2"/>
        <v>2</v>
      </c>
      <c r="P31" s="25"/>
      <c r="Q31" s="25"/>
      <c r="R31" s="25"/>
      <c r="S31" s="27">
        <f t="shared" si="3"/>
        <v>8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4</v>
      </c>
      <c r="L32" s="23">
        <f t="shared" si="0"/>
        <v>0</v>
      </c>
      <c r="M32" s="24">
        <f t="shared" si="1"/>
        <v>0</v>
      </c>
      <c r="N32" s="25"/>
      <c r="O32" s="26">
        <f t="shared" si="2"/>
        <v>1</v>
      </c>
      <c r="P32" s="25"/>
      <c r="Q32" s="25"/>
      <c r="R32" s="25"/>
      <c r="S32" s="27">
        <f t="shared" si="3"/>
        <v>4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4</v>
      </c>
      <c r="L33" s="23">
        <f t="shared" si="0"/>
        <v>0</v>
      </c>
      <c r="M33" s="24">
        <f t="shared" si="1"/>
        <v>0</v>
      </c>
      <c r="N33" s="25"/>
      <c r="O33" s="26">
        <f t="shared" si="2"/>
        <v>1</v>
      </c>
      <c r="P33" s="25"/>
      <c r="Q33" s="25"/>
      <c r="R33" s="25"/>
      <c r="S33" s="27">
        <f t="shared" si="3"/>
        <v>4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0</v>
      </c>
      <c r="L35" s="23">
        <f t="shared" si="0"/>
        <v>0</v>
      </c>
      <c r="M35" s="24">
        <f t="shared" si="1"/>
        <v>0</v>
      </c>
      <c r="N35" s="25"/>
      <c r="O35" s="26">
        <f t="shared" si="2"/>
        <v>0</v>
      </c>
      <c r="P35" s="25"/>
      <c r="Q35" s="25"/>
      <c r="R35" s="25"/>
      <c r="S35" s="27">
        <f t="shared" si="3"/>
        <v>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3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3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6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6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6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6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3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3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3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3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2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2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0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0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4</v>
      </c>
      <c r="L55" s="23">
        <f t="shared" si="0"/>
        <v>0</v>
      </c>
      <c r="M55" s="24">
        <f t="shared" si="1"/>
        <v>0</v>
      </c>
      <c r="N55" s="25"/>
      <c r="O55" s="26">
        <f t="shared" si="2"/>
        <v>1</v>
      </c>
      <c r="P55" s="25"/>
      <c r="Q55" s="25"/>
      <c r="R55" s="25"/>
      <c r="S55" s="27">
        <f t="shared" si="3"/>
        <v>4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6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12</v>
      </c>
      <c r="L57" s="23">
        <f t="shared" si="0"/>
        <v>0</v>
      </c>
      <c r="M57" s="24">
        <f t="shared" si="1"/>
        <v>0</v>
      </c>
      <c r="N57" s="25"/>
      <c r="O57" s="26">
        <f t="shared" si="2"/>
        <v>3</v>
      </c>
      <c r="P57" s="25"/>
      <c r="Q57" s="25"/>
      <c r="R57" s="25"/>
      <c r="S57" s="27">
        <f t="shared" si="3"/>
        <v>12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6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6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7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7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2</v>
      </c>
      <c r="L62" s="23">
        <f t="shared" si="0"/>
        <v>0</v>
      </c>
      <c r="M62" s="24">
        <f t="shared" si="1"/>
        <v>0</v>
      </c>
      <c r="N62" s="25"/>
      <c r="O62" s="26">
        <f t="shared" si="2"/>
        <v>0</v>
      </c>
      <c r="P62" s="25"/>
      <c r="Q62" s="25"/>
      <c r="R62" s="25"/>
      <c r="S62" s="27">
        <f t="shared" si="3"/>
        <v>2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103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15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103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262050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38200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262050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9" priority="1" operator="lessThan">
      <formula>0</formula>
    </cfRule>
  </conditionalFormatting>
  <conditionalFormatting sqref="U4:AD63 AF4:AT63">
    <cfRule type="cellIs" dxfId="18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5721-0AA8-4A87-92C6-8CC250EB738D}">
  <dimension ref="A1:AU852"/>
  <sheetViews>
    <sheetView topLeftCell="A34" zoomScale="40" zoomScaleNormal="40" workbookViewId="0">
      <selection activeCell="J69" sqref="J69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2</v>
      </c>
      <c r="L7" s="23">
        <f t="shared" si="0"/>
        <v>0</v>
      </c>
      <c r="M7" s="24">
        <f t="shared" si="1"/>
        <v>0</v>
      </c>
      <c r="N7" s="25"/>
      <c r="O7" s="26">
        <f t="shared" si="2"/>
        <v>0</v>
      </c>
      <c r="P7" s="25"/>
      <c r="Q7" s="25"/>
      <c r="R7" s="25"/>
      <c r="S7" s="27">
        <f t="shared" si="3"/>
        <v>2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4</v>
      </c>
      <c r="L8" s="23">
        <f t="shared" si="0"/>
        <v>0</v>
      </c>
      <c r="M8" s="24">
        <f t="shared" si="1"/>
        <v>0</v>
      </c>
      <c r="N8" s="25"/>
      <c r="O8" s="26">
        <f t="shared" si="2"/>
        <v>1</v>
      </c>
      <c r="P8" s="25"/>
      <c r="Q8" s="25"/>
      <c r="R8" s="25"/>
      <c r="S8" s="27">
        <f t="shared" si="3"/>
        <v>4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1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1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50</v>
      </c>
      <c r="L15" s="23">
        <f t="shared" si="0"/>
        <v>0</v>
      </c>
      <c r="M15" s="24">
        <f t="shared" si="1"/>
        <v>0</v>
      </c>
      <c r="N15" s="25"/>
      <c r="O15" s="26">
        <f t="shared" si="2"/>
        <v>12</v>
      </c>
      <c r="P15" s="25"/>
      <c r="Q15" s="25"/>
      <c r="R15" s="25"/>
      <c r="S15" s="27">
        <f t="shared" si="3"/>
        <v>50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0</v>
      </c>
      <c r="L17" s="23">
        <f t="shared" si="0"/>
        <v>0</v>
      </c>
      <c r="M17" s="24">
        <f t="shared" si="1"/>
        <v>0</v>
      </c>
      <c r="N17" s="25"/>
      <c r="O17" s="26">
        <f t="shared" si="2"/>
        <v>0</v>
      </c>
      <c r="P17" s="25"/>
      <c r="Q17" s="25"/>
      <c r="R17" s="25"/>
      <c r="S17" s="27">
        <f t="shared" si="3"/>
        <v>0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1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1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4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4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6</v>
      </c>
      <c r="L21" s="23">
        <f t="shared" si="0"/>
        <v>0</v>
      </c>
      <c r="M21" s="24">
        <f t="shared" si="1"/>
        <v>0</v>
      </c>
      <c r="N21" s="25"/>
      <c r="O21" s="26">
        <f t="shared" si="2"/>
        <v>1</v>
      </c>
      <c r="P21" s="25"/>
      <c r="Q21" s="25"/>
      <c r="R21" s="25"/>
      <c r="S21" s="27">
        <f t="shared" si="3"/>
        <v>6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24</v>
      </c>
      <c r="L24" s="23">
        <f t="shared" si="0"/>
        <v>0</v>
      </c>
      <c r="M24" s="24">
        <f t="shared" si="1"/>
        <v>0</v>
      </c>
      <c r="N24" s="25"/>
      <c r="O24" s="26">
        <f t="shared" si="2"/>
        <v>6</v>
      </c>
      <c r="P24" s="25"/>
      <c r="Q24" s="25"/>
      <c r="R24" s="25"/>
      <c r="S24" s="27">
        <f t="shared" si="3"/>
        <v>24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10</v>
      </c>
      <c r="L25" s="23">
        <f t="shared" si="0"/>
        <v>0</v>
      </c>
      <c r="M25" s="24">
        <f t="shared" si="1"/>
        <v>0</v>
      </c>
      <c r="N25" s="25"/>
      <c r="O25" s="26">
        <f t="shared" si="2"/>
        <v>2</v>
      </c>
      <c r="P25" s="25"/>
      <c r="Q25" s="25"/>
      <c r="R25" s="25"/>
      <c r="S25" s="27">
        <f t="shared" si="3"/>
        <v>10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4</v>
      </c>
      <c r="L28" s="23">
        <f t="shared" si="0"/>
        <v>0</v>
      </c>
      <c r="M28" s="24">
        <f t="shared" si="1"/>
        <v>0</v>
      </c>
      <c r="N28" s="25"/>
      <c r="O28" s="26">
        <f t="shared" si="2"/>
        <v>1</v>
      </c>
      <c r="P28" s="25"/>
      <c r="Q28" s="25"/>
      <c r="R28" s="25"/>
      <c r="S28" s="27">
        <f t="shared" si="3"/>
        <v>4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0</v>
      </c>
      <c r="L29" s="23">
        <f t="shared" si="0"/>
        <v>0</v>
      </c>
      <c r="M29" s="24">
        <f t="shared" si="1"/>
        <v>0</v>
      </c>
      <c r="N29" s="25"/>
      <c r="O29" s="26">
        <f t="shared" si="2"/>
        <v>0</v>
      </c>
      <c r="P29" s="25"/>
      <c r="Q29" s="25"/>
      <c r="R29" s="25"/>
      <c r="S29" s="27">
        <f t="shared" si="3"/>
        <v>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0</v>
      </c>
      <c r="L30" s="23">
        <f t="shared" si="0"/>
        <v>0</v>
      </c>
      <c r="M30" s="24">
        <f t="shared" si="1"/>
        <v>0</v>
      </c>
      <c r="N30" s="25"/>
      <c r="O30" s="26">
        <f t="shared" si="2"/>
        <v>0</v>
      </c>
      <c r="P30" s="25"/>
      <c r="Q30" s="25"/>
      <c r="R30" s="25"/>
      <c r="S30" s="27">
        <f t="shared" si="3"/>
        <v>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15</v>
      </c>
      <c r="L32" s="23">
        <f t="shared" si="0"/>
        <v>0</v>
      </c>
      <c r="M32" s="24">
        <f t="shared" si="1"/>
        <v>0</v>
      </c>
      <c r="N32" s="25"/>
      <c r="O32" s="26">
        <f t="shared" si="2"/>
        <v>3</v>
      </c>
      <c r="P32" s="25"/>
      <c r="Q32" s="25"/>
      <c r="R32" s="25"/>
      <c r="S32" s="27">
        <f t="shared" si="3"/>
        <v>15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5</v>
      </c>
      <c r="L33" s="23">
        <f t="shared" si="0"/>
        <v>0</v>
      </c>
      <c r="M33" s="24">
        <f t="shared" si="1"/>
        <v>0</v>
      </c>
      <c r="N33" s="25"/>
      <c r="O33" s="26">
        <f t="shared" si="2"/>
        <v>1</v>
      </c>
      <c r="P33" s="25"/>
      <c r="Q33" s="25"/>
      <c r="R33" s="25"/>
      <c r="S33" s="27">
        <f t="shared" si="3"/>
        <v>5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800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200</v>
      </c>
      <c r="P34" s="25"/>
      <c r="Q34" s="25"/>
      <c r="R34" s="25"/>
      <c r="S34" s="27">
        <f t="shared" si="3"/>
        <v>800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20</v>
      </c>
      <c r="L35" s="23">
        <f t="shared" si="0"/>
        <v>0</v>
      </c>
      <c r="M35" s="24">
        <f t="shared" si="1"/>
        <v>0</v>
      </c>
      <c r="N35" s="25"/>
      <c r="O35" s="26">
        <f t="shared" si="2"/>
        <v>5</v>
      </c>
      <c r="P35" s="25"/>
      <c r="Q35" s="25"/>
      <c r="R35" s="25"/>
      <c r="S35" s="27">
        <f t="shared" si="3"/>
        <v>20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0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0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4</v>
      </c>
      <c r="L37" s="23">
        <f t="shared" si="0"/>
        <v>0</v>
      </c>
      <c r="M37" s="24">
        <f t="shared" si="1"/>
        <v>0</v>
      </c>
      <c r="N37" s="25"/>
      <c r="O37" s="26">
        <f t="shared" si="2"/>
        <v>1</v>
      </c>
      <c r="P37" s="25"/>
      <c r="Q37" s="25"/>
      <c r="R37" s="25"/>
      <c r="S37" s="27">
        <f t="shared" si="3"/>
        <v>4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4</v>
      </c>
      <c r="L38" s="23">
        <f t="shared" si="0"/>
        <v>0</v>
      </c>
      <c r="M38" s="24">
        <f t="shared" si="1"/>
        <v>0</v>
      </c>
      <c r="N38" s="25"/>
      <c r="O38" s="26">
        <f t="shared" si="2"/>
        <v>1</v>
      </c>
      <c r="P38" s="25"/>
      <c r="Q38" s="25"/>
      <c r="R38" s="25"/>
      <c r="S38" s="27">
        <f t="shared" si="3"/>
        <v>4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2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2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0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0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2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2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1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1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1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1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1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500</v>
      </c>
      <c r="L51" s="23">
        <f t="shared" si="0"/>
        <v>0</v>
      </c>
      <c r="M51" s="24">
        <f t="shared" si="1"/>
        <v>0</v>
      </c>
      <c r="N51" s="25"/>
      <c r="O51" s="26">
        <f t="shared" si="2"/>
        <v>125</v>
      </c>
      <c r="P51" s="25"/>
      <c r="Q51" s="25"/>
      <c r="R51" s="25"/>
      <c r="S51" s="27">
        <f t="shared" si="3"/>
        <v>500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3</v>
      </c>
      <c r="L53" s="23">
        <f t="shared" si="0"/>
        <v>0</v>
      </c>
      <c r="M53" s="24">
        <f t="shared" si="1"/>
        <v>0</v>
      </c>
      <c r="N53" s="25"/>
      <c r="O53" s="26">
        <f t="shared" si="2"/>
        <v>0</v>
      </c>
      <c r="P53" s="25"/>
      <c r="Q53" s="25"/>
      <c r="R53" s="25"/>
      <c r="S53" s="27">
        <f t="shared" si="3"/>
        <v>3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0</v>
      </c>
      <c r="L54" s="23">
        <f t="shared" si="0"/>
        <v>0</v>
      </c>
      <c r="M54" s="24">
        <f t="shared" si="1"/>
        <v>0</v>
      </c>
      <c r="N54" s="25"/>
      <c r="O54" s="26">
        <f t="shared" si="2"/>
        <v>0</v>
      </c>
      <c r="P54" s="25"/>
      <c r="Q54" s="25"/>
      <c r="R54" s="25"/>
      <c r="S54" s="27">
        <f t="shared" si="3"/>
        <v>0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4</v>
      </c>
      <c r="L55" s="23">
        <f t="shared" si="0"/>
        <v>0</v>
      </c>
      <c r="M55" s="24">
        <f t="shared" si="1"/>
        <v>0</v>
      </c>
      <c r="N55" s="25"/>
      <c r="O55" s="26">
        <f t="shared" si="2"/>
        <v>1</v>
      </c>
      <c r="P55" s="25"/>
      <c r="Q55" s="25"/>
      <c r="R55" s="25"/>
      <c r="S55" s="27">
        <f t="shared" si="3"/>
        <v>4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6</v>
      </c>
      <c r="L56" s="23">
        <f t="shared" si="0"/>
        <v>0</v>
      </c>
      <c r="M56" s="24">
        <f t="shared" si="1"/>
        <v>0</v>
      </c>
      <c r="N56" s="25"/>
      <c r="O56" s="26">
        <f t="shared" si="2"/>
        <v>1</v>
      </c>
      <c r="P56" s="25"/>
      <c r="Q56" s="25"/>
      <c r="R56" s="25"/>
      <c r="S56" s="27">
        <f t="shared" si="3"/>
        <v>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15</v>
      </c>
      <c r="L57" s="23">
        <f t="shared" si="0"/>
        <v>0</v>
      </c>
      <c r="M57" s="24">
        <f t="shared" si="1"/>
        <v>0</v>
      </c>
      <c r="N57" s="25"/>
      <c r="O57" s="26">
        <f t="shared" si="2"/>
        <v>3</v>
      </c>
      <c r="P57" s="25"/>
      <c r="Q57" s="25"/>
      <c r="R57" s="25"/>
      <c r="S57" s="27">
        <f t="shared" si="3"/>
        <v>15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10</v>
      </c>
      <c r="L58" s="23">
        <f t="shared" si="0"/>
        <v>0</v>
      </c>
      <c r="M58" s="24">
        <f t="shared" si="1"/>
        <v>0</v>
      </c>
      <c r="N58" s="25"/>
      <c r="O58" s="26">
        <f t="shared" si="2"/>
        <v>2</v>
      </c>
      <c r="P58" s="25"/>
      <c r="Q58" s="25"/>
      <c r="R58" s="25"/>
      <c r="S58" s="27">
        <f t="shared" si="3"/>
        <v>10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6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6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2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2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3</v>
      </c>
      <c r="L61" s="23">
        <f t="shared" si="0"/>
        <v>0</v>
      </c>
      <c r="M61" s="24">
        <f t="shared" si="1"/>
        <v>0</v>
      </c>
      <c r="N61" s="25"/>
      <c r="O61" s="26">
        <f t="shared" si="2"/>
        <v>0</v>
      </c>
      <c r="P61" s="25"/>
      <c r="Q61" s="25"/>
      <c r="R61" s="25"/>
      <c r="S61" s="27">
        <f t="shared" si="3"/>
        <v>3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6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6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1527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370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1527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354900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59125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354900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7" priority="1" operator="lessThan">
      <formula>0</formula>
    </cfRule>
  </conditionalFormatting>
  <conditionalFormatting sqref="U4:AD63 AF4:AT63">
    <cfRule type="cellIs" dxfId="16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8091-85E4-49B0-B18C-5BAC55497C12}">
  <dimension ref="A1:AU852"/>
  <sheetViews>
    <sheetView topLeftCell="A40" zoomScale="40" zoomScaleNormal="40" workbookViewId="0">
      <selection activeCell="K72" sqref="K72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1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1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4</v>
      </c>
      <c r="L7" s="23">
        <f t="shared" si="0"/>
        <v>0</v>
      </c>
      <c r="M7" s="24">
        <f t="shared" si="1"/>
        <v>0</v>
      </c>
      <c r="N7" s="25"/>
      <c r="O7" s="26">
        <f t="shared" si="2"/>
        <v>1</v>
      </c>
      <c r="P7" s="25"/>
      <c r="Q7" s="25"/>
      <c r="R7" s="25"/>
      <c r="S7" s="27">
        <f t="shared" si="3"/>
        <v>4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1</v>
      </c>
      <c r="L8" s="23">
        <f t="shared" si="0"/>
        <v>0</v>
      </c>
      <c r="M8" s="24">
        <f t="shared" si="1"/>
        <v>0</v>
      </c>
      <c r="N8" s="25"/>
      <c r="O8" s="26">
        <f t="shared" si="2"/>
        <v>0</v>
      </c>
      <c r="P8" s="25"/>
      <c r="Q8" s="25"/>
      <c r="R8" s="25"/>
      <c r="S8" s="27">
        <f t="shared" si="3"/>
        <v>1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0</v>
      </c>
      <c r="L9" s="23">
        <f t="shared" si="0"/>
        <v>0</v>
      </c>
      <c r="M9" s="24">
        <f t="shared" si="1"/>
        <v>0</v>
      </c>
      <c r="N9" s="25"/>
      <c r="O9" s="26">
        <f t="shared" si="2"/>
        <v>0</v>
      </c>
      <c r="P9" s="25"/>
      <c r="Q9" s="25"/>
      <c r="R9" s="25"/>
      <c r="S9" s="27">
        <f t="shared" si="3"/>
        <v>0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0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0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1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1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50</v>
      </c>
      <c r="L15" s="23">
        <f t="shared" si="0"/>
        <v>0</v>
      </c>
      <c r="M15" s="24">
        <f t="shared" si="1"/>
        <v>0</v>
      </c>
      <c r="N15" s="25"/>
      <c r="O15" s="26">
        <f t="shared" si="2"/>
        <v>12</v>
      </c>
      <c r="P15" s="25"/>
      <c r="Q15" s="25"/>
      <c r="R15" s="25"/>
      <c r="S15" s="27">
        <f t="shared" si="3"/>
        <v>50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100</v>
      </c>
      <c r="L16" s="23">
        <f t="shared" si="0"/>
        <v>0</v>
      </c>
      <c r="M16" s="24">
        <f t="shared" si="1"/>
        <v>0</v>
      </c>
      <c r="N16" s="25"/>
      <c r="O16" s="26">
        <f t="shared" si="2"/>
        <v>25</v>
      </c>
      <c r="P16" s="25"/>
      <c r="Q16" s="25"/>
      <c r="R16" s="25"/>
      <c r="S16" s="27">
        <f t="shared" si="3"/>
        <v>100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4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4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2</v>
      </c>
      <c r="L18" s="23">
        <f t="shared" si="0"/>
        <v>0</v>
      </c>
      <c r="M18" s="24">
        <f t="shared" si="1"/>
        <v>0</v>
      </c>
      <c r="N18" s="25"/>
      <c r="O18" s="26">
        <f t="shared" si="2"/>
        <v>0</v>
      </c>
      <c r="P18" s="25"/>
      <c r="Q18" s="25"/>
      <c r="R18" s="25"/>
      <c r="S18" s="27">
        <f t="shared" si="3"/>
        <v>2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4</v>
      </c>
      <c r="L19" s="23">
        <f t="shared" si="0"/>
        <v>0</v>
      </c>
      <c r="M19" s="24">
        <f t="shared" si="1"/>
        <v>0</v>
      </c>
      <c r="N19" s="25"/>
      <c r="O19" s="26">
        <f t="shared" si="2"/>
        <v>1</v>
      </c>
      <c r="P19" s="25"/>
      <c r="Q19" s="25"/>
      <c r="R19" s="25"/>
      <c r="S19" s="27">
        <f t="shared" si="3"/>
        <v>4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80</v>
      </c>
      <c r="L21" s="23">
        <f t="shared" si="0"/>
        <v>0</v>
      </c>
      <c r="M21" s="24">
        <f t="shared" si="1"/>
        <v>0</v>
      </c>
      <c r="N21" s="25"/>
      <c r="O21" s="26">
        <f t="shared" si="2"/>
        <v>20</v>
      </c>
      <c r="P21" s="25"/>
      <c r="Q21" s="25"/>
      <c r="R21" s="25"/>
      <c r="S21" s="27">
        <f t="shared" si="3"/>
        <v>80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30</v>
      </c>
      <c r="L22" s="23">
        <f t="shared" si="0"/>
        <v>0</v>
      </c>
      <c r="M22" s="24">
        <f t="shared" si="1"/>
        <v>0</v>
      </c>
      <c r="N22" s="25"/>
      <c r="O22" s="26">
        <f t="shared" si="2"/>
        <v>7</v>
      </c>
      <c r="P22" s="25"/>
      <c r="Q22" s="25"/>
      <c r="R22" s="25"/>
      <c r="S22" s="27">
        <f t="shared" si="3"/>
        <v>30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2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2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1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1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4</v>
      </c>
      <c r="L25" s="23">
        <f t="shared" si="0"/>
        <v>0</v>
      </c>
      <c r="M25" s="24">
        <f t="shared" si="1"/>
        <v>0</v>
      </c>
      <c r="N25" s="25"/>
      <c r="O25" s="26">
        <f t="shared" si="2"/>
        <v>1</v>
      </c>
      <c r="P25" s="25"/>
      <c r="Q25" s="25"/>
      <c r="R25" s="25"/>
      <c r="S25" s="27">
        <f t="shared" si="3"/>
        <v>4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1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1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2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2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20</v>
      </c>
      <c r="L29" s="23">
        <f t="shared" si="0"/>
        <v>0</v>
      </c>
      <c r="M29" s="24">
        <f t="shared" si="1"/>
        <v>0</v>
      </c>
      <c r="N29" s="25"/>
      <c r="O29" s="26">
        <f t="shared" si="2"/>
        <v>5</v>
      </c>
      <c r="P29" s="25"/>
      <c r="Q29" s="25"/>
      <c r="R29" s="25"/>
      <c r="S29" s="27">
        <f t="shared" si="3"/>
        <v>20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10</v>
      </c>
      <c r="L30" s="23">
        <f t="shared" si="0"/>
        <v>0</v>
      </c>
      <c r="M30" s="24">
        <f t="shared" si="1"/>
        <v>0</v>
      </c>
      <c r="N30" s="25"/>
      <c r="O30" s="26">
        <f t="shared" si="2"/>
        <v>2</v>
      </c>
      <c r="P30" s="25"/>
      <c r="Q30" s="25"/>
      <c r="R30" s="25"/>
      <c r="S30" s="27">
        <f t="shared" si="3"/>
        <v>10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30</v>
      </c>
      <c r="L32" s="23">
        <f t="shared" si="0"/>
        <v>0</v>
      </c>
      <c r="M32" s="24">
        <f t="shared" si="1"/>
        <v>0</v>
      </c>
      <c r="N32" s="25"/>
      <c r="O32" s="26">
        <f t="shared" si="2"/>
        <v>7</v>
      </c>
      <c r="P32" s="25"/>
      <c r="Q32" s="25"/>
      <c r="R32" s="25"/>
      <c r="S32" s="27">
        <f t="shared" si="3"/>
        <v>30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10</v>
      </c>
      <c r="L33" s="23">
        <f t="shared" si="0"/>
        <v>0</v>
      </c>
      <c r="M33" s="24">
        <f t="shared" si="1"/>
        <v>0</v>
      </c>
      <c r="N33" s="25"/>
      <c r="O33" s="26">
        <f t="shared" si="2"/>
        <v>2</v>
      </c>
      <c r="P33" s="25"/>
      <c r="Q33" s="25"/>
      <c r="R33" s="25"/>
      <c r="S33" s="27">
        <f t="shared" si="3"/>
        <v>10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100</v>
      </c>
      <c r="L34" s="23">
        <f t="shared" si="0"/>
        <v>0</v>
      </c>
      <c r="M34" s="24">
        <f t="shared" si="1"/>
        <v>0</v>
      </c>
      <c r="N34" s="25"/>
      <c r="O34" s="26">
        <f t="shared" si="2"/>
        <v>25</v>
      </c>
      <c r="P34" s="25"/>
      <c r="Q34" s="25"/>
      <c r="R34" s="25"/>
      <c r="S34" s="27">
        <f t="shared" si="3"/>
        <v>100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25</v>
      </c>
      <c r="L35" s="23">
        <f t="shared" si="0"/>
        <v>0</v>
      </c>
      <c r="M35" s="24">
        <f t="shared" si="1"/>
        <v>0</v>
      </c>
      <c r="N35" s="25"/>
      <c r="O35" s="26">
        <f t="shared" si="2"/>
        <v>6</v>
      </c>
      <c r="P35" s="25"/>
      <c r="Q35" s="25"/>
      <c r="R35" s="25"/>
      <c r="S35" s="27">
        <f t="shared" si="3"/>
        <v>25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2</v>
      </c>
      <c r="L36" s="23">
        <f t="shared" si="0"/>
        <v>0</v>
      </c>
      <c r="M36" s="24">
        <f t="shared" si="1"/>
        <v>0</v>
      </c>
      <c r="N36" s="25"/>
      <c r="O36" s="26">
        <f t="shared" si="2"/>
        <v>0</v>
      </c>
      <c r="P36" s="25"/>
      <c r="Q36" s="25"/>
      <c r="R36" s="25"/>
      <c r="S36" s="27">
        <f t="shared" si="3"/>
        <v>2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2</v>
      </c>
      <c r="L37" s="23">
        <f t="shared" si="0"/>
        <v>0</v>
      </c>
      <c r="M37" s="24">
        <f t="shared" si="1"/>
        <v>0</v>
      </c>
      <c r="N37" s="25"/>
      <c r="O37" s="26">
        <f t="shared" si="2"/>
        <v>0</v>
      </c>
      <c r="P37" s="25"/>
      <c r="Q37" s="25"/>
      <c r="R37" s="25"/>
      <c r="S37" s="27">
        <f t="shared" si="3"/>
        <v>2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2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2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1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1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1</v>
      </c>
      <c r="L40" s="23">
        <f t="shared" si="0"/>
        <v>0</v>
      </c>
      <c r="M40" s="24">
        <f t="shared" si="1"/>
        <v>0</v>
      </c>
      <c r="N40" s="25"/>
      <c r="O40" s="26">
        <f t="shared" si="2"/>
        <v>0</v>
      </c>
      <c r="P40" s="25"/>
      <c r="Q40" s="25"/>
      <c r="R40" s="25"/>
      <c r="S40" s="27">
        <f t="shared" si="3"/>
        <v>1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1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1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1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1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1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1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1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1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1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1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1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1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2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2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2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2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2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2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4</v>
      </c>
      <c r="L52" s="23">
        <f t="shared" si="0"/>
        <v>0</v>
      </c>
      <c r="M52" s="24">
        <f t="shared" si="1"/>
        <v>0</v>
      </c>
      <c r="N52" s="25"/>
      <c r="O52" s="26">
        <f t="shared" si="2"/>
        <v>1</v>
      </c>
      <c r="P52" s="25"/>
      <c r="Q52" s="25"/>
      <c r="R52" s="25"/>
      <c r="S52" s="27">
        <f t="shared" si="3"/>
        <v>4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4</v>
      </c>
      <c r="L53" s="23">
        <f t="shared" si="0"/>
        <v>0</v>
      </c>
      <c r="M53" s="24">
        <f t="shared" si="1"/>
        <v>0</v>
      </c>
      <c r="N53" s="25"/>
      <c r="O53" s="26">
        <f t="shared" si="2"/>
        <v>1</v>
      </c>
      <c r="P53" s="25"/>
      <c r="Q53" s="25"/>
      <c r="R53" s="25"/>
      <c r="S53" s="27">
        <f t="shared" si="3"/>
        <v>4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4</v>
      </c>
      <c r="L54" s="23">
        <f t="shared" si="0"/>
        <v>0</v>
      </c>
      <c r="M54" s="24">
        <f t="shared" si="1"/>
        <v>0</v>
      </c>
      <c r="N54" s="25"/>
      <c r="O54" s="26">
        <f t="shared" si="2"/>
        <v>1</v>
      </c>
      <c r="P54" s="25"/>
      <c r="Q54" s="25"/>
      <c r="R54" s="25"/>
      <c r="S54" s="27">
        <f t="shared" si="3"/>
        <v>4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2</v>
      </c>
      <c r="L55" s="23">
        <f t="shared" si="0"/>
        <v>0</v>
      </c>
      <c r="M55" s="24">
        <f t="shared" si="1"/>
        <v>0</v>
      </c>
      <c r="N55" s="25"/>
      <c r="O55" s="26">
        <f t="shared" si="2"/>
        <v>0</v>
      </c>
      <c r="P55" s="25"/>
      <c r="Q55" s="25"/>
      <c r="R55" s="25"/>
      <c r="S55" s="27">
        <f t="shared" si="3"/>
        <v>2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8</v>
      </c>
      <c r="L56" s="23">
        <f t="shared" si="0"/>
        <v>0</v>
      </c>
      <c r="M56" s="24">
        <f t="shared" si="1"/>
        <v>0</v>
      </c>
      <c r="N56" s="25"/>
      <c r="O56" s="26">
        <f t="shared" si="2"/>
        <v>2</v>
      </c>
      <c r="P56" s="25"/>
      <c r="Q56" s="25"/>
      <c r="R56" s="25"/>
      <c r="S56" s="27">
        <f t="shared" si="3"/>
        <v>8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10</v>
      </c>
      <c r="L57" s="23">
        <f t="shared" si="0"/>
        <v>0</v>
      </c>
      <c r="M57" s="24">
        <f t="shared" si="1"/>
        <v>0</v>
      </c>
      <c r="N57" s="25"/>
      <c r="O57" s="26">
        <f t="shared" si="2"/>
        <v>2</v>
      </c>
      <c r="P57" s="25"/>
      <c r="Q57" s="25"/>
      <c r="R57" s="25"/>
      <c r="S57" s="27">
        <f t="shared" si="3"/>
        <v>10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6</v>
      </c>
      <c r="L58" s="23">
        <f t="shared" si="0"/>
        <v>0</v>
      </c>
      <c r="M58" s="24">
        <f t="shared" si="1"/>
        <v>0</v>
      </c>
      <c r="N58" s="25"/>
      <c r="O58" s="26">
        <f t="shared" si="2"/>
        <v>1</v>
      </c>
      <c r="P58" s="25"/>
      <c r="Q58" s="25"/>
      <c r="R58" s="25"/>
      <c r="S58" s="27">
        <f t="shared" si="3"/>
        <v>6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4</v>
      </c>
      <c r="L59" s="23">
        <f t="shared" si="0"/>
        <v>0</v>
      </c>
      <c r="M59" s="24">
        <f t="shared" si="1"/>
        <v>0</v>
      </c>
      <c r="N59" s="25"/>
      <c r="O59" s="26">
        <f t="shared" si="2"/>
        <v>1</v>
      </c>
      <c r="P59" s="25"/>
      <c r="Q59" s="25"/>
      <c r="R59" s="25"/>
      <c r="S59" s="27">
        <f t="shared" si="3"/>
        <v>4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4</v>
      </c>
      <c r="L60" s="23">
        <f t="shared" si="0"/>
        <v>0</v>
      </c>
      <c r="M60" s="24">
        <f t="shared" si="1"/>
        <v>0</v>
      </c>
      <c r="N60" s="25"/>
      <c r="O60" s="26">
        <f t="shared" si="2"/>
        <v>1</v>
      </c>
      <c r="P60" s="25"/>
      <c r="Q60" s="25"/>
      <c r="R60" s="25"/>
      <c r="S60" s="27">
        <f t="shared" si="3"/>
        <v>4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4</v>
      </c>
      <c r="L61" s="23">
        <f t="shared" si="0"/>
        <v>0</v>
      </c>
      <c r="M61" s="24">
        <f t="shared" si="1"/>
        <v>0</v>
      </c>
      <c r="N61" s="25"/>
      <c r="O61" s="26">
        <f t="shared" si="2"/>
        <v>1</v>
      </c>
      <c r="P61" s="25"/>
      <c r="Q61" s="25"/>
      <c r="R61" s="25"/>
      <c r="S61" s="27">
        <f t="shared" si="3"/>
        <v>4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4</v>
      </c>
      <c r="L62" s="23">
        <f t="shared" si="0"/>
        <v>0</v>
      </c>
      <c r="M62" s="24">
        <f t="shared" si="1"/>
        <v>0</v>
      </c>
      <c r="N62" s="25"/>
      <c r="O62" s="26">
        <f t="shared" si="2"/>
        <v>1</v>
      </c>
      <c r="P62" s="25"/>
      <c r="Q62" s="25"/>
      <c r="R62" s="25"/>
      <c r="S62" s="27">
        <f t="shared" si="3"/>
        <v>4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562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127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562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283975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29995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283975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5" priority="1" operator="lessThan">
      <formula>0</formula>
    </cfRule>
  </conditionalFormatting>
  <conditionalFormatting sqref="U4:AD63 AF4:AT63">
    <cfRule type="cellIs" dxfId="14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801D-B1B2-44C8-8DBC-FE550FD87239}">
  <dimension ref="A1:AU852"/>
  <sheetViews>
    <sheetView topLeftCell="A37" zoomScale="40" zoomScaleNormal="40" workbookViewId="0">
      <selection activeCell="K73" sqref="K73"/>
    </sheetView>
  </sheetViews>
  <sheetFormatPr defaultColWidth="9.81640625" defaultRowHeight="26.5" customHeight="1" x14ac:dyDescent="0.25"/>
  <cols>
    <col min="1" max="1" width="7.81640625" style="49" customWidth="1"/>
    <col min="2" max="2" width="15.1796875" style="50" customWidth="1"/>
    <col min="3" max="3" width="13.81640625" style="50" customWidth="1"/>
    <col min="4" max="4" width="10.6328125" style="49" customWidth="1"/>
    <col min="5" max="5" width="56.36328125" style="49" customWidth="1"/>
    <col min="6" max="6" width="13.7265625" style="49" customWidth="1"/>
    <col min="7" max="7" width="16.6328125" style="49" customWidth="1"/>
    <col min="8" max="8" width="14.6328125" style="49" customWidth="1"/>
    <col min="9" max="9" width="21.08984375" style="49" customWidth="1"/>
    <col min="10" max="10" width="18.36328125" style="49" customWidth="1"/>
    <col min="11" max="11" width="17.6328125" style="59" customWidth="1"/>
    <col min="12" max="13" width="16" style="59" customWidth="1"/>
    <col min="14" max="14" width="19.1796875" style="59" customWidth="1"/>
    <col min="15" max="15" width="18.7265625" style="59" customWidth="1"/>
    <col min="16" max="18" width="16" style="59" customWidth="1"/>
    <col min="19" max="19" width="16" style="60" customWidth="1"/>
    <col min="20" max="20" width="14.54296875" style="56" customWidth="1"/>
    <col min="21" max="30" width="18.453125" style="57" customWidth="1"/>
    <col min="31" max="31" width="18.453125" style="62" customWidth="1"/>
    <col min="32" max="46" width="18.453125" style="57" customWidth="1"/>
    <col min="47" max="47" width="14.81640625" style="6" customWidth="1"/>
    <col min="48" max="16384" width="9.81640625" style="6"/>
  </cols>
  <sheetData>
    <row r="1" spans="1:47" ht="63" customHeight="1" x14ac:dyDescent="0.25">
      <c r="A1" s="162" t="s">
        <v>145</v>
      </c>
      <c r="B1" s="163"/>
      <c r="C1" s="163"/>
      <c r="D1" s="164"/>
      <c r="E1" s="160" t="s">
        <v>146</v>
      </c>
      <c r="F1" s="160"/>
      <c r="G1" s="160"/>
      <c r="H1" s="160"/>
      <c r="I1" s="160"/>
      <c r="J1" s="160"/>
      <c r="K1" s="161" t="s">
        <v>155</v>
      </c>
      <c r="L1" s="161"/>
      <c r="M1" s="161"/>
      <c r="N1" s="161"/>
      <c r="O1" s="161"/>
      <c r="P1" s="161"/>
      <c r="Q1" s="161"/>
      <c r="R1" s="161"/>
      <c r="S1" s="161"/>
      <c r="T1" s="161"/>
      <c r="U1" s="5" t="s">
        <v>67</v>
      </c>
      <c r="V1" s="5" t="s">
        <v>67</v>
      </c>
      <c r="W1" s="5" t="s">
        <v>67</v>
      </c>
      <c r="X1" s="5" t="s">
        <v>67</v>
      </c>
      <c r="Y1" s="5" t="s">
        <v>67</v>
      </c>
      <c r="Z1" s="5" t="s">
        <v>67</v>
      </c>
      <c r="AA1" s="5" t="s">
        <v>67</v>
      </c>
      <c r="AB1" s="5" t="s">
        <v>67</v>
      </c>
      <c r="AC1" s="5" t="s">
        <v>67</v>
      </c>
      <c r="AD1" s="5" t="s">
        <v>67</v>
      </c>
      <c r="AE1" s="5" t="s">
        <v>67</v>
      </c>
      <c r="AF1" s="5" t="s">
        <v>67</v>
      </c>
      <c r="AG1" s="5" t="s">
        <v>67</v>
      </c>
      <c r="AH1" s="5" t="s">
        <v>67</v>
      </c>
      <c r="AI1" s="5" t="s">
        <v>67</v>
      </c>
      <c r="AJ1" s="5" t="s">
        <v>67</v>
      </c>
      <c r="AK1" s="5" t="s">
        <v>67</v>
      </c>
      <c r="AL1" s="5" t="s">
        <v>67</v>
      </c>
      <c r="AM1" s="5" t="s">
        <v>67</v>
      </c>
      <c r="AN1" s="5" t="s">
        <v>67</v>
      </c>
      <c r="AO1" s="5" t="s">
        <v>67</v>
      </c>
      <c r="AP1" s="5" t="s">
        <v>67</v>
      </c>
      <c r="AQ1" s="5" t="s">
        <v>67</v>
      </c>
      <c r="AR1" s="5" t="s">
        <v>67</v>
      </c>
      <c r="AS1" s="5" t="s">
        <v>67</v>
      </c>
      <c r="AT1" s="5" t="s">
        <v>67</v>
      </c>
    </row>
    <row r="2" spans="1:47" ht="29" customHeight="1" x14ac:dyDescent="0.25">
      <c r="A2" s="165" t="s">
        <v>162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7"/>
      <c r="U2" s="5" t="s">
        <v>151</v>
      </c>
      <c r="V2" s="5" t="s">
        <v>151</v>
      </c>
      <c r="W2" s="5" t="s">
        <v>151</v>
      </c>
      <c r="X2" s="5" t="s">
        <v>151</v>
      </c>
      <c r="Y2" s="5" t="s">
        <v>151</v>
      </c>
      <c r="Z2" s="5" t="s">
        <v>151</v>
      </c>
      <c r="AA2" s="5" t="s">
        <v>151</v>
      </c>
      <c r="AB2" s="5" t="s">
        <v>151</v>
      </c>
      <c r="AC2" s="5" t="s">
        <v>151</v>
      </c>
      <c r="AD2" s="5" t="s">
        <v>151</v>
      </c>
      <c r="AE2" s="5" t="s">
        <v>151</v>
      </c>
      <c r="AF2" s="5" t="s">
        <v>151</v>
      </c>
      <c r="AG2" s="5" t="s">
        <v>151</v>
      </c>
      <c r="AH2" s="5" t="s">
        <v>151</v>
      </c>
      <c r="AI2" s="5" t="s">
        <v>151</v>
      </c>
      <c r="AJ2" s="5" t="s">
        <v>151</v>
      </c>
      <c r="AK2" s="5" t="s">
        <v>151</v>
      </c>
      <c r="AL2" s="5" t="s">
        <v>151</v>
      </c>
      <c r="AM2" s="5" t="s">
        <v>151</v>
      </c>
      <c r="AN2" s="5" t="s">
        <v>151</v>
      </c>
      <c r="AO2" s="5" t="s">
        <v>151</v>
      </c>
      <c r="AP2" s="5" t="s">
        <v>151</v>
      </c>
      <c r="AQ2" s="5" t="s">
        <v>151</v>
      </c>
      <c r="AR2" s="5" t="s">
        <v>151</v>
      </c>
      <c r="AS2" s="5" t="s">
        <v>151</v>
      </c>
      <c r="AT2" s="5" t="s">
        <v>151</v>
      </c>
    </row>
    <row r="3" spans="1:47" ht="63" customHeight="1" x14ac:dyDescent="0.25">
      <c r="A3" s="7" t="s">
        <v>18</v>
      </c>
      <c r="B3" s="7" t="s">
        <v>20</v>
      </c>
      <c r="C3" s="7" t="s">
        <v>68</v>
      </c>
      <c r="D3" s="8" t="s">
        <v>19</v>
      </c>
      <c r="E3" s="7" t="s">
        <v>21</v>
      </c>
      <c r="F3" s="7" t="s">
        <v>10</v>
      </c>
      <c r="G3" s="7" t="s">
        <v>24</v>
      </c>
      <c r="H3" s="7" t="s">
        <v>23</v>
      </c>
      <c r="I3" s="7" t="s">
        <v>11</v>
      </c>
      <c r="J3" s="9" t="s">
        <v>22</v>
      </c>
      <c r="K3" s="10" t="s">
        <v>148</v>
      </c>
      <c r="L3" s="11" t="s">
        <v>28</v>
      </c>
      <c r="M3" s="11" t="s">
        <v>29</v>
      </c>
      <c r="N3" s="12" t="s">
        <v>149</v>
      </c>
      <c r="O3" s="11" t="s">
        <v>30</v>
      </c>
      <c r="P3" s="11" t="s">
        <v>31</v>
      </c>
      <c r="Q3" s="11" t="s">
        <v>32</v>
      </c>
      <c r="R3" s="11" t="s">
        <v>33</v>
      </c>
      <c r="S3" s="13" t="s">
        <v>0</v>
      </c>
      <c r="T3" s="14" t="s">
        <v>1</v>
      </c>
      <c r="U3" s="15" t="s">
        <v>150</v>
      </c>
      <c r="V3" s="15" t="s">
        <v>150</v>
      </c>
      <c r="W3" s="15" t="s">
        <v>150</v>
      </c>
      <c r="X3" s="15" t="s">
        <v>150</v>
      </c>
      <c r="Y3" s="15" t="s">
        <v>150</v>
      </c>
      <c r="Z3" s="15" t="s">
        <v>150</v>
      </c>
      <c r="AA3" s="15" t="s">
        <v>150</v>
      </c>
      <c r="AB3" s="15" t="s">
        <v>150</v>
      </c>
      <c r="AC3" s="15" t="s">
        <v>150</v>
      </c>
      <c r="AD3" s="15" t="s">
        <v>150</v>
      </c>
      <c r="AE3" s="15" t="s">
        <v>150</v>
      </c>
      <c r="AF3" s="15" t="s">
        <v>150</v>
      </c>
      <c r="AG3" s="15" t="s">
        <v>150</v>
      </c>
      <c r="AH3" s="15" t="s">
        <v>150</v>
      </c>
      <c r="AI3" s="15" t="s">
        <v>150</v>
      </c>
      <c r="AJ3" s="15" t="s">
        <v>150</v>
      </c>
      <c r="AK3" s="15" t="s">
        <v>150</v>
      </c>
      <c r="AL3" s="15" t="s">
        <v>150</v>
      </c>
      <c r="AM3" s="15" t="s">
        <v>150</v>
      </c>
      <c r="AN3" s="15" t="s">
        <v>150</v>
      </c>
      <c r="AO3" s="15" t="s">
        <v>150</v>
      </c>
      <c r="AP3" s="15" t="s">
        <v>150</v>
      </c>
      <c r="AQ3" s="15" t="s">
        <v>150</v>
      </c>
      <c r="AR3" s="15" t="s">
        <v>150</v>
      </c>
      <c r="AS3" s="15" t="s">
        <v>150</v>
      </c>
      <c r="AT3" s="15" t="s">
        <v>150</v>
      </c>
    </row>
    <row r="4" spans="1:47" ht="26.5" customHeight="1" x14ac:dyDescent="0.25">
      <c r="A4" s="157">
        <v>1</v>
      </c>
      <c r="B4" s="152" t="s">
        <v>69</v>
      </c>
      <c r="C4" s="135" t="s">
        <v>70</v>
      </c>
      <c r="D4" s="16">
        <v>1</v>
      </c>
      <c r="E4" s="17" t="s">
        <v>8</v>
      </c>
      <c r="F4" s="18" t="s">
        <v>12</v>
      </c>
      <c r="G4" s="18" t="s">
        <v>123</v>
      </c>
      <c r="H4" s="19" t="s">
        <v>124</v>
      </c>
      <c r="I4" s="20" t="s">
        <v>13</v>
      </c>
      <c r="J4" s="21">
        <v>8000</v>
      </c>
      <c r="K4" s="22">
        <v>2</v>
      </c>
      <c r="L4" s="23">
        <f t="shared" ref="L4:L63" si="0">IF(SUM(U4:AX4)&gt;K4+N4,K4+N4,SUM(U4:AX4))</f>
        <v>0</v>
      </c>
      <c r="M4" s="24">
        <f t="shared" ref="M4:M63" si="1">(SUM(U4:AX4))</f>
        <v>0</v>
      </c>
      <c r="N4" s="25"/>
      <c r="O4" s="26">
        <f>ROUND(IF(K4*0.25-0.5&lt;0,0,K4*0.25-0.5),0)-R4-P4</f>
        <v>0</v>
      </c>
      <c r="P4" s="25"/>
      <c r="Q4" s="25"/>
      <c r="R4" s="25"/>
      <c r="S4" s="27">
        <f>K4-(SUM(U4:AT4))+N4+P4+Q4-R4</f>
        <v>2</v>
      </c>
      <c r="T4" s="28" t="str">
        <f>IF(S4&lt;0,"ATENÇÃO","OK")</f>
        <v>OK</v>
      </c>
      <c r="U4" s="29"/>
      <c r="V4" s="29"/>
      <c r="W4" s="29"/>
      <c r="X4" s="29"/>
      <c r="Y4" s="29"/>
      <c r="Z4" s="29"/>
      <c r="AA4" s="29"/>
      <c r="AB4" s="30"/>
      <c r="AC4" s="31"/>
      <c r="AD4" s="30"/>
      <c r="AE4" s="30"/>
      <c r="AF4" s="29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2"/>
    </row>
    <row r="5" spans="1:47" ht="26.5" customHeight="1" x14ac:dyDescent="0.25">
      <c r="A5" s="158"/>
      <c r="B5" s="153"/>
      <c r="C5" s="136"/>
      <c r="D5" s="16">
        <v>2</v>
      </c>
      <c r="E5" s="17" t="s">
        <v>9</v>
      </c>
      <c r="F5" s="18" t="s">
        <v>12</v>
      </c>
      <c r="G5" s="18" t="s">
        <v>123</v>
      </c>
      <c r="H5" s="19" t="s">
        <v>124</v>
      </c>
      <c r="I5" s="20" t="s">
        <v>13</v>
      </c>
      <c r="J5" s="21">
        <v>8000</v>
      </c>
      <c r="K5" s="22">
        <v>2</v>
      </c>
      <c r="L5" s="23">
        <f t="shared" si="0"/>
        <v>0</v>
      </c>
      <c r="M5" s="24">
        <f t="shared" si="1"/>
        <v>0</v>
      </c>
      <c r="N5" s="25"/>
      <c r="O5" s="26">
        <f t="shared" ref="O5:O63" si="2">ROUND(IF(K5*0.25-0.5&lt;0,0,K5*0.25-0.5),0)-R5-P5</f>
        <v>0</v>
      </c>
      <c r="P5" s="25"/>
      <c r="Q5" s="25"/>
      <c r="R5" s="25"/>
      <c r="S5" s="27">
        <f t="shared" ref="S5:S63" si="3">K5-(SUM(U5:AT5))+N5+P5+Q5-R5</f>
        <v>2</v>
      </c>
      <c r="T5" s="28" t="str">
        <f t="shared" ref="T5:T63" si="4">IF(S5&lt;0,"ATENÇÃO","OK")</f>
        <v>OK</v>
      </c>
      <c r="U5" s="29"/>
      <c r="V5" s="29"/>
      <c r="W5" s="29"/>
      <c r="X5" s="29"/>
      <c r="Y5" s="29"/>
      <c r="Z5" s="29"/>
      <c r="AA5" s="29"/>
      <c r="AB5" s="30"/>
      <c r="AC5" s="31"/>
      <c r="AD5" s="30"/>
      <c r="AE5" s="30"/>
      <c r="AF5" s="29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3"/>
    </row>
    <row r="6" spans="1:47" ht="26.5" customHeight="1" x14ac:dyDescent="0.25">
      <c r="A6" s="158"/>
      <c r="B6" s="154"/>
      <c r="C6" s="136"/>
      <c r="D6" s="16">
        <v>3</v>
      </c>
      <c r="E6" s="34" t="s">
        <v>72</v>
      </c>
      <c r="F6" s="18" t="s">
        <v>12</v>
      </c>
      <c r="G6" s="18" t="s">
        <v>123</v>
      </c>
      <c r="H6" s="19" t="s">
        <v>124</v>
      </c>
      <c r="I6" s="20" t="s">
        <v>13</v>
      </c>
      <c r="J6" s="21">
        <v>12000</v>
      </c>
      <c r="K6" s="22">
        <v>0</v>
      </c>
      <c r="L6" s="23">
        <f t="shared" si="0"/>
        <v>0</v>
      </c>
      <c r="M6" s="24">
        <f t="shared" si="1"/>
        <v>0</v>
      </c>
      <c r="N6" s="25"/>
      <c r="O6" s="26">
        <f t="shared" si="2"/>
        <v>0</v>
      </c>
      <c r="P6" s="25"/>
      <c r="Q6" s="25"/>
      <c r="R6" s="25"/>
      <c r="S6" s="27">
        <f t="shared" si="3"/>
        <v>0</v>
      </c>
      <c r="T6" s="28" t="str">
        <f t="shared" si="4"/>
        <v>OK</v>
      </c>
      <c r="U6" s="29"/>
      <c r="V6" s="29"/>
      <c r="W6" s="29"/>
      <c r="X6" s="29"/>
      <c r="Y6" s="29"/>
      <c r="Z6" s="29"/>
      <c r="AA6" s="29"/>
      <c r="AB6" s="30"/>
      <c r="AC6" s="31"/>
      <c r="AD6" s="30"/>
      <c r="AE6" s="30"/>
      <c r="AF6" s="29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2"/>
    </row>
    <row r="7" spans="1:47" ht="26.5" customHeight="1" x14ac:dyDescent="0.25">
      <c r="A7" s="158"/>
      <c r="B7" s="155"/>
      <c r="C7" s="136"/>
      <c r="D7" s="16">
        <v>4</v>
      </c>
      <c r="E7" s="17" t="s">
        <v>25</v>
      </c>
      <c r="F7" s="18" t="s">
        <v>12</v>
      </c>
      <c r="G7" s="18" t="s">
        <v>125</v>
      </c>
      <c r="H7" s="19" t="s">
        <v>124</v>
      </c>
      <c r="I7" s="20" t="s">
        <v>13</v>
      </c>
      <c r="J7" s="21">
        <v>1500</v>
      </c>
      <c r="K7" s="22">
        <v>12</v>
      </c>
      <c r="L7" s="23">
        <f t="shared" si="0"/>
        <v>0</v>
      </c>
      <c r="M7" s="24">
        <f t="shared" si="1"/>
        <v>0</v>
      </c>
      <c r="N7" s="25"/>
      <c r="O7" s="26">
        <f t="shared" si="2"/>
        <v>3</v>
      </c>
      <c r="P7" s="25"/>
      <c r="Q7" s="25"/>
      <c r="R7" s="25"/>
      <c r="S7" s="27">
        <f t="shared" si="3"/>
        <v>12</v>
      </c>
      <c r="T7" s="28" t="str">
        <f t="shared" si="4"/>
        <v>OK</v>
      </c>
      <c r="U7" s="29"/>
      <c r="V7" s="29"/>
      <c r="W7" s="29"/>
      <c r="X7" s="29"/>
      <c r="Y7" s="29"/>
      <c r="Z7" s="29"/>
      <c r="AA7" s="29"/>
      <c r="AB7" s="30"/>
      <c r="AC7" s="31"/>
      <c r="AD7" s="30"/>
      <c r="AE7" s="30"/>
      <c r="AF7" s="29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</row>
    <row r="8" spans="1:47" ht="26.5" customHeight="1" x14ac:dyDescent="0.25">
      <c r="A8" s="158"/>
      <c r="B8" s="153"/>
      <c r="C8" s="136"/>
      <c r="D8" s="16">
        <v>5</v>
      </c>
      <c r="E8" s="17" t="s">
        <v>26</v>
      </c>
      <c r="F8" s="18" t="s">
        <v>12</v>
      </c>
      <c r="G8" s="18" t="s">
        <v>125</v>
      </c>
      <c r="H8" s="19" t="s">
        <v>124</v>
      </c>
      <c r="I8" s="20" t="s">
        <v>13</v>
      </c>
      <c r="J8" s="21">
        <v>1700</v>
      </c>
      <c r="K8" s="22">
        <v>8</v>
      </c>
      <c r="L8" s="23">
        <f t="shared" si="0"/>
        <v>0</v>
      </c>
      <c r="M8" s="24">
        <f t="shared" si="1"/>
        <v>0</v>
      </c>
      <c r="N8" s="25"/>
      <c r="O8" s="26">
        <f t="shared" si="2"/>
        <v>2</v>
      </c>
      <c r="P8" s="25"/>
      <c r="Q8" s="25"/>
      <c r="R8" s="25"/>
      <c r="S8" s="27">
        <f t="shared" si="3"/>
        <v>8</v>
      </c>
      <c r="T8" s="28" t="str">
        <f t="shared" si="4"/>
        <v>OK</v>
      </c>
      <c r="U8" s="29"/>
      <c r="V8" s="29"/>
      <c r="W8" s="29"/>
      <c r="X8" s="29"/>
      <c r="Y8" s="29"/>
      <c r="Z8" s="29"/>
      <c r="AA8" s="29"/>
      <c r="AB8" s="30"/>
      <c r="AC8" s="31"/>
      <c r="AD8" s="30"/>
      <c r="AE8" s="35"/>
      <c r="AF8" s="29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3"/>
    </row>
    <row r="9" spans="1:47" ht="26.5" customHeight="1" x14ac:dyDescent="0.25">
      <c r="A9" s="158"/>
      <c r="B9" s="155"/>
      <c r="C9" s="136"/>
      <c r="D9" s="16">
        <v>6</v>
      </c>
      <c r="E9" s="17" t="s">
        <v>73</v>
      </c>
      <c r="F9" s="18" t="s">
        <v>12</v>
      </c>
      <c r="G9" s="18">
        <v>501380001</v>
      </c>
      <c r="H9" s="19" t="s">
        <v>124</v>
      </c>
      <c r="I9" s="20" t="s">
        <v>13</v>
      </c>
      <c r="J9" s="21">
        <v>10000</v>
      </c>
      <c r="K9" s="22">
        <v>4</v>
      </c>
      <c r="L9" s="23">
        <f t="shared" si="0"/>
        <v>0</v>
      </c>
      <c r="M9" s="24">
        <f t="shared" si="1"/>
        <v>0</v>
      </c>
      <c r="N9" s="25"/>
      <c r="O9" s="26">
        <f t="shared" si="2"/>
        <v>1</v>
      </c>
      <c r="P9" s="25"/>
      <c r="Q9" s="25"/>
      <c r="R9" s="25"/>
      <c r="S9" s="27">
        <f t="shared" si="3"/>
        <v>4</v>
      </c>
      <c r="T9" s="28" t="str">
        <f t="shared" si="4"/>
        <v>OK</v>
      </c>
      <c r="U9" s="29"/>
      <c r="V9" s="29"/>
      <c r="W9" s="29"/>
      <c r="X9" s="29"/>
      <c r="Y9" s="29"/>
      <c r="Z9" s="29"/>
      <c r="AA9" s="29"/>
      <c r="AB9" s="30"/>
      <c r="AC9" s="31"/>
      <c r="AD9" s="30"/>
      <c r="AE9" s="30"/>
      <c r="AF9" s="29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</row>
    <row r="10" spans="1:47" ht="26.5" customHeight="1" x14ac:dyDescent="0.25">
      <c r="A10" s="158"/>
      <c r="B10" s="154"/>
      <c r="C10" s="136"/>
      <c r="D10" s="16">
        <v>7</v>
      </c>
      <c r="E10" s="17" t="s">
        <v>16</v>
      </c>
      <c r="F10" s="18" t="s">
        <v>12</v>
      </c>
      <c r="G10" s="18">
        <v>501380001</v>
      </c>
      <c r="H10" s="19" t="s">
        <v>124</v>
      </c>
      <c r="I10" s="20" t="s">
        <v>13</v>
      </c>
      <c r="J10" s="21">
        <v>25000</v>
      </c>
      <c r="K10" s="22">
        <v>2</v>
      </c>
      <c r="L10" s="23">
        <f t="shared" si="0"/>
        <v>0</v>
      </c>
      <c r="M10" s="24">
        <f t="shared" si="1"/>
        <v>0</v>
      </c>
      <c r="N10" s="25"/>
      <c r="O10" s="26">
        <f t="shared" si="2"/>
        <v>0</v>
      </c>
      <c r="P10" s="25"/>
      <c r="Q10" s="25"/>
      <c r="R10" s="25"/>
      <c r="S10" s="27">
        <f t="shared" si="3"/>
        <v>2</v>
      </c>
      <c r="T10" s="28" t="str">
        <f t="shared" si="4"/>
        <v>OK</v>
      </c>
      <c r="U10" s="29"/>
      <c r="V10" s="29"/>
      <c r="W10" s="29"/>
      <c r="X10" s="29"/>
      <c r="Y10" s="29"/>
      <c r="Z10" s="29"/>
      <c r="AA10" s="29"/>
      <c r="AB10" s="30"/>
      <c r="AC10" s="31"/>
      <c r="AD10" s="30"/>
      <c r="AE10" s="30"/>
      <c r="AF10" s="29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47" ht="26.5" customHeight="1" x14ac:dyDescent="0.25">
      <c r="A11" s="158"/>
      <c r="B11" s="153"/>
      <c r="C11" s="136"/>
      <c r="D11" s="16">
        <v>8</v>
      </c>
      <c r="E11" s="17" t="s">
        <v>74</v>
      </c>
      <c r="F11" s="18" t="s">
        <v>12</v>
      </c>
      <c r="G11" s="18">
        <v>501380001</v>
      </c>
      <c r="H11" s="19" t="s">
        <v>124</v>
      </c>
      <c r="I11" s="20" t="s">
        <v>13</v>
      </c>
      <c r="J11" s="21">
        <v>35000</v>
      </c>
      <c r="K11" s="22">
        <v>0</v>
      </c>
      <c r="L11" s="23">
        <f t="shared" si="0"/>
        <v>0</v>
      </c>
      <c r="M11" s="24">
        <f t="shared" si="1"/>
        <v>0</v>
      </c>
      <c r="N11" s="25"/>
      <c r="O11" s="26">
        <f t="shared" si="2"/>
        <v>0</v>
      </c>
      <c r="P11" s="25"/>
      <c r="Q11" s="25"/>
      <c r="R11" s="25"/>
      <c r="S11" s="27">
        <f t="shared" si="3"/>
        <v>0</v>
      </c>
      <c r="T11" s="28" t="str">
        <f t="shared" si="4"/>
        <v>OK</v>
      </c>
      <c r="U11" s="29"/>
      <c r="V11" s="29"/>
      <c r="W11" s="29"/>
      <c r="X11" s="29"/>
      <c r="Y11" s="29"/>
      <c r="Z11" s="29"/>
      <c r="AA11" s="29"/>
      <c r="AB11" s="30"/>
      <c r="AC11" s="31"/>
      <c r="AD11" s="30"/>
      <c r="AE11" s="30"/>
      <c r="AF11" s="29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2"/>
    </row>
    <row r="12" spans="1:47" ht="26.5" customHeight="1" x14ac:dyDescent="0.25">
      <c r="A12" s="158"/>
      <c r="B12" s="155"/>
      <c r="C12" s="136"/>
      <c r="D12" s="16">
        <v>9</v>
      </c>
      <c r="E12" s="34" t="s">
        <v>75</v>
      </c>
      <c r="F12" s="18" t="s">
        <v>12</v>
      </c>
      <c r="G12" s="18">
        <v>501380001</v>
      </c>
      <c r="H12" s="19" t="s">
        <v>126</v>
      </c>
      <c r="I12" s="20" t="s">
        <v>13</v>
      </c>
      <c r="J12" s="21">
        <v>50</v>
      </c>
      <c r="K12" s="22">
        <v>0</v>
      </c>
      <c r="L12" s="23">
        <f t="shared" si="0"/>
        <v>0</v>
      </c>
      <c r="M12" s="24">
        <f t="shared" si="1"/>
        <v>0</v>
      </c>
      <c r="N12" s="25"/>
      <c r="O12" s="26">
        <f t="shared" si="2"/>
        <v>0</v>
      </c>
      <c r="P12" s="25"/>
      <c r="Q12" s="25"/>
      <c r="R12" s="25"/>
      <c r="S12" s="27">
        <f t="shared" si="3"/>
        <v>0</v>
      </c>
      <c r="T12" s="28" t="str">
        <f t="shared" si="4"/>
        <v>OK</v>
      </c>
      <c r="U12" s="29"/>
      <c r="V12" s="29"/>
      <c r="W12" s="29"/>
      <c r="X12" s="29"/>
      <c r="Y12" s="29"/>
      <c r="Z12" s="29"/>
      <c r="AA12" s="29"/>
      <c r="AB12" s="30"/>
      <c r="AC12" s="31"/>
      <c r="AD12" s="30"/>
      <c r="AE12" s="30"/>
      <c r="AF12" s="29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3"/>
    </row>
    <row r="13" spans="1:47" s="38" customFormat="1" ht="26.5" customHeight="1" x14ac:dyDescent="0.25">
      <c r="A13" s="158"/>
      <c r="B13" s="153"/>
      <c r="C13" s="136"/>
      <c r="D13" s="16">
        <v>10</v>
      </c>
      <c r="E13" s="34" t="s">
        <v>76</v>
      </c>
      <c r="F13" s="18" t="s">
        <v>12</v>
      </c>
      <c r="G13" s="18" t="s">
        <v>127</v>
      </c>
      <c r="H13" s="19" t="s">
        <v>124</v>
      </c>
      <c r="I13" s="20" t="s">
        <v>13</v>
      </c>
      <c r="J13" s="21">
        <v>50</v>
      </c>
      <c r="K13" s="22">
        <v>0</v>
      </c>
      <c r="L13" s="23">
        <f t="shared" si="0"/>
        <v>0</v>
      </c>
      <c r="M13" s="24">
        <f t="shared" si="1"/>
        <v>0</v>
      </c>
      <c r="N13" s="25"/>
      <c r="O13" s="26">
        <f t="shared" si="2"/>
        <v>0</v>
      </c>
      <c r="P13" s="25"/>
      <c r="Q13" s="25"/>
      <c r="R13" s="25"/>
      <c r="S13" s="27">
        <f t="shared" si="3"/>
        <v>0</v>
      </c>
      <c r="T13" s="28" t="str">
        <f t="shared" si="4"/>
        <v>OK</v>
      </c>
      <c r="U13" s="29"/>
      <c r="V13" s="36"/>
      <c r="W13" s="36"/>
      <c r="X13" s="29"/>
      <c r="Y13" s="36"/>
      <c r="Z13" s="29"/>
      <c r="AA13" s="36"/>
      <c r="AB13" s="37"/>
      <c r="AC13" s="31"/>
      <c r="AD13" s="30"/>
      <c r="AE13" s="30"/>
      <c r="AF13" s="29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</row>
    <row r="14" spans="1:47" ht="26.5" customHeight="1" x14ac:dyDescent="0.25">
      <c r="A14" s="158"/>
      <c r="B14" s="153"/>
      <c r="C14" s="136"/>
      <c r="D14" s="16">
        <v>11</v>
      </c>
      <c r="E14" s="34" t="s">
        <v>77</v>
      </c>
      <c r="F14" s="18" t="s">
        <v>12</v>
      </c>
      <c r="G14" s="18">
        <v>501380001</v>
      </c>
      <c r="H14" s="19" t="s">
        <v>124</v>
      </c>
      <c r="I14" s="20" t="s">
        <v>13</v>
      </c>
      <c r="J14" s="21">
        <v>5000</v>
      </c>
      <c r="K14" s="22">
        <v>0</v>
      </c>
      <c r="L14" s="23">
        <f t="shared" si="0"/>
        <v>0</v>
      </c>
      <c r="M14" s="24">
        <f t="shared" si="1"/>
        <v>0</v>
      </c>
      <c r="N14" s="25"/>
      <c r="O14" s="26">
        <f t="shared" si="2"/>
        <v>0</v>
      </c>
      <c r="P14" s="25"/>
      <c r="Q14" s="25"/>
      <c r="R14" s="25"/>
      <c r="S14" s="27">
        <f t="shared" si="3"/>
        <v>0</v>
      </c>
      <c r="T14" s="28" t="str">
        <f t="shared" si="4"/>
        <v>OK</v>
      </c>
      <c r="U14" s="29"/>
      <c r="V14" s="29"/>
      <c r="W14" s="29"/>
      <c r="X14" s="29"/>
      <c r="Y14" s="29"/>
      <c r="Z14" s="29"/>
      <c r="AA14" s="29"/>
      <c r="AB14" s="30"/>
      <c r="AC14" s="31"/>
      <c r="AD14" s="30"/>
      <c r="AE14" s="30"/>
      <c r="AF14" s="29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</row>
    <row r="15" spans="1:47" s="38" customFormat="1" ht="26.5" customHeight="1" x14ac:dyDescent="0.25">
      <c r="A15" s="158"/>
      <c r="B15" s="156"/>
      <c r="C15" s="136"/>
      <c r="D15" s="16">
        <v>12</v>
      </c>
      <c r="E15" s="17" t="s">
        <v>78</v>
      </c>
      <c r="F15" s="18" t="s">
        <v>12</v>
      </c>
      <c r="G15" s="18">
        <v>501380001</v>
      </c>
      <c r="H15" s="19" t="s">
        <v>126</v>
      </c>
      <c r="I15" s="20" t="s">
        <v>13</v>
      </c>
      <c r="J15" s="21">
        <v>50</v>
      </c>
      <c r="K15" s="22">
        <v>35</v>
      </c>
      <c r="L15" s="23">
        <f t="shared" si="0"/>
        <v>0</v>
      </c>
      <c r="M15" s="24">
        <f t="shared" si="1"/>
        <v>0</v>
      </c>
      <c r="N15" s="25"/>
      <c r="O15" s="26">
        <f t="shared" si="2"/>
        <v>8</v>
      </c>
      <c r="P15" s="25"/>
      <c r="Q15" s="25"/>
      <c r="R15" s="25"/>
      <c r="S15" s="27">
        <f t="shared" si="3"/>
        <v>35</v>
      </c>
      <c r="T15" s="28" t="str">
        <f t="shared" si="4"/>
        <v>OK</v>
      </c>
      <c r="U15" s="29"/>
      <c r="V15" s="36"/>
      <c r="W15" s="29"/>
      <c r="X15" s="29"/>
      <c r="Y15" s="36"/>
      <c r="Z15" s="29"/>
      <c r="AA15" s="36"/>
      <c r="AB15" s="37"/>
      <c r="AC15" s="31"/>
      <c r="AD15" s="30"/>
      <c r="AE15" s="30"/>
      <c r="AF15" s="29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2"/>
    </row>
    <row r="16" spans="1:47" ht="26.5" customHeight="1" x14ac:dyDescent="0.25">
      <c r="A16" s="158"/>
      <c r="B16" s="155"/>
      <c r="C16" s="136"/>
      <c r="D16" s="16">
        <v>13</v>
      </c>
      <c r="E16" s="17" t="s">
        <v>79</v>
      </c>
      <c r="F16" s="18" t="s">
        <v>12</v>
      </c>
      <c r="G16" s="18">
        <v>501380001</v>
      </c>
      <c r="H16" s="19" t="s">
        <v>126</v>
      </c>
      <c r="I16" s="20" t="s">
        <v>13</v>
      </c>
      <c r="J16" s="21">
        <v>50</v>
      </c>
      <c r="K16" s="22">
        <v>0</v>
      </c>
      <c r="L16" s="23">
        <f t="shared" si="0"/>
        <v>0</v>
      </c>
      <c r="M16" s="24">
        <f t="shared" si="1"/>
        <v>0</v>
      </c>
      <c r="N16" s="25"/>
      <c r="O16" s="26">
        <f t="shared" si="2"/>
        <v>0</v>
      </c>
      <c r="P16" s="25"/>
      <c r="Q16" s="25"/>
      <c r="R16" s="25"/>
      <c r="S16" s="27">
        <f t="shared" si="3"/>
        <v>0</v>
      </c>
      <c r="T16" s="28" t="str">
        <f t="shared" si="4"/>
        <v>OK</v>
      </c>
      <c r="U16" s="29"/>
      <c r="V16" s="29"/>
      <c r="W16" s="29"/>
      <c r="X16" s="29"/>
      <c r="Y16" s="29"/>
      <c r="Z16" s="29"/>
      <c r="AA16" s="29"/>
      <c r="AB16" s="30"/>
      <c r="AC16" s="31"/>
      <c r="AD16" s="30"/>
      <c r="AE16" s="30"/>
      <c r="AF16" s="29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47" ht="26.5" customHeight="1" x14ac:dyDescent="0.25">
      <c r="A17" s="158"/>
      <c r="B17" s="153"/>
      <c r="C17" s="136"/>
      <c r="D17" s="16">
        <v>14</v>
      </c>
      <c r="E17" s="17" t="s">
        <v>80</v>
      </c>
      <c r="F17" s="18" t="s">
        <v>12</v>
      </c>
      <c r="G17" s="18">
        <v>501380001</v>
      </c>
      <c r="H17" s="19" t="s">
        <v>124</v>
      </c>
      <c r="I17" s="20" t="s">
        <v>13</v>
      </c>
      <c r="J17" s="21">
        <v>1000</v>
      </c>
      <c r="K17" s="22">
        <v>6</v>
      </c>
      <c r="L17" s="23">
        <f t="shared" si="0"/>
        <v>0</v>
      </c>
      <c r="M17" s="24">
        <f t="shared" si="1"/>
        <v>0</v>
      </c>
      <c r="N17" s="25"/>
      <c r="O17" s="26">
        <f t="shared" si="2"/>
        <v>1</v>
      </c>
      <c r="P17" s="25"/>
      <c r="Q17" s="25"/>
      <c r="R17" s="25"/>
      <c r="S17" s="27">
        <f t="shared" si="3"/>
        <v>6</v>
      </c>
      <c r="T17" s="28" t="str">
        <f t="shared" si="4"/>
        <v>OK</v>
      </c>
      <c r="U17" s="29"/>
      <c r="V17" s="29"/>
      <c r="W17" s="29"/>
      <c r="X17" s="29"/>
      <c r="Y17" s="29"/>
      <c r="Z17" s="29"/>
      <c r="AA17" s="29"/>
      <c r="AB17" s="30"/>
      <c r="AC17" s="31"/>
      <c r="AD17" s="30"/>
      <c r="AE17" s="30"/>
      <c r="AF17" s="29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2"/>
    </row>
    <row r="18" spans="1:47" ht="26.5" customHeight="1" x14ac:dyDescent="0.25">
      <c r="A18" s="158"/>
      <c r="B18" s="153"/>
      <c r="C18" s="136"/>
      <c r="D18" s="16">
        <v>15</v>
      </c>
      <c r="E18" s="17" t="s">
        <v>15</v>
      </c>
      <c r="F18" s="18" t="s">
        <v>12</v>
      </c>
      <c r="G18" s="18" t="s">
        <v>128</v>
      </c>
      <c r="H18" s="19" t="s">
        <v>124</v>
      </c>
      <c r="I18" s="20" t="s">
        <v>13</v>
      </c>
      <c r="J18" s="21">
        <v>2500</v>
      </c>
      <c r="K18" s="22">
        <v>4</v>
      </c>
      <c r="L18" s="23">
        <f t="shared" si="0"/>
        <v>0</v>
      </c>
      <c r="M18" s="24">
        <f t="shared" si="1"/>
        <v>0</v>
      </c>
      <c r="N18" s="25"/>
      <c r="O18" s="26">
        <f t="shared" si="2"/>
        <v>1</v>
      </c>
      <c r="P18" s="25"/>
      <c r="Q18" s="25"/>
      <c r="R18" s="25"/>
      <c r="S18" s="27">
        <f t="shared" si="3"/>
        <v>4</v>
      </c>
      <c r="T18" s="28" t="str">
        <f t="shared" si="4"/>
        <v>OK</v>
      </c>
      <c r="U18" s="29"/>
      <c r="V18" s="29"/>
      <c r="W18" s="29"/>
      <c r="X18" s="29"/>
      <c r="Y18" s="29"/>
      <c r="Z18" s="29"/>
      <c r="AA18" s="29"/>
      <c r="AB18" s="30"/>
      <c r="AC18" s="31"/>
      <c r="AD18" s="30"/>
      <c r="AE18" s="30"/>
      <c r="AF18" s="29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47" ht="26.5" customHeight="1" x14ac:dyDescent="0.25">
      <c r="A19" s="158"/>
      <c r="B19" s="153"/>
      <c r="C19" s="136"/>
      <c r="D19" s="16">
        <v>16</v>
      </c>
      <c r="E19" s="17" t="s">
        <v>81</v>
      </c>
      <c r="F19" s="18" t="s">
        <v>12</v>
      </c>
      <c r="G19" s="18">
        <v>501380001</v>
      </c>
      <c r="H19" s="19" t="s">
        <v>124</v>
      </c>
      <c r="I19" s="20" t="s">
        <v>13</v>
      </c>
      <c r="J19" s="21">
        <v>500</v>
      </c>
      <c r="K19" s="22">
        <v>0</v>
      </c>
      <c r="L19" s="23">
        <f t="shared" si="0"/>
        <v>0</v>
      </c>
      <c r="M19" s="24">
        <f t="shared" si="1"/>
        <v>0</v>
      </c>
      <c r="N19" s="25"/>
      <c r="O19" s="26">
        <f t="shared" si="2"/>
        <v>0</v>
      </c>
      <c r="P19" s="25"/>
      <c r="Q19" s="25"/>
      <c r="R19" s="25"/>
      <c r="S19" s="27">
        <f t="shared" si="3"/>
        <v>0</v>
      </c>
      <c r="T19" s="28" t="str">
        <f t="shared" si="4"/>
        <v>OK</v>
      </c>
      <c r="U19" s="29"/>
      <c r="V19" s="29"/>
      <c r="W19" s="29"/>
      <c r="X19" s="29"/>
      <c r="Y19" s="29"/>
      <c r="Z19" s="29"/>
      <c r="AA19" s="29"/>
      <c r="AB19" s="30"/>
      <c r="AC19" s="31"/>
      <c r="AD19" s="30"/>
      <c r="AE19" s="30"/>
      <c r="AF19" s="29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47" s="38" customFormat="1" ht="26.5" customHeight="1" x14ac:dyDescent="0.25">
      <c r="A20" s="158"/>
      <c r="B20" s="155"/>
      <c r="C20" s="136"/>
      <c r="D20" s="16">
        <v>17</v>
      </c>
      <c r="E20" s="17" t="s">
        <v>82</v>
      </c>
      <c r="F20" s="18" t="s">
        <v>12</v>
      </c>
      <c r="G20" s="18">
        <v>501380001</v>
      </c>
      <c r="H20" s="19" t="s">
        <v>124</v>
      </c>
      <c r="I20" s="20" t="s">
        <v>13</v>
      </c>
      <c r="J20" s="21">
        <v>100</v>
      </c>
      <c r="K20" s="22">
        <v>0</v>
      </c>
      <c r="L20" s="23">
        <f t="shared" si="0"/>
        <v>0</v>
      </c>
      <c r="M20" s="24">
        <f t="shared" si="1"/>
        <v>0</v>
      </c>
      <c r="N20" s="25"/>
      <c r="O20" s="26">
        <f t="shared" si="2"/>
        <v>0</v>
      </c>
      <c r="P20" s="25"/>
      <c r="Q20" s="25"/>
      <c r="R20" s="25"/>
      <c r="S20" s="27">
        <f t="shared" si="3"/>
        <v>0</v>
      </c>
      <c r="T20" s="28" t="str">
        <f t="shared" si="4"/>
        <v>OK</v>
      </c>
      <c r="U20" s="29"/>
      <c r="V20" s="36"/>
      <c r="W20" s="36"/>
      <c r="X20" s="29"/>
      <c r="Y20" s="36"/>
      <c r="Z20" s="29"/>
      <c r="AA20" s="29"/>
      <c r="AB20" s="37"/>
      <c r="AC20" s="31"/>
      <c r="AD20" s="30"/>
      <c r="AE20" s="30"/>
      <c r="AF20" s="29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2"/>
    </row>
    <row r="21" spans="1:47" ht="26.5" customHeight="1" x14ac:dyDescent="0.25">
      <c r="A21" s="158"/>
      <c r="B21" s="155"/>
      <c r="C21" s="136"/>
      <c r="D21" s="16">
        <v>18</v>
      </c>
      <c r="E21" s="17" t="s">
        <v>83</v>
      </c>
      <c r="F21" s="18" t="s">
        <v>12</v>
      </c>
      <c r="G21" s="18">
        <v>501380001</v>
      </c>
      <c r="H21" s="19" t="s">
        <v>124</v>
      </c>
      <c r="I21" s="20" t="s">
        <v>13</v>
      </c>
      <c r="J21" s="21">
        <v>100</v>
      </c>
      <c r="K21" s="22">
        <v>0</v>
      </c>
      <c r="L21" s="23">
        <f t="shared" si="0"/>
        <v>0</v>
      </c>
      <c r="M21" s="24">
        <f t="shared" si="1"/>
        <v>0</v>
      </c>
      <c r="N21" s="25"/>
      <c r="O21" s="26">
        <f t="shared" si="2"/>
        <v>0</v>
      </c>
      <c r="P21" s="25"/>
      <c r="Q21" s="25"/>
      <c r="R21" s="25"/>
      <c r="S21" s="27">
        <f t="shared" si="3"/>
        <v>0</v>
      </c>
      <c r="T21" s="28" t="str">
        <f t="shared" si="4"/>
        <v>OK</v>
      </c>
      <c r="U21" s="29"/>
      <c r="V21" s="29"/>
      <c r="W21" s="29"/>
      <c r="X21" s="29"/>
      <c r="Y21" s="29"/>
      <c r="Z21" s="29"/>
      <c r="AA21" s="29"/>
      <c r="AB21" s="30"/>
      <c r="AC21" s="31"/>
      <c r="AD21" s="30"/>
      <c r="AE21" s="30"/>
      <c r="AF21" s="29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3"/>
    </row>
    <row r="22" spans="1:47" ht="23.15" customHeight="1" x14ac:dyDescent="0.25">
      <c r="A22" s="158"/>
      <c r="B22" s="153"/>
      <c r="C22" s="136"/>
      <c r="D22" s="16">
        <v>19</v>
      </c>
      <c r="E22" s="17" t="s">
        <v>84</v>
      </c>
      <c r="F22" s="18" t="s">
        <v>12</v>
      </c>
      <c r="G22" s="18">
        <v>501380001</v>
      </c>
      <c r="H22" s="19" t="s">
        <v>124</v>
      </c>
      <c r="I22" s="20" t="s">
        <v>13</v>
      </c>
      <c r="J22" s="21">
        <v>10</v>
      </c>
      <c r="K22" s="39">
        <v>0</v>
      </c>
      <c r="L22" s="23">
        <f t="shared" si="0"/>
        <v>0</v>
      </c>
      <c r="M22" s="24">
        <f t="shared" si="1"/>
        <v>0</v>
      </c>
      <c r="N22" s="25"/>
      <c r="O22" s="26">
        <f t="shared" si="2"/>
        <v>0</v>
      </c>
      <c r="P22" s="25"/>
      <c r="Q22" s="25"/>
      <c r="R22" s="25"/>
      <c r="S22" s="27">
        <f t="shared" si="3"/>
        <v>0</v>
      </c>
      <c r="T22" s="28" t="str">
        <f t="shared" si="4"/>
        <v>OK</v>
      </c>
      <c r="U22" s="29"/>
      <c r="V22" s="29"/>
      <c r="W22" s="29"/>
      <c r="X22" s="29"/>
      <c r="Y22" s="29"/>
      <c r="Z22" s="29"/>
      <c r="AA22" s="29"/>
      <c r="AB22" s="30"/>
      <c r="AC22" s="31"/>
      <c r="AD22" s="30"/>
      <c r="AE22" s="30"/>
      <c r="AF22" s="29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3"/>
    </row>
    <row r="23" spans="1:47" ht="26.5" customHeight="1" x14ac:dyDescent="0.25">
      <c r="A23" s="158"/>
      <c r="B23" s="153"/>
      <c r="C23" s="136"/>
      <c r="D23" s="16">
        <v>20</v>
      </c>
      <c r="E23" s="34" t="s">
        <v>85</v>
      </c>
      <c r="F23" s="18" t="s">
        <v>12</v>
      </c>
      <c r="G23" s="18">
        <v>501380001</v>
      </c>
      <c r="H23" s="19" t="s">
        <v>124</v>
      </c>
      <c r="I23" s="20" t="s">
        <v>13</v>
      </c>
      <c r="J23" s="21">
        <v>1000</v>
      </c>
      <c r="K23" s="39">
        <v>0</v>
      </c>
      <c r="L23" s="23">
        <f t="shared" si="0"/>
        <v>0</v>
      </c>
      <c r="M23" s="24">
        <f t="shared" si="1"/>
        <v>0</v>
      </c>
      <c r="N23" s="25"/>
      <c r="O23" s="26">
        <f t="shared" si="2"/>
        <v>0</v>
      </c>
      <c r="P23" s="25"/>
      <c r="Q23" s="25"/>
      <c r="R23" s="25"/>
      <c r="S23" s="27">
        <f t="shared" si="3"/>
        <v>0</v>
      </c>
      <c r="T23" s="28" t="str">
        <f t="shared" si="4"/>
        <v>OK</v>
      </c>
      <c r="U23" s="29"/>
      <c r="V23" s="29"/>
      <c r="W23" s="29"/>
      <c r="X23" s="29"/>
      <c r="Y23" s="29"/>
      <c r="Z23" s="29"/>
      <c r="AA23" s="29"/>
      <c r="AB23" s="30"/>
      <c r="AC23" s="31"/>
      <c r="AD23" s="30"/>
      <c r="AE23" s="30"/>
      <c r="AF23" s="29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2"/>
    </row>
    <row r="24" spans="1:47" ht="26.5" customHeight="1" x14ac:dyDescent="0.25">
      <c r="A24" s="158"/>
      <c r="B24" s="153"/>
      <c r="C24" s="136"/>
      <c r="D24" s="16">
        <v>21</v>
      </c>
      <c r="E24" s="17" t="s">
        <v>86</v>
      </c>
      <c r="F24" s="18" t="s">
        <v>12</v>
      </c>
      <c r="G24" s="18">
        <v>501380001</v>
      </c>
      <c r="H24" s="19" t="s">
        <v>124</v>
      </c>
      <c r="I24" s="20" t="s">
        <v>13</v>
      </c>
      <c r="J24" s="21">
        <v>100</v>
      </c>
      <c r="K24" s="39">
        <v>0</v>
      </c>
      <c r="L24" s="23">
        <f t="shared" si="0"/>
        <v>0</v>
      </c>
      <c r="M24" s="24">
        <f t="shared" si="1"/>
        <v>0</v>
      </c>
      <c r="N24" s="25"/>
      <c r="O24" s="26">
        <f t="shared" si="2"/>
        <v>0</v>
      </c>
      <c r="P24" s="25"/>
      <c r="Q24" s="25"/>
      <c r="R24" s="25"/>
      <c r="S24" s="27">
        <f t="shared" si="3"/>
        <v>0</v>
      </c>
      <c r="T24" s="28" t="str">
        <f t="shared" si="4"/>
        <v>OK</v>
      </c>
      <c r="U24" s="29"/>
      <c r="V24" s="40"/>
      <c r="W24" s="40"/>
      <c r="X24" s="29"/>
      <c r="Y24" s="40"/>
      <c r="Z24" s="29"/>
      <c r="AA24" s="29"/>
      <c r="AB24" s="30"/>
      <c r="AC24" s="31"/>
      <c r="AD24" s="30"/>
      <c r="AE24" s="30"/>
      <c r="AF24" s="29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2"/>
    </row>
    <row r="25" spans="1:47" s="38" customFormat="1" ht="31" customHeight="1" x14ac:dyDescent="0.25">
      <c r="A25" s="158"/>
      <c r="B25" s="155"/>
      <c r="C25" s="136"/>
      <c r="D25" s="16">
        <v>22</v>
      </c>
      <c r="E25" s="17" t="s">
        <v>87</v>
      </c>
      <c r="F25" s="18" t="s">
        <v>12</v>
      </c>
      <c r="G25" s="18" t="s">
        <v>129</v>
      </c>
      <c r="H25" s="19" t="s">
        <v>124</v>
      </c>
      <c r="I25" s="20" t="s">
        <v>13</v>
      </c>
      <c r="J25" s="21">
        <v>250</v>
      </c>
      <c r="K25" s="39">
        <v>0</v>
      </c>
      <c r="L25" s="23">
        <f t="shared" si="0"/>
        <v>0</v>
      </c>
      <c r="M25" s="24">
        <f t="shared" si="1"/>
        <v>0</v>
      </c>
      <c r="N25" s="25"/>
      <c r="O25" s="26">
        <f t="shared" si="2"/>
        <v>0</v>
      </c>
      <c r="P25" s="25"/>
      <c r="Q25" s="25"/>
      <c r="R25" s="25"/>
      <c r="S25" s="27">
        <f t="shared" si="3"/>
        <v>0</v>
      </c>
      <c r="T25" s="28" t="str">
        <f t="shared" si="4"/>
        <v>OK</v>
      </c>
      <c r="U25" s="29"/>
      <c r="V25" s="41"/>
      <c r="W25" s="40"/>
      <c r="X25" s="29"/>
      <c r="Y25" s="41"/>
      <c r="Z25" s="29"/>
      <c r="AA25" s="36"/>
      <c r="AB25" s="30"/>
      <c r="AC25" s="31"/>
      <c r="AD25" s="30"/>
      <c r="AE25" s="30"/>
      <c r="AF25" s="29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42"/>
    </row>
    <row r="26" spans="1:47" ht="26.5" customHeight="1" x14ac:dyDescent="0.25">
      <c r="A26" s="158"/>
      <c r="B26" s="156"/>
      <c r="C26" s="136"/>
      <c r="D26" s="16">
        <v>23</v>
      </c>
      <c r="E26" s="17" t="s">
        <v>88</v>
      </c>
      <c r="F26" s="18" t="s">
        <v>12</v>
      </c>
      <c r="G26" s="18" t="s">
        <v>130</v>
      </c>
      <c r="H26" s="19" t="s">
        <v>124</v>
      </c>
      <c r="I26" s="20" t="s">
        <v>13</v>
      </c>
      <c r="J26" s="21">
        <v>250</v>
      </c>
      <c r="K26" s="39">
        <v>0</v>
      </c>
      <c r="L26" s="23">
        <f t="shared" si="0"/>
        <v>0</v>
      </c>
      <c r="M26" s="24">
        <f t="shared" si="1"/>
        <v>0</v>
      </c>
      <c r="N26" s="25"/>
      <c r="O26" s="26">
        <f t="shared" si="2"/>
        <v>0</v>
      </c>
      <c r="P26" s="25"/>
      <c r="Q26" s="25"/>
      <c r="R26" s="25"/>
      <c r="S26" s="27">
        <f t="shared" si="3"/>
        <v>0</v>
      </c>
      <c r="T26" s="28" t="str">
        <f t="shared" si="4"/>
        <v>OK</v>
      </c>
      <c r="U26" s="29"/>
      <c r="V26" s="40"/>
      <c r="W26" s="40"/>
      <c r="X26" s="29"/>
      <c r="Y26" s="40"/>
      <c r="Z26" s="29"/>
      <c r="AA26" s="29"/>
      <c r="AB26" s="30"/>
      <c r="AC26" s="31"/>
      <c r="AD26" s="30"/>
      <c r="AE26" s="30"/>
      <c r="AF26" s="29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</row>
    <row r="27" spans="1:47" ht="26.5" customHeight="1" x14ac:dyDescent="0.25">
      <c r="A27" s="158"/>
      <c r="B27" s="155"/>
      <c r="C27" s="136"/>
      <c r="D27" s="16">
        <v>24</v>
      </c>
      <c r="E27" s="17" t="s">
        <v>89</v>
      </c>
      <c r="F27" s="18" t="s">
        <v>12</v>
      </c>
      <c r="G27" s="18">
        <v>501380001</v>
      </c>
      <c r="H27" s="19" t="s">
        <v>124</v>
      </c>
      <c r="I27" s="20" t="s">
        <v>13</v>
      </c>
      <c r="J27" s="21">
        <v>2200</v>
      </c>
      <c r="K27" s="39">
        <v>0</v>
      </c>
      <c r="L27" s="23">
        <f t="shared" si="0"/>
        <v>0</v>
      </c>
      <c r="M27" s="24">
        <f t="shared" si="1"/>
        <v>0</v>
      </c>
      <c r="N27" s="25"/>
      <c r="O27" s="26">
        <f t="shared" si="2"/>
        <v>0</v>
      </c>
      <c r="P27" s="25"/>
      <c r="Q27" s="25"/>
      <c r="R27" s="25"/>
      <c r="S27" s="27">
        <f t="shared" si="3"/>
        <v>0</v>
      </c>
      <c r="T27" s="28" t="str">
        <f t="shared" si="4"/>
        <v>OK</v>
      </c>
      <c r="U27" s="29"/>
      <c r="V27" s="40"/>
      <c r="W27" s="40"/>
      <c r="X27" s="29"/>
      <c r="Y27" s="40"/>
      <c r="Z27" s="29"/>
      <c r="AA27" s="29"/>
      <c r="AB27" s="30"/>
      <c r="AC27" s="31"/>
      <c r="AD27" s="30"/>
      <c r="AE27" s="30"/>
      <c r="AF27" s="29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42"/>
    </row>
    <row r="28" spans="1:47" s="38" customFormat="1" ht="26.5" customHeight="1" x14ac:dyDescent="0.25">
      <c r="A28" s="158"/>
      <c r="B28" s="156"/>
      <c r="C28" s="136"/>
      <c r="D28" s="16">
        <v>25</v>
      </c>
      <c r="E28" s="17" t="s">
        <v>90</v>
      </c>
      <c r="F28" s="18" t="s">
        <v>12</v>
      </c>
      <c r="G28" s="18">
        <v>501380001</v>
      </c>
      <c r="H28" s="19" t="s">
        <v>124</v>
      </c>
      <c r="I28" s="20" t="s">
        <v>13</v>
      </c>
      <c r="J28" s="21">
        <v>2500</v>
      </c>
      <c r="K28" s="39">
        <v>0</v>
      </c>
      <c r="L28" s="23">
        <f t="shared" si="0"/>
        <v>0</v>
      </c>
      <c r="M28" s="24">
        <f t="shared" si="1"/>
        <v>0</v>
      </c>
      <c r="N28" s="25"/>
      <c r="O28" s="26">
        <f t="shared" si="2"/>
        <v>0</v>
      </c>
      <c r="P28" s="25"/>
      <c r="Q28" s="25"/>
      <c r="R28" s="25"/>
      <c r="S28" s="27">
        <f t="shared" si="3"/>
        <v>0</v>
      </c>
      <c r="T28" s="28" t="str">
        <f t="shared" si="4"/>
        <v>OK</v>
      </c>
      <c r="U28" s="29"/>
      <c r="V28" s="41"/>
      <c r="W28" s="41"/>
      <c r="X28" s="29"/>
      <c r="Y28" s="41"/>
      <c r="Z28" s="29"/>
      <c r="AA28" s="29"/>
      <c r="AB28" s="37"/>
      <c r="AC28" s="31"/>
      <c r="AD28" s="30"/>
      <c r="AE28" s="30"/>
      <c r="AF28" s="29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</row>
    <row r="29" spans="1:47" s="38" customFormat="1" ht="26.5" customHeight="1" x14ac:dyDescent="0.25">
      <c r="A29" s="158"/>
      <c r="B29" s="155"/>
      <c r="C29" s="136"/>
      <c r="D29" s="16">
        <v>26</v>
      </c>
      <c r="E29" s="17" t="s">
        <v>91</v>
      </c>
      <c r="F29" s="18" t="s">
        <v>12</v>
      </c>
      <c r="G29" s="18">
        <v>501380001</v>
      </c>
      <c r="H29" s="19" t="s">
        <v>126</v>
      </c>
      <c r="I29" s="20" t="s">
        <v>13</v>
      </c>
      <c r="J29" s="21">
        <v>350</v>
      </c>
      <c r="K29" s="39">
        <v>24</v>
      </c>
      <c r="L29" s="23">
        <f t="shared" si="0"/>
        <v>0</v>
      </c>
      <c r="M29" s="24">
        <f t="shared" si="1"/>
        <v>0</v>
      </c>
      <c r="N29" s="25"/>
      <c r="O29" s="26">
        <f t="shared" si="2"/>
        <v>6</v>
      </c>
      <c r="P29" s="25"/>
      <c r="Q29" s="25"/>
      <c r="R29" s="25"/>
      <c r="S29" s="27">
        <f t="shared" si="3"/>
        <v>24</v>
      </c>
      <c r="T29" s="28" t="str">
        <f t="shared" si="4"/>
        <v>OK</v>
      </c>
      <c r="U29" s="29"/>
      <c r="V29" s="41"/>
      <c r="W29" s="41"/>
      <c r="X29" s="29"/>
      <c r="Y29" s="41"/>
      <c r="Z29" s="29"/>
      <c r="AA29" s="36"/>
      <c r="AB29" s="37"/>
      <c r="AC29" s="31"/>
      <c r="AD29" s="30"/>
      <c r="AE29" s="30"/>
      <c r="AF29" s="29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</row>
    <row r="30" spans="1:47" ht="24" customHeight="1" x14ac:dyDescent="0.25">
      <c r="A30" s="158"/>
      <c r="B30" s="153"/>
      <c r="C30" s="136"/>
      <c r="D30" s="16">
        <v>27</v>
      </c>
      <c r="E30" s="17" t="s">
        <v>92</v>
      </c>
      <c r="F30" s="18" t="s">
        <v>12</v>
      </c>
      <c r="G30" s="18">
        <v>501380001</v>
      </c>
      <c r="H30" s="19" t="s">
        <v>126</v>
      </c>
      <c r="I30" s="20" t="s">
        <v>13</v>
      </c>
      <c r="J30" s="21">
        <v>350</v>
      </c>
      <c r="K30" s="39">
        <v>24</v>
      </c>
      <c r="L30" s="23">
        <f t="shared" si="0"/>
        <v>0</v>
      </c>
      <c r="M30" s="24">
        <f t="shared" si="1"/>
        <v>0</v>
      </c>
      <c r="N30" s="25"/>
      <c r="O30" s="26">
        <f t="shared" si="2"/>
        <v>6</v>
      </c>
      <c r="P30" s="25"/>
      <c r="Q30" s="25"/>
      <c r="R30" s="25"/>
      <c r="S30" s="27">
        <f t="shared" si="3"/>
        <v>24</v>
      </c>
      <c r="T30" s="28" t="str">
        <f t="shared" si="4"/>
        <v>OK</v>
      </c>
      <c r="U30" s="29"/>
      <c r="V30" s="40"/>
      <c r="W30" s="40"/>
      <c r="X30" s="29"/>
      <c r="Y30" s="40"/>
      <c r="Z30" s="29"/>
      <c r="AA30" s="29"/>
      <c r="AB30" s="30"/>
      <c r="AC30" s="31"/>
      <c r="AD30" s="30"/>
      <c r="AE30" s="30"/>
      <c r="AF30" s="29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42"/>
    </row>
    <row r="31" spans="1:47" ht="26.5" customHeight="1" x14ac:dyDescent="0.25">
      <c r="A31" s="158"/>
      <c r="B31" s="154"/>
      <c r="C31" s="136"/>
      <c r="D31" s="16">
        <v>28</v>
      </c>
      <c r="E31" s="17" t="s">
        <v>17</v>
      </c>
      <c r="F31" s="18" t="s">
        <v>12</v>
      </c>
      <c r="G31" s="18" t="s">
        <v>131</v>
      </c>
      <c r="H31" s="19" t="s">
        <v>132</v>
      </c>
      <c r="I31" s="20" t="s">
        <v>13</v>
      </c>
      <c r="J31" s="21">
        <v>3500</v>
      </c>
      <c r="K31" s="39">
        <v>2</v>
      </c>
      <c r="L31" s="23">
        <f t="shared" si="0"/>
        <v>0</v>
      </c>
      <c r="M31" s="24">
        <f t="shared" si="1"/>
        <v>0</v>
      </c>
      <c r="N31" s="25"/>
      <c r="O31" s="26">
        <f t="shared" si="2"/>
        <v>0</v>
      </c>
      <c r="P31" s="25"/>
      <c r="Q31" s="25"/>
      <c r="R31" s="25"/>
      <c r="S31" s="27">
        <f t="shared" si="3"/>
        <v>2</v>
      </c>
      <c r="T31" s="28" t="str">
        <f t="shared" si="4"/>
        <v>OK</v>
      </c>
      <c r="U31" s="29"/>
      <c r="V31" s="43"/>
      <c r="W31" s="40"/>
      <c r="X31" s="29"/>
      <c r="Y31" s="43"/>
      <c r="Z31" s="29"/>
      <c r="AA31" s="29"/>
      <c r="AB31" s="30"/>
      <c r="AC31" s="31"/>
      <c r="AD31" s="30"/>
      <c r="AE31" s="30"/>
      <c r="AF31" s="29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42"/>
    </row>
    <row r="32" spans="1:47" ht="26.5" customHeight="1" x14ac:dyDescent="0.25">
      <c r="A32" s="158"/>
      <c r="B32" s="153"/>
      <c r="C32" s="136"/>
      <c r="D32" s="16">
        <v>29</v>
      </c>
      <c r="E32" s="17" t="s">
        <v>93</v>
      </c>
      <c r="F32" s="18" t="s">
        <v>12</v>
      </c>
      <c r="G32" s="18">
        <v>501380001</v>
      </c>
      <c r="H32" s="19" t="s">
        <v>23</v>
      </c>
      <c r="I32" s="20" t="s">
        <v>13</v>
      </c>
      <c r="J32" s="21">
        <v>350</v>
      </c>
      <c r="K32" s="39">
        <v>48</v>
      </c>
      <c r="L32" s="23">
        <f t="shared" si="0"/>
        <v>0</v>
      </c>
      <c r="M32" s="24">
        <f t="shared" si="1"/>
        <v>0</v>
      </c>
      <c r="N32" s="25"/>
      <c r="O32" s="26">
        <f t="shared" si="2"/>
        <v>12</v>
      </c>
      <c r="P32" s="25"/>
      <c r="Q32" s="25"/>
      <c r="R32" s="25"/>
      <c r="S32" s="27">
        <f t="shared" si="3"/>
        <v>48</v>
      </c>
      <c r="T32" s="28" t="str">
        <f t="shared" si="4"/>
        <v>OK</v>
      </c>
      <c r="U32" s="29"/>
      <c r="V32" s="44"/>
      <c r="W32" s="29"/>
      <c r="X32" s="29"/>
      <c r="Y32" s="44"/>
      <c r="Z32" s="29"/>
      <c r="AA32" s="29"/>
      <c r="AB32" s="30"/>
      <c r="AC32" s="31"/>
      <c r="AD32" s="30"/>
      <c r="AE32" s="30"/>
      <c r="AF32" s="29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</row>
    <row r="33" spans="1:47" ht="26.5" customHeight="1" x14ac:dyDescent="0.25">
      <c r="A33" s="158"/>
      <c r="B33" s="154"/>
      <c r="C33" s="136"/>
      <c r="D33" s="16">
        <v>30</v>
      </c>
      <c r="E33" s="17" t="s">
        <v>94</v>
      </c>
      <c r="F33" s="18" t="s">
        <v>12</v>
      </c>
      <c r="G33" s="18">
        <v>501380001</v>
      </c>
      <c r="H33" s="19" t="s">
        <v>23</v>
      </c>
      <c r="I33" s="20" t="s">
        <v>13</v>
      </c>
      <c r="J33" s="21">
        <v>250</v>
      </c>
      <c r="K33" s="39">
        <v>0</v>
      </c>
      <c r="L33" s="23">
        <f t="shared" si="0"/>
        <v>0</v>
      </c>
      <c r="M33" s="24">
        <f t="shared" si="1"/>
        <v>0</v>
      </c>
      <c r="N33" s="25"/>
      <c r="O33" s="26">
        <f t="shared" si="2"/>
        <v>0</v>
      </c>
      <c r="P33" s="25"/>
      <c r="Q33" s="25"/>
      <c r="R33" s="25"/>
      <c r="S33" s="27">
        <f t="shared" si="3"/>
        <v>0</v>
      </c>
      <c r="T33" s="28" t="str">
        <f t="shared" si="4"/>
        <v>OK</v>
      </c>
      <c r="U33" s="29"/>
      <c r="V33" s="44"/>
      <c r="W33" s="29"/>
      <c r="X33" s="29"/>
      <c r="Y33" s="44"/>
      <c r="Z33" s="29"/>
      <c r="AA33" s="29"/>
      <c r="AB33" s="30"/>
      <c r="AC33" s="31"/>
      <c r="AD33" s="30"/>
      <c r="AE33" s="30"/>
      <c r="AF33" s="29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2"/>
    </row>
    <row r="34" spans="1:47" ht="26.5" customHeight="1" x14ac:dyDescent="0.25">
      <c r="A34" s="158"/>
      <c r="B34" s="156"/>
      <c r="C34" s="136"/>
      <c r="D34" s="16">
        <v>31</v>
      </c>
      <c r="E34" s="17" t="s">
        <v>95</v>
      </c>
      <c r="F34" s="18" t="s">
        <v>12</v>
      </c>
      <c r="G34" s="18" t="s">
        <v>133</v>
      </c>
      <c r="H34" s="19" t="s">
        <v>124</v>
      </c>
      <c r="I34" s="20" t="s">
        <v>13</v>
      </c>
      <c r="J34" s="21">
        <v>15</v>
      </c>
      <c r="K34" s="39">
        <v>0</v>
      </c>
      <c r="L34" s="23">
        <f t="shared" si="0"/>
        <v>0</v>
      </c>
      <c r="M34" s="24">
        <f t="shared" si="1"/>
        <v>0</v>
      </c>
      <c r="N34" s="25"/>
      <c r="O34" s="26">
        <f t="shared" si="2"/>
        <v>0</v>
      </c>
      <c r="P34" s="25"/>
      <c r="Q34" s="25"/>
      <c r="R34" s="25"/>
      <c r="S34" s="27">
        <f t="shared" si="3"/>
        <v>0</v>
      </c>
      <c r="T34" s="28" t="str">
        <f t="shared" si="4"/>
        <v>OK</v>
      </c>
      <c r="U34" s="29"/>
      <c r="V34" s="44"/>
      <c r="W34" s="44"/>
      <c r="X34" s="29"/>
      <c r="Y34" s="44"/>
      <c r="Z34" s="29"/>
      <c r="AA34" s="29"/>
      <c r="AB34" s="30"/>
      <c r="AC34" s="31"/>
      <c r="AD34" s="30"/>
      <c r="AE34" s="30"/>
      <c r="AF34" s="2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</row>
    <row r="35" spans="1:47" ht="26.5" customHeight="1" x14ac:dyDescent="0.25">
      <c r="A35" s="158"/>
      <c r="B35" s="156"/>
      <c r="C35" s="136"/>
      <c r="D35" s="16">
        <v>32</v>
      </c>
      <c r="E35" s="45" t="s">
        <v>96</v>
      </c>
      <c r="F35" s="18" t="s">
        <v>12</v>
      </c>
      <c r="G35" s="20">
        <v>501380001</v>
      </c>
      <c r="H35" s="19" t="s">
        <v>124</v>
      </c>
      <c r="I35" s="20" t="s">
        <v>13</v>
      </c>
      <c r="J35" s="21">
        <v>25</v>
      </c>
      <c r="K35" s="39">
        <v>0</v>
      </c>
      <c r="L35" s="23">
        <f t="shared" si="0"/>
        <v>0</v>
      </c>
      <c r="M35" s="24">
        <f t="shared" si="1"/>
        <v>0</v>
      </c>
      <c r="N35" s="25"/>
      <c r="O35" s="26">
        <f t="shared" si="2"/>
        <v>0</v>
      </c>
      <c r="P35" s="25"/>
      <c r="Q35" s="25"/>
      <c r="R35" s="25"/>
      <c r="S35" s="27">
        <f t="shared" si="3"/>
        <v>0</v>
      </c>
      <c r="T35" s="28" t="str">
        <f t="shared" si="4"/>
        <v>OK</v>
      </c>
      <c r="U35" s="29"/>
      <c r="V35" s="29"/>
      <c r="W35" s="29"/>
      <c r="X35" s="29"/>
      <c r="Y35" s="44"/>
      <c r="Z35" s="29"/>
      <c r="AA35" s="29"/>
      <c r="AB35" s="30"/>
      <c r="AC35" s="31"/>
      <c r="AD35" s="30"/>
      <c r="AE35" s="30"/>
      <c r="AF35" s="29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2"/>
    </row>
    <row r="36" spans="1:47" ht="26.5" customHeight="1" x14ac:dyDescent="0.25">
      <c r="A36" s="158"/>
      <c r="B36" s="155"/>
      <c r="C36" s="136"/>
      <c r="D36" s="16">
        <v>33</v>
      </c>
      <c r="E36" s="17" t="s">
        <v>97</v>
      </c>
      <c r="F36" s="18" t="s">
        <v>14</v>
      </c>
      <c r="G36" s="18" t="s">
        <v>134</v>
      </c>
      <c r="H36" s="19" t="s">
        <v>124</v>
      </c>
      <c r="I36" s="20" t="s">
        <v>135</v>
      </c>
      <c r="J36" s="21">
        <v>7000</v>
      </c>
      <c r="K36" s="39">
        <v>12</v>
      </c>
      <c r="L36" s="23">
        <f t="shared" si="0"/>
        <v>0</v>
      </c>
      <c r="M36" s="24">
        <f t="shared" si="1"/>
        <v>0</v>
      </c>
      <c r="N36" s="25"/>
      <c r="O36" s="26">
        <f t="shared" si="2"/>
        <v>3</v>
      </c>
      <c r="P36" s="25"/>
      <c r="Q36" s="25"/>
      <c r="R36" s="25"/>
      <c r="S36" s="27">
        <f t="shared" si="3"/>
        <v>12</v>
      </c>
      <c r="T36" s="28" t="str">
        <f t="shared" si="4"/>
        <v>OK</v>
      </c>
      <c r="U36" s="29"/>
      <c r="V36" s="44"/>
      <c r="W36" s="29"/>
      <c r="X36" s="29"/>
      <c r="Y36" s="44"/>
      <c r="Z36" s="29"/>
      <c r="AA36" s="29"/>
      <c r="AB36" s="30"/>
      <c r="AC36" s="31"/>
      <c r="AD36" s="30"/>
      <c r="AE36" s="30"/>
      <c r="AF36" s="29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2"/>
    </row>
    <row r="37" spans="1:47" ht="38.25" customHeight="1" x14ac:dyDescent="0.25">
      <c r="A37" s="158"/>
      <c r="B37" s="153"/>
      <c r="C37" s="136"/>
      <c r="D37" s="16">
        <v>34</v>
      </c>
      <c r="E37" s="17" t="s">
        <v>98</v>
      </c>
      <c r="F37" s="18" t="s">
        <v>14</v>
      </c>
      <c r="G37" s="18" t="s">
        <v>134</v>
      </c>
      <c r="H37" s="19" t="s">
        <v>124</v>
      </c>
      <c r="I37" s="20" t="s">
        <v>135</v>
      </c>
      <c r="J37" s="21">
        <v>7000</v>
      </c>
      <c r="K37" s="39">
        <v>8</v>
      </c>
      <c r="L37" s="23">
        <f t="shared" si="0"/>
        <v>0</v>
      </c>
      <c r="M37" s="24">
        <f t="shared" si="1"/>
        <v>0</v>
      </c>
      <c r="N37" s="25"/>
      <c r="O37" s="26">
        <f t="shared" si="2"/>
        <v>2</v>
      </c>
      <c r="P37" s="25"/>
      <c r="Q37" s="25"/>
      <c r="R37" s="25"/>
      <c r="S37" s="27">
        <f t="shared" si="3"/>
        <v>8</v>
      </c>
      <c r="T37" s="28" t="str">
        <f t="shared" si="4"/>
        <v>OK</v>
      </c>
      <c r="U37" s="29"/>
      <c r="V37" s="44"/>
      <c r="W37" s="44"/>
      <c r="X37" s="29"/>
      <c r="Y37" s="44"/>
      <c r="Z37" s="29"/>
      <c r="AA37" s="29"/>
      <c r="AB37" s="30"/>
      <c r="AC37" s="31"/>
      <c r="AD37" s="30"/>
      <c r="AE37" s="30"/>
      <c r="AF37" s="29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</row>
    <row r="38" spans="1:47" ht="26.5" customHeight="1" x14ac:dyDescent="0.25">
      <c r="A38" s="158"/>
      <c r="B38" s="154"/>
      <c r="C38" s="136"/>
      <c r="D38" s="16">
        <v>35</v>
      </c>
      <c r="E38" s="17" t="s">
        <v>99</v>
      </c>
      <c r="F38" s="18" t="s">
        <v>12</v>
      </c>
      <c r="G38" s="18">
        <v>501380001</v>
      </c>
      <c r="H38" s="19" t="s">
        <v>124</v>
      </c>
      <c r="I38" s="20" t="s">
        <v>13</v>
      </c>
      <c r="J38" s="21">
        <v>150</v>
      </c>
      <c r="K38" s="39">
        <v>0</v>
      </c>
      <c r="L38" s="23">
        <f t="shared" si="0"/>
        <v>0</v>
      </c>
      <c r="M38" s="24">
        <f t="shared" si="1"/>
        <v>0</v>
      </c>
      <c r="N38" s="25"/>
      <c r="O38" s="26">
        <f t="shared" si="2"/>
        <v>0</v>
      </c>
      <c r="P38" s="25"/>
      <c r="Q38" s="25"/>
      <c r="R38" s="25"/>
      <c r="S38" s="27">
        <f t="shared" si="3"/>
        <v>0</v>
      </c>
      <c r="T38" s="28" t="str">
        <f t="shared" si="4"/>
        <v>OK</v>
      </c>
      <c r="U38" s="29"/>
      <c r="V38" s="44"/>
      <c r="W38" s="44"/>
      <c r="X38" s="29"/>
      <c r="Y38" s="44"/>
      <c r="Z38" s="29"/>
      <c r="AA38" s="29"/>
      <c r="AB38" s="30"/>
      <c r="AC38" s="31"/>
      <c r="AD38" s="30"/>
      <c r="AE38" s="30"/>
      <c r="AF38" s="29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</row>
    <row r="39" spans="1:47" ht="26.5" customHeight="1" x14ac:dyDescent="0.25">
      <c r="A39" s="158"/>
      <c r="B39" s="154"/>
      <c r="C39" s="136"/>
      <c r="D39" s="16">
        <v>36</v>
      </c>
      <c r="E39" s="17" t="s">
        <v>100</v>
      </c>
      <c r="F39" s="18" t="s">
        <v>12</v>
      </c>
      <c r="G39" s="18">
        <v>501380001</v>
      </c>
      <c r="H39" s="19" t="s">
        <v>124</v>
      </c>
      <c r="I39" s="20" t="s">
        <v>13</v>
      </c>
      <c r="J39" s="21">
        <v>500</v>
      </c>
      <c r="K39" s="39">
        <v>0</v>
      </c>
      <c r="L39" s="23">
        <f t="shared" si="0"/>
        <v>0</v>
      </c>
      <c r="M39" s="24">
        <f t="shared" si="1"/>
        <v>0</v>
      </c>
      <c r="N39" s="25"/>
      <c r="O39" s="26">
        <f t="shared" si="2"/>
        <v>0</v>
      </c>
      <c r="P39" s="25"/>
      <c r="Q39" s="25"/>
      <c r="R39" s="25"/>
      <c r="S39" s="27">
        <f t="shared" si="3"/>
        <v>0</v>
      </c>
      <c r="T39" s="28" t="str">
        <f t="shared" si="4"/>
        <v>OK</v>
      </c>
      <c r="U39" s="29"/>
      <c r="V39" s="29"/>
      <c r="W39" s="29"/>
      <c r="X39" s="29"/>
      <c r="Y39" s="29"/>
      <c r="Z39" s="29"/>
      <c r="AA39" s="29"/>
      <c r="AB39" s="30"/>
      <c r="AC39" s="31"/>
      <c r="AD39" s="30"/>
      <c r="AE39" s="30"/>
      <c r="AF39" s="29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</row>
    <row r="40" spans="1:47" ht="26.5" customHeight="1" x14ac:dyDescent="0.25">
      <c r="A40" s="158"/>
      <c r="B40" s="153"/>
      <c r="C40" s="136"/>
      <c r="D40" s="16">
        <v>37</v>
      </c>
      <c r="E40" s="45" t="s">
        <v>101</v>
      </c>
      <c r="F40" s="18" t="s">
        <v>12</v>
      </c>
      <c r="G40" s="18">
        <v>501380001</v>
      </c>
      <c r="H40" s="19" t="s">
        <v>124</v>
      </c>
      <c r="I40" s="20" t="s">
        <v>13</v>
      </c>
      <c r="J40" s="21">
        <v>4500</v>
      </c>
      <c r="K40" s="39">
        <v>4</v>
      </c>
      <c r="L40" s="23">
        <f t="shared" si="0"/>
        <v>0</v>
      </c>
      <c r="M40" s="24">
        <f t="shared" si="1"/>
        <v>0</v>
      </c>
      <c r="N40" s="25"/>
      <c r="O40" s="26">
        <f t="shared" si="2"/>
        <v>1</v>
      </c>
      <c r="P40" s="25"/>
      <c r="Q40" s="25"/>
      <c r="R40" s="25"/>
      <c r="S40" s="27">
        <f t="shared" si="3"/>
        <v>4</v>
      </c>
      <c r="T40" s="28" t="str">
        <f t="shared" si="4"/>
        <v>OK</v>
      </c>
      <c r="U40" s="29"/>
      <c r="V40" s="29"/>
      <c r="W40" s="29"/>
      <c r="X40" s="29"/>
      <c r="Y40" s="29"/>
      <c r="Z40" s="29"/>
      <c r="AA40" s="29"/>
      <c r="AB40" s="30"/>
      <c r="AC40" s="31"/>
      <c r="AD40" s="30"/>
      <c r="AE40" s="30"/>
      <c r="AF40" s="29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</row>
    <row r="41" spans="1:47" ht="26.5" customHeight="1" x14ac:dyDescent="0.25">
      <c r="A41" s="158"/>
      <c r="B41" s="155"/>
      <c r="C41" s="136"/>
      <c r="D41" s="16">
        <v>38</v>
      </c>
      <c r="E41" s="17" t="s">
        <v>102</v>
      </c>
      <c r="F41" s="18" t="s">
        <v>12</v>
      </c>
      <c r="G41" s="18">
        <v>501380001</v>
      </c>
      <c r="H41" s="19" t="s">
        <v>124</v>
      </c>
      <c r="I41" s="20" t="s">
        <v>13</v>
      </c>
      <c r="J41" s="21">
        <v>4500</v>
      </c>
      <c r="K41" s="39">
        <v>0</v>
      </c>
      <c r="L41" s="23">
        <f t="shared" si="0"/>
        <v>0</v>
      </c>
      <c r="M41" s="24">
        <f t="shared" si="1"/>
        <v>0</v>
      </c>
      <c r="N41" s="25"/>
      <c r="O41" s="26">
        <f t="shared" si="2"/>
        <v>0</v>
      </c>
      <c r="P41" s="25"/>
      <c r="Q41" s="25"/>
      <c r="R41" s="25"/>
      <c r="S41" s="27">
        <f t="shared" si="3"/>
        <v>0</v>
      </c>
      <c r="T41" s="28" t="str">
        <f t="shared" si="4"/>
        <v>OK</v>
      </c>
      <c r="U41" s="29"/>
      <c r="V41" s="29"/>
      <c r="W41" s="29"/>
      <c r="X41" s="29"/>
      <c r="Y41" s="29"/>
      <c r="Z41" s="29"/>
      <c r="AA41" s="29"/>
      <c r="AB41" s="30"/>
      <c r="AC41" s="31"/>
      <c r="AD41" s="30"/>
      <c r="AE41" s="30"/>
      <c r="AF41" s="29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</row>
    <row r="42" spans="1:47" ht="26.5" customHeight="1" x14ac:dyDescent="0.25">
      <c r="A42" s="158"/>
      <c r="B42" s="154"/>
      <c r="C42" s="136"/>
      <c r="D42" s="16">
        <v>39</v>
      </c>
      <c r="E42" s="34" t="s">
        <v>6</v>
      </c>
      <c r="F42" s="18" t="s">
        <v>12</v>
      </c>
      <c r="G42" s="18">
        <v>501380001</v>
      </c>
      <c r="H42" s="19" t="s">
        <v>124</v>
      </c>
      <c r="I42" s="20" t="s">
        <v>13</v>
      </c>
      <c r="J42" s="21">
        <v>4500</v>
      </c>
      <c r="K42" s="39">
        <v>2</v>
      </c>
      <c r="L42" s="23">
        <f t="shared" si="0"/>
        <v>0</v>
      </c>
      <c r="M42" s="24">
        <f t="shared" si="1"/>
        <v>0</v>
      </c>
      <c r="N42" s="25"/>
      <c r="O42" s="26">
        <f t="shared" si="2"/>
        <v>0</v>
      </c>
      <c r="P42" s="25"/>
      <c r="Q42" s="25"/>
      <c r="R42" s="25"/>
      <c r="S42" s="27">
        <f t="shared" si="3"/>
        <v>2</v>
      </c>
      <c r="T42" s="28" t="str">
        <f t="shared" si="4"/>
        <v>OK</v>
      </c>
      <c r="U42" s="29"/>
      <c r="V42" s="29"/>
      <c r="W42" s="29"/>
      <c r="X42" s="29"/>
      <c r="Y42" s="29"/>
      <c r="Z42" s="29"/>
      <c r="AA42" s="29"/>
      <c r="AB42" s="30"/>
      <c r="AC42" s="31"/>
      <c r="AD42" s="30"/>
      <c r="AE42" s="30"/>
      <c r="AF42" s="29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1:47" ht="26.5" customHeight="1" x14ac:dyDescent="0.25">
      <c r="A43" s="158"/>
      <c r="B43" s="153"/>
      <c r="C43" s="136"/>
      <c r="D43" s="16">
        <v>40</v>
      </c>
      <c r="E43" s="17" t="s">
        <v>7</v>
      </c>
      <c r="F43" s="18" t="s">
        <v>12</v>
      </c>
      <c r="G43" s="18">
        <v>501380001</v>
      </c>
      <c r="H43" s="19" t="s">
        <v>124</v>
      </c>
      <c r="I43" s="20" t="s">
        <v>13</v>
      </c>
      <c r="J43" s="21">
        <v>4500</v>
      </c>
      <c r="K43" s="39">
        <v>2</v>
      </c>
      <c r="L43" s="23">
        <f t="shared" si="0"/>
        <v>0</v>
      </c>
      <c r="M43" s="24">
        <f t="shared" si="1"/>
        <v>0</v>
      </c>
      <c r="N43" s="25"/>
      <c r="O43" s="26">
        <f t="shared" si="2"/>
        <v>0</v>
      </c>
      <c r="P43" s="25"/>
      <c r="Q43" s="25"/>
      <c r="R43" s="25"/>
      <c r="S43" s="27">
        <f t="shared" si="3"/>
        <v>2</v>
      </c>
      <c r="T43" s="28" t="str">
        <f t="shared" si="4"/>
        <v>OK</v>
      </c>
      <c r="U43" s="29"/>
      <c r="V43" s="29"/>
      <c r="W43" s="29"/>
      <c r="X43" s="29"/>
      <c r="Y43" s="29"/>
      <c r="Z43" s="29"/>
      <c r="AA43" s="29"/>
      <c r="AB43" s="30"/>
      <c r="AC43" s="31"/>
      <c r="AD43" s="30"/>
      <c r="AE43" s="30"/>
      <c r="AF43" s="29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</row>
    <row r="44" spans="1:47" s="38" customFormat="1" ht="26.5" customHeight="1" x14ac:dyDescent="0.25">
      <c r="A44" s="158"/>
      <c r="B44" s="153"/>
      <c r="C44" s="136"/>
      <c r="D44" s="16">
        <v>41</v>
      </c>
      <c r="E44" s="17" t="s">
        <v>103</v>
      </c>
      <c r="F44" s="18" t="s">
        <v>12</v>
      </c>
      <c r="G44" s="18">
        <v>501380001</v>
      </c>
      <c r="H44" s="19" t="s">
        <v>124</v>
      </c>
      <c r="I44" s="20" t="s">
        <v>13</v>
      </c>
      <c r="J44" s="21">
        <v>4500</v>
      </c>
      <c r="K44" s="39">
        <v>0</v>
      </c>
      <c r="L44" s="23">
        <f t="shared" si="0"/>
        <v>0</v>
      </c>
      <c r="M44" s="24">
        <f t="shared" si="1"/>
        <v>0</v>
      </c>
      <c r="N44" s="25"/>
      <c r="O44" s="26">
        <f t="shared" si="2"/>
        <v>0</v>
      </c>
      <c r="P44" s="25"/>
      <c r="Q44" s="25"/>
      <c r="R44" s="25"/>
      <c r="S44" s="27">
        <f t="shared" si="3"/>
        <v>0</v>
      </c>
      <c r="T44" s="28" t="str">
        <f t="shared" si="4"/>
        <v>OK</v>
      </c>
      <c r="U44" s="29"/>
      <c r="V44" s="36"/>
      <c r="W44" s="36"/>
      <c r="X44" s="29"/>
      <c r="Y44" s="36"/>
      <c r="Z44" s="29"/>
      <c r="AA44" s="36"/>
      <c r="AB44" s="37"/>
      <c r="AC44" s="31"/>
      <c r="AD44" s="30"/>
      <c r="AE44" s="30"/>
      <c r="AF44" s="29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2"/>
    </row>
    <row r="45" spans="1:47" ht="26.5" customHeight="1" x14ac:dyDescent="0.25">
      <c r="A45" s="158"/>
      <c r="B45" s="155"/>
      <c r="C45" s="136"/>
      <c r="D45" s="16">
        <v>42</v>
      </c>
      <c r="E45" s="17" t="s">
        <v>104</v>
      </c>
      <c r="F45" s="18" t="s">
        <v>12</v>
      </c>
      <c r="G45" s="18">
        <v>501380001</v>
      </c>
      <c r="H45" s="19" t="s">
        <v>124</v>
      </c>
      <c r="I45" s="20" t="s">
        <v>13</v>
      </c>
      <c r="J45" s="21">
        <v>4500</v>
      </c>
      <c r="K45" s="39">
        <v>0</v>
      </c>
      <c r="L45" s="23">
        <f t="shared" si="0"/>
        <v>0</v>
      </c>
      <c r="M45" s="24">
        <f t="shared" si="1"/>
        <v>0</v>
      </c>
      <c r="N45" s="25"/>
      <c r="O45" s="26">
        <f t="shared" si="2"/>
        <v>0</v>
      </c>
      <c r="P45" s="25"/>
      <c r="Q45" s="25"/>
      <c r="R45" s="25"/>
      <c r="S45" s="27">
        <f t="shared" si="3"/>
        <v>0</v>
      </c>
      <c r="T45" s="28" t="str">
        <f t="shared" si="4"/>
        <v>OK</v>
      </c>
      <c r="U45" s="29"/>
      <c r="V45" s="29"/>
      <c r="W45" s="29"/>
      <c r="X45" s="29"/>
      <c r="Y45" s="29"/>
      <c r="Z45" s="29"/>
      <c r="AA45" s="29"/>
      <c r="AB45" s="30"/>
      <c r="AC45" s="31"/>
      <c r="AD45" s="30"/>
      <c r="AE45" s="30"/>
      <c r="AF45" s="29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</row>
    <row r="46" spans="1:47" ht="26.5" customHeight="1" x14ac:dyDescent="0.25">
      <c r="A46" s="158"/>
      <c r="B46" s="153"/>
      <c r="C46" s="136"/>
      <c r="D46" s="16">
        <v>43</v>
      </c>
      <c r="E46" s="17" t="s">
        <v>105</v>
      </c>
      <c r="F46" s="18" t="s">
        <v>12</v>
      </c>
      <c r="G46" s="18">
        <v>501380001</v>
      </c>
      <c r="H46" s="19" t="s">
        <v>124</v>
      </c>
      <c r="I46" s="20" t="s">
        <v>13</v>
      </c>
      <c r="J46" s="21">
        <v>2500</v>
      </c>
      <c r="K46" s="39">
        <v>0</v>
      </c>
      <c r="L46" s="23">
        <f t="shared" si="0"/>
        <v>0</v>
      </c>
      <c r="M46" s="24">
        <f t="shared" si="1"/>
        <v>0</v>
      </c>
      <c r="N46" s="25"/>
      <c r="O46" s="26">
        <f t="shared" si="2"/>
        <v>0</v>
      </c>
      <c r="P46" s="25"/>
      <c r="Q46" s="25"/>
      <c r="R46" s="25"/>
      <c r="S46" s="27">
        <f t="shared" si="3"/>
        <v>0</v>
      </c>
      <c r="T46" s="28" t="str">
        <f t="shared" si="4"/>
        <v>OK</v>
      </c>
      <c r="U46" s="29"/>
      <c r="V46" s="29"/>
      <c r="W46" s="29"/>
      <c r="X46" s="29"/>
      <c r="Y46" s="29"/>
      <c r="Z46" s="29"/>
      <c r="AA46" s="29"/>
      <c r="AB46" s="30"/>
      <c r="AC46" s="31"/>
      <c r="AD46" s="30"/>
      <c r="AE46" s="30"/>
      <c r="AF46" s="29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</row>
    <row r="47" spans="1:47" ht="26.5" customHeight="1" x14ac:dyDescent="0.25">
      <c r="A47" s="158"/>
      <c r="B47" s="153"/>
      <c r="C47" s="136"/>
      <c r="D47" s="16">
        <v>44</v>
      </c>
      <c r="E47" s="17" t="s">
        <v>106</v>
      </c>
      <c r="F47" s="18" t="s">
        <v>12</v>
      </c>
      <c r="G47" s="18">
        <v>501380001</v>
      </c>
      <c r="H47" s="19" t="s">
        <v>124</v>
      </c>
      <c r="I47" s="20" t="s">
        <v>13</v>
      </c>
      <c r="J47" s="21">
        <v>2500</v>
      </c>
      <c r="K47" s="39">
        <v>2</v>
      </c>
      <c r="L47" s="23">
        <f t="shared" si="0"/>
        <v>0</v>
      </c>
      <c r="M47" s="24">
        <f t="shared" si="1"/>
        <v>0</v>
      </c>
      <c r="N47" s="25"/>
      <c r="O47" s="26">
        <f t="shared" si="2"/>
        <v>0</v>
      </c>
      <c r="P47" s="25"/>
      <c r="Q47" s="25"/>
      <c r="R47" s="25"/>
      <c r="S47" s="27">
        <f t="shared" si="3"/>
        <v>2</v>
      </c>
      <c r="T47" s="28" t="str">
        <f t="shared" si="4"/>
        <v>OK</v>
      </c>
      <c r="U47" s="29"/>
      <c r="V47" s="29"/>
      <c r="W47" s="29"/>
      <c r="X47" s="29"/>
      <c r="Y47" s="29"/>
      <c r="Z47" s="29"/>
      <c r="AA47" s="29"/>
      <c r="AB47" s="30"/>
      <c r="AC47" s="31"/>
      <c r="AD47" s="30"/>
      <c r="AE47" s="30"/>
      <c r="AF47" s="29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</row>
    <row r="48" spans="1:47" ht="26.5" customHeight="1" x14ac:dyDescent="0.25">
      <c r="A48" s="158"/>
      <c r="B48" s="156"/>
      <c r="C48" s="136"/>
      <c r="D48" s="16">
        <v>45</v>
      </c>
      <c r="E48" s="45" t="s">
        <v>107</v>
      </c>
      <c r="F48" s="18" t="s">
        <v>12</v>
      </c>
      <c r="G48" s="18">
        <v>501380001</v>
      </c>
      <c r="H48" s="19" t="s">
        <v>124</v>
      </c>
      <c r="I48" s="20" t="s">
        <v>13</v>
      </c>
      <c r="J48" s="21">
        <v>2500</v>
      </c>
      <c r="K48" s="39">
        <v>2</v>
      </c>
      <c r="L48" s="23">
        <f t="shared" si="0"/>
        <v>0</v>
      </c>
      <c r="M48" s="24">
        <f t="shared" si="1"/>
        <v>0</v>
      </c>
      <c r="N48" s="25"/>
      <c r="O48" s="26">
        <f t="shared" si="2"/>
        <v>0</v>
      </c>
      <c r="P48" s="25"/>
      <c r="Q48" s="25"/>
      <c r="R48" s="25"/>
      <c r="S48" s="27">
        <f t="shared" si="3"/>
        <v>2</v>
      </c>
      <c r="T48" s="28" t="str">
        <f t="shared" si="4"/>
        <v>OK</v>
      </c>
      <c r="U48" s="29"/>
      <c r="V48" s="29"/>
      <c r="W48" s="29"/>
      <c r="X48" s="29"/>
      <c r="Y48" s="29"/>
      <c r="Z48" s="29"/>
      <c r="AA48" s="29"/>
      <c r="AB48" s="30"/>
      <c r="AC48" s="31"/>
      <c r="AD48" s="30"/>
      <c r="AE48" s="30"/>
      <c r="AF48" s="29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</row>
    <row r="49" spans="1:47" s="38" customFormat="1" ht="26.5" customHeight="1" x14ac:dyDescent="0.25">
      <c r="A49" s="158"/>
      <c r="B49" s="155"/>
      <c r="C49" s="136"/>
      <c r="D49" s="16">
        <v>46</v>
      </c>
      <c r="E49" s="17" t="s">
        <v>108</v>
      </c>
      <c r="F49" s="18" t="s">
        <v>12</v>
      </c>
      <c r="G49" s="18">
        <v>501380001</v>
      </c>
      <c r="H49" s="19" t="s">
        <v>124</v>
      </c>
      <c r="I49" s="20" t="s">
        <v>13</v>
      </c>
      <c r="J49" s="21">
        <v>2500</v>
      </c>
      <c r="K49" s="39">
        <v>0</v>
      </c>
      <c r="L49" s="23">
        <f t="shared" si="0"/>
        <v>0</v>
      </c>
      <c r="M49" s="24">
        <f t="shared" si="1"/>
        <v>0</v>
      </c>
      <c r="N49" s="25"/>
      <c r="O49" s="26">
        <f t="shared" si="2"/>
        <v>0</v>
      </c>
      <c r="P49" s="25"/>
      <c r="Q49" s="25"/>
      <c r="R49" s="25"/>
      <c r="S49" s="27">
        <f t="shared" si="3"/>
        <v>0</v>
      </c>
      <c r="T49" s="28" t="str">
        <f t="shared" si="4"/>
        <v>OK</v>
      </c>
      <c r="U49" s="29"/>
      <c r="V49" s="36"/>
      <c r="W49" s="36"/>
      <c r="X49" s="29"/>
      <c r="Y49" s="36"/>
      <c r="Z49" s="29"/>
      <c r="AA49" s="36"/>
      <c r="AB49" s="37"/>
      <c r="AC49" s="31"/>
      <c r="AD49" s="30"/>
      <c r="AE49" s="30"/>
      <c r="AF49" s="29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2"/>
    </row>
    <row r="50" spans="1:47" s="38" customFormat="1" ht="26.5" customHeight="1" x14ac:dyDescent="0.25">
      <c r="A50" s="158"/>
      <c r="B50" s="155"/>
      <c r="C50" s="136"/>
      <c r="D50" s="16">
        <v>47</v>
      </c>
      <c r="E50" s="17" t="s">
        <v>109</v>
      </c>
      <c r="F50" s="18" t="s">
        <v>12</v>
      </c>
      <c r="G50" s="18" t="s">
        <v>136</v>
      </c>
      <c r="H50" s="19" t="s">
        <v>124</v>
      </c>
      <c r="I50" s="20" t="s">
        <v>135</v>
      </c>
      <c r="J50" s="21">
        <v>2500</v>
      </c>
      <c r="K50" s="39">
        <v>0</v>
      </c>
      <c r="L50" s="23">
        <f t="shared" si="0"/>
        <v>0</v>
      </c>
      <c r="M50" s="24">
        <f t="shared" si="1"/>
        <v>0</v>
      </c>
      <c r="N50" s="25"/>
      <c r="O50" s="26">
        <f t="shared" si="2"/>
        <v>0</v>
      </c>
      <c r="P50" s="25"/>
      <c r="Q50" s="25"/>
      <c r="R50" s="25"/>
      <c r="S50" s="27">
        <f t="shared" si="3"/>
        <v>0</v>
      </c>
      <c r="T50" s="28" t="str">
        <f t="shared" si="4"/>
        <v>OK</v>
      </c>
      <c r="U50" s="29"/>
      <c r="V50" s="36"/>
      <c r="W50" s="36"/>
      <c r="X50" s="29"/>
      <c r="Y50" s="36"/>
      <c r="Z50" s="29"/>
      <c r="AA50" s="36"/>
      <c r="AB50" s="37"/>
      <c r="AC50" s="31"/>
      <c r="AD50" s="30"/>
      <c r="AE50" s="30"/>
      <c r="AF50" s="29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2"/>
    </row>
    <row r="51" spans="1:47" s="38" customFormat="1" ht="26.5" customHeight="1" x14ac:dyDescent="0.25">
      <c r="A51" s="158"/>
      <c r="B51" s="155"/>
      <c r="C51" s="136"/>
      <c r="D51" s="16">
        <v>48</v>
      </c>
      <c r="E51" s="17" t="s">
        <v>110</v>
      </c>
      <c r="F51" s="18" t="s">
        <v>12</v>
      </c>
      <c r="G51" s="18">
        <v>501380001</v>
      </c>
      <c r="H51" s="19" t="s">
        <v>126</v>
      </c>
      <c r="I51" s="20" t="s">
        <v>135</v>
      </c>
      <c r="J51" s="21">
        <v>150</v>
      </c>
      <c r="K51" s="39">
        <v>0</v>
      </c>
      <c r="L51" s="23">
        <f t="shared" si="0"/>
        <v>0</v>
      </c>
      <c r="M51" s="24">
        <f t="shared" si="1"/>
        <v>0</v>
      </c>
      <c r="N51" s="25"/>
      <c r="O51" s="26">
        <f t="shared" si="2"/>
        <v>0</v>
      </c>
      <c r="P51" s="25"/>
      <c r="Q51" s="25"/>
      <c r="R51" s="25"/>
      <c r="S51" s="27">
        <f t="shared" si="3"/>
        <v>0</v>
      </c>
      <c r="T51" s="28" t="str">
        <f t="shared" si="4"/>
        <v>OK</v>
      </c>
      <c r="U51" s="29"/>
      <c r="V51" s="36"/>
      <c r="W51" s="36"/>
      <c r="X51" s="29"/>
      <c r="Y51" s="36"/>
      <c r="Z51" s="29"/>
      <c r="AA51" s="36"/>
      <c r="AB51" s="37"/>
      <c r="AC51" s="31"/>
      <c r="AD51" s="30"/>
      <c r="AE51" s="30"/>
      <c r="AF51" s="29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2"/>
    </row>
    <row r="52" spans="1:47" s="38" customFormat="1" ht="26.5" customHeight="1" x14ac:dyDescent="0.25">
      <c r="A52" s="158"/>
      <c r="B52" s="155"/>
      <c r="C52" s="137"/>
      <c r="D52" s="16">
        <v>49</v>
      </c>
      <c r="E52" s="17" t="s">
        <v>111</v>
      </c>
      <c r="F52" s="18" t="s">
        <v>12</v>
      </c>
      <c r="G52" s="18">
        <v>501380001</v>
      </c>
      <c r="H52" s="19" t="s">
        <v>124</v>
      </c>
      <c r="I52" s="20" t="s">
        <v>13</v>
      </c>
      <c r="J52" s="21">
        <v>1000</v>
      </c>
      <c r="K52" s="39">
        <v>0</v>
      </c>
      <c r="L52" s="23">
        <f t="shared" si="0"/>
        <v>0</v>
      </c>
      <c r="M52" s="24">
        <f t="shared" si="1"/>
        <v>0</v>
      </c>
      <c r="N52" s="25"/>
      <c r="O52" s="26">
        <f t="shared" si="2"/>
        <v>0</v>
      </c>
      <c r="P52" s="25"/>
      <c r="Q52" s="25"/>
      <c r="R52" s="25"/>
      <c r="S52" s="27">
        <f t="shared" si="3"/>
        <v>0</v>
      </c>
      <c r="T52" s="28" t="str">
        <f t="shared" si="4"/>
        <v>OK</v>
      </c>
      <c r="U52" s="29"/>
      <c r="V52" s="36"/>
      <c r="W52" s="36"/>
      <c r="X52" s="29"/>
      <c r="Y52" s="36"/>
      <c r="Z52" s="29"/>
      <c r="AA52" s="36"/>
      <c r="AB52" s="37"/>
      <c r="AC52" s="31"/>
      <c r="AD52" s="30"/>
      <c r="AE52" s="30"/>
      <c r="AF52" s="29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s="38" customFormat="1" ht="26.5" customHeight="1" x14ac:dyDescent="0.25">
      <c r="A53" s="158"/>
      <c r="B53" s="155"/>
      <c r="C53" s="149" t="s">
        <v>71</v>
      </c>
      <c r="D53" s="16">
        <v>50</v>
      </c>
      <c r="E53" s="17" t="s">
        <v>112</v>
      </c>
      <c r="F53" s="18" t="s">
        <v>137</v>
      </c>
      <c r="G53" s="18" t="s">
        <v>138</v>
      </c>
      <c r="H53" s="19" t="s">
        <v>139</v>
      </c>
      <c r="I53" s="20" t="s">
        <v>13</v>
      </c>
      <c r="J53" s="21">
        <v>250</v>
      </c>
      <c r="K53" s="39">
        <v>12</v>
      </c>
      <c r="L53" s="23">
        <f t="shared" si="0"/>
        <v>0</v>
      </c>
      <c r="M53" s="24">
        <f t="shared" si="1"/>
        <v>0</v>
      </c>
      <c r="N53" s="25"/>
      <c r="O53" s="26">
        <f t="shared" si="2"/>
        <v>3</v>
      </c>
      <c r="P53" s="25"/>
      <c r="Q53" s="25"/>
      <c r="R53" s="25"/>
      <c r="S53" s="27">
        <f t="shared" si="3"/>
        <v>12</v>
      </c>
      <c r="T53" s="28" t="str">
        <f t="shared" si="4"/>
        <v>OK</v>
      </c>
      <c r="U53" s="29"/>
      <c r="V53" s="36"/>
      <c r="W53" s="36"/>
      <c r="X53" s="29"/>
      <c r="Y53" s="36"/>
      <c r="Z53" s="29"/>
      <c r="AA53" s="36"/>
      <c r="AB53" s="37"/>
      <c r="AC53" s="31"/>
      <c r="AD53" s="30"/>
      <c r="AE53" s="30"/>
      <c r="AF53" s="29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2"/>
    </row>
    <row r="54" spans="1:47" s="38" customFormat="1" ht="26.5" customHeight="1" x14ac:dyDescent="0.25">
      <c r="A54" s="158"/>
      <c r="B54" s="155"/>
      <c r="C54" s="150"/>
      <c r="D54" s="16">
        <v>51</v>
      </c>
      <c r="E54" s="34" t="s">
        <v>113</v>
      </c>
      <c r="F54" s="18" t="s">
        <v>137</v>
      </c>
      <c r="G54" s="18" t="s">
        <v>140</v>
      </c>
      <c r="H54" s="19" t="s">
        <v>132</v>
      </c>
      <c r="I54" s="20" t="s">
        <v>13</v>
      </c>
      <c r="J54" s="21">
        <v>250</v>
      </c>
      <c r="K54" s="39">
        <v>8</v>
      </c>
      <c r="L54" s="23">
        <f t="shared" si="0"/>
        <v>0</v>
      </c>
      <c r="M54" s="24">
        <f t="shared" si="1"/>
        <v>0</v>
      </c>
      <c r="N54" s="25"/>
      <c r="O54" s="26">
        <f t="shared" si="2"/>
        <v>2</v>
      </c>
      <c r="P54" s="25"/>
      <c r="Q54" s="25"/>
      <c r="R54" s="25"/>
      <c r="S54" s="27">
        <f t="shared" si="3"/>
        <v>8</v>
      </c>
      <c r="T54" s="28" t="str">
        <f t="shared" si="4"/>
        <v>OK</v>
      </c>
      <c r="U54" s="29"/>
      <c r="V54" s="36"/>
      <c r="W54" s="36"/>
      <c r="X54" s="29"/>
      <c r="Y54" s="36"/>
      <c r="Z54" s="29"/>
      <c r="AA54" s="36"/>
      <c r="AB54" s="37"/>
      <c r="AC54" s="31"/>
      <c r="AD54" s="30"/>
      <c r="AE54" s="30"/>
      <c r="AF54" s="29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2"/>
    </row>
    <row r="55" spans="1:47" s="38" customFormat="1" ht="26.5" customHeight="1" x14ac:dyDescent="0.25">
      <c r="A55" s="158"/>
      <c r="B55" s="155"/>
      <c r="C55" s="150"/>
      <c r="D55" s="16">
        <v>52</v>
      </c>
      <c r="E55" s="17" t="s">
        <v>114</v>
      </c>
      <c r="F55" s="18" t="s">
        <v>14</v>
      </c>
      <c r="G55" s="18" t="s">
        <v>134</v>
      </c>
      <c r="H55" s="19" t="s">
        <v>132</v>
      </c>
      <c r="I55" s="20" t="s">
        <v>135</v>
      </c>
      <c r="J55" s="21">
        <v>250</v>
      </c>
      <c r="K55" s="39">
        <v>8</v>
      </c>
      <c r="L55" s="23">
        <f t="shared" si="0"/>
        <v>0</v>
      </c>
      <c r="M55" s="24">
        <f t="shared" si="1"/>
        <v>0</v>
      </c>
      <c r="N55" s="25"/>
      <c r="O55" s="26">
        <f t="shared" si="2"/>
        <v>2</v>
      </c>
      <c r="P55" s="25"/>
      <c r="Q55" s="25"/>
      <c r="R55" s="25"/>
      <c r="S55" s="27">
        <f t="shared" si="3"/>
        <v>8</v>
      </c>
      <c r="T55" s="28" t="str">
        <f t="shared" si="4"/>
        <v>OK</v>
      </c>
      <c r="U55" s="29"/>
      <c r="V55" s="36"/>
      <c r="W55" s="36"/>
      <c r="X55" s="29"/>
      <c r="Y55" s="36"/>
      <c r="Z55" s="29"/>
      <c r="AA55" s="36"/>
      <c r="AB55" s="37"/>
      <c r="AC55" s="31"/>
      <c r="AD55" s="30"/>
      <c r="AE55" s="30"/>
      <c r="AF55" s="29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2"/>
    </row>
    <row r="56" spans="1:47" s="38" customFormat="1" ht="26.5" customHeight="1" x14ac:dyDescent="0.25">
      <c r="A56" s="158"/>
      <c r="B56" s="155"/>
      <c r="C56" s="150"/>
      <c r="D56" s="16">
        <v>53</v>
      </c>
      <c r="E56" s="17" t="s">
        <v>115</v>
      </c>
      <c r="F56" s="18" t="s">
        <v>14</v>
      </c>
      <c r="G56" s="18" t="s">
        <v>134</v>
      </c>
      <c r="H56" s="19" t="s">
        <v>139</v>
      </c>
      <c r="I56" s="20" t="s">
        <v>135</v>
      </c>
      <c r="J56" s="21">
        <v>250</v>
      </c>
      <c r="K56" s="39">
        <v>16</v>
      </c>
      <c r="L56" s="23">
        <f t="shared" si="0"/>
        <v>0</v>
      </c>
      <c r="M56" s="24">
        <f t="shared" si="1"/>
        <v>0</v>
      </c>
      <c r="N56" s="25"/>
      <c r="O56" s="26">
        <f t="shared" si="2"/>
        <v>4</v>
      </c>
      <c r="P56" s="25"/>
      <c r="Q56" s="25"/>
      <c r="R56" s="25"/>
      <c r="S56" s="27">
        <f t="shared" si="3"/>
        <v>16</v>
      </c>
      <c r="T56" s="28" t="str">
        <f t="shared" si="4"/>
        <v>OK</v>
      </c>
      <c r="U56" s="29"/>
      <c r="V56" s="36"/>
      <c r="W56" s="36"/>
      <c r="X56" s="29"/>
      <c r="Y56" s="36"/>
      <c r="Z56" s="29"/>
      <c r="AA56" s="36"/>
      <c r="AB56" s="37"/>
      <c r="AC56" s="31"/>
      <c r="AD56" s="30"/>
      <c r="AE56" s="30"/>
      <c r="AF56" s="29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s="38" customFormat="1" ht="26.5" customHeight="1" x14ac:dyDescent="0.25">
      <c r="A57" s="158"/>
      <c r="B57" s="155"/>
      <c r="C57" s="150"/>
      <c r="D57" s="16">
        <v>54</v>
      </c>
      <c r="E57" s="17" t="s">
        <v>116</v>
      </c>
      <c r="F57" s="18" t="s">
        <v>137</v>
      </c>
      <c r="G57" s="18" t="s">
        <v>141</v>
      </c>
      <c r="H57" s="19" t="s">
        <v>139</v>
      </c>
      <c r="I57" s="20" t="s">
        <v>13</v>
      </c>
      <c r="J57" s="21">
        <v>4500</v>
      </c>
      <c r="K57" s="39">
        <v>12</v>
      </c>
      <c r="L57" s="23">
        <f t="shared" si="0"/>
        <v>0</v>
      </c>
      <c r="M57" s="24">
        <f t="shared" si="1"/>
        <v>0</v>
      </c>
      <c r="N57" s="25"/>
      <c r="O57" s="26">
        <f t="shared" si="2"/>
        <v>3</v>
      </c>
      <c r="P57" s="25"/>
      <c r="Q57" s="25"/>
      <c r="R57" s="25"/>
      <c r="S57" s="27">
        <f t="shared" si="3"/>
        <v>12</v>
      </c>
      <c r="T57" s="28" t="str">
        <f t="shared" si="4"/>
        <v>OK</v>
      </c>
      <c r="U57" s="29"/>
      <c r="V57" s="36"/>
      <c r="W57" s="36"/>
      <c r="X57" s="29"/>
      <c r="Y57" s="36"/>
      <c r="Z57" s="29"/>
      <c r="AA57" s="36"/>
      <c r="AB57" s="37"/>
      <c r="AC57" s="31"/>
      <c r="AD57" s="30"/>
      <c r="AE57" s="30"/>
      <c r="AF57" s="29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2"/>
    </row>
    <row r="58" spans="1:47" s="38" customFormat="1" ht="26.5" customHeight="1" x14ac:dyDescent="0.25">
      <c r="A58" s="158"/>
      <c r="B58" s="155"/>
      <c r="C58" s="150"/>
      <c r="D58" s="16">
        <v>55</v>
      </c>
      <c r="E58" s="17" t="s">
        <v>117</v>
      </c>
      <c r="F58" s="18" t="s">
        <v>14</v>
      </c>
      <c r="G58" s="18" t="s">
        <v>134</v>
      </c>
      <c r="H58" s="19" t="s">
        <v>139</v>
      </c>
      <c r="I58" s="20" t="s">
        <v>135</v>
      </c>
      <c r="J58" s="21">
        <v>400</v>
      </c>
      <c r="K58" s="39">
        <v>8</v>
      </c>
      <c r="L58" s="23">
        <f t="shared" si="0"/>
        <v>0</v>
      </c>
      <c r="M58" s="24">
        <f t="shared" si="1"/>
        <v>0</v>
      </c>
      <c r="N58" s="25"/>
      <c r="O58" s="26">
        <f t="shared" si="2"/>
        <v>2</v>
      </c>
      <c r="P58" s="25"/>
      <c r="Q58" s="25"/>
      <c r="R58" s="25"/>
      <c r="S58" s="27">
        <f t="shared" si="3"/>
        <v>8</v>
      </c>
      <c r="T58" s="28" t="str">
        <f t="shared" si="4"/>
        <v>OK</v>
      </c>
      <c r="U58" s="29"/>
      <c r="V58" s="36"/>
      <c r="W58" s="36"/>
      <c r="X58" s="29"/>
      <c r="Y58" s="36"/>
      <c r="Z58" s="29"/>
      <c r="AA58" s="36"/>
      <c r="AB58" s="37"/>
      <c r="AC58" s="31"/>
      <c r="AD58" s="30"/>
      <c r="AE58" s="30"/>
      <c r="AF58" s="29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2"/>
    </row>
    <row r="59" spans="1:47" s="38" customFormat="1" ht="26.5" customHeight="1" x14ac:dyDescent="0.25">
      <c r="A59" s="158"/>
      <c r="B59" s="155"/>
      <c r="C59" s="150"/>
      <c r="D59" s="16">
        <v>56</v>
      </c>
      <c r="E59" s="17" t="s">
        <v>118</v>
      </c>
      <c r="F59" s="18" t="s">
        <v>142</v>
      </c>
      <c r="G59" s="18" t="s">
        <v>143</v>
      </c>
      <c r="H59" s="19" t="s">
        <v>139</v>
      </c>
      <c r="I59" s="46" t="s">
        <v>13</v>
      </c>
      <c r="J59" s="21">
        <v>500</v>
      </c>
      <c r="K59" s="39">
        <v>0</v>
      </c>
      <c r="L59" s="23">
        <f t="shared" si="0"/>
        <v>0</v>
      </c>
      <c r="M59" s="24">
        <f t="shared" si="1"/>
        <v>0</v>
      </c>
      <c r="N59" s="25"/>
      <c r="O59" s="26">
        <f t="shared" si="2"/>
        <v>0</v>
      </c>
      <c r="P59" s="25"/>
      <c r="Q59" s="25"/>
      <c r="R59" s="25"/>
      <c r="S59" s="27">
        <f t="shared" si="3"/>
        <v>0</v>
      </c>
      <c r="T59" s="28" t="str">
        <f t="shared" si="4"/>
        <v>OK</v>
      </c>
      <c r="U59" s="29"/>
      <c r="V59" s="36"/>
      <c r="W59" s="36"/>
      <c r="X59" s="29"/>
      <c r="Y59" s="36"/>
      <c r="Z59" s="29"/>
      <c r="AA59" s="36"/>
      <c r="AB59" s="37"/>
      <c r="AC59" s="31"/>
      <c r="AD59" s="30"/>
      <c r="AE59" s="30"/>
      <c r="AF59" s="29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2"/>
    </row>
    <row r="60" spans="1:47" s="38" customFormat="1" ht="26.5" customHeight="1" x14ac:dyDescent="0.25">
      <c r="A60" s="158"/>
      <c r="B60" s="155"/>
      <c r="C60" s="150"/>
      <c r="D60" s="16">
        <v>57</v>
      </c>
      <c r="E60" s="34" t="s">
        <v>119</v>
      </c>
      <c r="F60" s="18" t="s">
        <v>14</v>
      </c>
      <c r="G60" s="18" t="s">
        <v>134</v>
      </c>
      <c r="H60" s="19" t="s">
        <v>139</v>
      </c>
      <c r="I60" s="46" t="s">
        <v>135</v>
      </c>
      <c r="J60" s="21">
        <v>500</v>
      </c>
      <c r="K60" s="39">
        <v>0</v>
      </c>
      <c r="L60" s="23">
        <f t="shared" si="0"/>
        <v>0</v>
      </c>
      <c r="M60" s="24">
        <f t="shared" si="1"/>
        <v>0</v>
      </c>
      <c r="N60" s="25"/>
      <c r="O60" s="26">
        <f t="shared" si="2"/>
        <v>0</v>
      </c>
      <c r="P60" s="25"/>
      <c r="Q60" s="25"/>
      <c r="R60" s="25"/>
      <c r="S60" s="27">
        <f t="shared" si="3"/>
        <v>0</v>
      </c>
      <c r="T60" s="28" t="str">
        <f t="shared" si="4"/>
        <v>OK</v>
      </c>
      <c r="U60" s="29"/>
      <c r="V60" s="36"/>
      <c r="W60" s="36"/>
      <c r="X60" s="29"/>
      <c r="Y60" s="36"/>
      <c r="Z60" s="29"/>
      <c r="AA60" s="36"/>
      <c r="AB60" s="37"/>
      <c r="AC60" s="31"/>
      <c r="AD60" s="30"/>
      <c r="AE60" s="30"/>
      <c r="AF60" s="29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2"/>
    </row>
    <row r="61" spans="1:47" s="38" customFormat="1" ht="26.5" customHeight="1" x14ac:dyDescent="0.25">
      <c r="A61" s="158"/>
      <c r="B61" s="155"/>
      <c r="C61" s="150"/>
      <c r="D61" s="16">
        <v>58</v>
      </c>
      <c r="E61" s="34" t="s">
        <v>120</v>
      </c>
      <c r="F61" s="18" t="s">
        <v>14</v>
      </c>
      <c r="G61" s="18" t="s">
        <v>134</v>
      </c>
      <c r="H61" s="19" t="s">
        <v>139</v>
      </c>
      <c r="I61" s="46" t="s">
        <v>135</v>
      </c>
      <c r="J61" s="21">
        <v>2000</v>
      </c>
      <c r="K61" s="39">
        <v>12</v>
      </c>
      <c r="L61" s="23">
        <f t="shared" si="0"/>
        <v>0</v>
      </c>
      <c r="M61" s="24">
        <f t="shared" si="1"/>
        <v>0</v>
      </c>
      <c r="N61" s="25"/>
      <c r="O61" s="26">
        <f t="shared" si="2"/>
        <v>3</v>
      </c>
      <c r="P61" s="25"/>
      <c r="Q61" s="25"/>
      <c r="R61" s="25"/>
      <c r="S61" s="27">
        <f t="shared" si="3"/>
        <v>12</v>
      </c>
      <c r="T61" s="28" t="str">
        <f t="shared" si="4"/>
        <v>OK</v>
      </c>
      <c r="U61" s="29"/>
      <c r="V61" s="36"/>
      <c r="W61" s="36"/>
      <c r="X61" s="29"/>
      <c r="Y61" s="36"/>
      <c r="Z61" s="29"/>
      <c r="AA61" s="36"/>
      <c r="AB61" s="37"/>
      <c r="AC61" s="31"/>
      <c r="AD61" s="30"/>
      <c r="AE61" s="30"/>
      <c r="AF61" s="29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2"/>
    </row>
    <row r="62" spans="1:47" s="38" customFormat="1" ht="26.5" customHeight="1" x14ac:dyDescent="0.25">
      <c r="A62" s="158"/>
      <c r="B62" s="155"/>
      <c r="C62" s="150"/>
      <c r="D62" s="16">
        <v>59</v>
      </c>
      <c r="E62" s="34" t="s">
        <v>121</v>
      </c>
      <c r="F62" s="18" t="s">
        <v>137</v>
      </c>
      <c r="G62" s="18" t="s">
        <v>144</v>
      </c>
      <c r="H62" s="19" t="s">
        <v>139</v>
      </c>
      <c r="I62" s="46" t="s">
        <v>13</v>
      </c>
      <c r="J62" s="21">
        <v>2500</v>
      </c>
      <c r="K62" s="39">
        <v>8</v>
      </c>
      <c r="L62" s="23">
        <f t="shared" si="0"/>
        <v>0</v>
      </c>
      <c r="M62" s="24">
        <f t="shared" si="1"/>
        <v>0</v>
      </c>
      <c r="N62" s="25"/>
      <c r="O62" s="26">
        <f t="shared" si="2"/>
        <v>2</v>
      </c>
      <c r="P62" s="25"/>
      <c r="Q62" s="25"/>
      <c r="R62" s="25"/>
      <c r="S62" s="27">
        <f t="shared" si="3"/>
        <v>8</v>
      </c>
      <c r="T62" s="28" t="str">
        <f t="shared" si="4"/>
        <v>OK</v>
      </c>
      <c r="U62" s="29"/>
      <c r="V62" s="36"/>
      <c r="W62" s="36"/>
      <c r="X62" s="29"/>
      <c r="Y62" s="36"/>
      <c r="Z62" s="29"/>
      <c r="AA62" s="36"/>
      <c r="AB62" s="37"/>
      <c r="AC62" s="31"/>
      <c r="AD62" s="30"/>
      <c r="AE62" s="30"/>
      <c r="AF62" s="29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ht="26.5" customHeight="1" x14ac:dyDescent="0.45">
      <c r="A63" s="159"/>
      <c r="B63" s="154"/>
      <c r="C63" s="151"/>
      <c r="D63" s="16">
        <v>60</v>
      </c>
      <c r="E63" s="47" t="s">
        <v>122</v>
      </c>
      <c r="F63" s="48" t="s">
        <v>14</v>
      </c>
      <c r="G63" s="48" t="s">
        <v>134</v>
      </c>
      <c r="H63" s="48" t="s">
        <v>132</v>
      </c>
      <c r="I63" s="48" t="s">
        <v>135</v>
      </c>
      <c r="J63" s="21">
        <v>3550</v>
      </c>
      <c r="K63" s="39">
        <v>0</v>
      </c>
      <c r="L63" s="23">
        <f t="shared" si="0"/>
        <v>0</v>
      </c>
      <c r="M63" s="24">
        <f t="shared" si="1"/>
        <v>0</v>
      </c>
      <c r="N63" s="25"/>
      <c r="O63" s="26">
        <f t="shared" si="2"/>
        <v>0</v>
      </c>
      <c r="P63" s="25"/>
      <c r="Q63" s="25"/>
      <c r="R63" s="25"/>
      <c r="S63" s="27">
        <f t="shared" si="3"/>
        <v>0</v>
      </c>
      <c r="T63" s="28" t="str">
        <f t="shared" si="4"/>
        <v>OK</v>
      </c>
      <c r="U63" s="29"/>
      <c r="V63" s="44"/>
      <c r="W63" s="44"/>
      <c r="X63" s="29"/>
      <c r="Y63" s="44"/>
      <c r="Z63" s="29"/>
      <c r="AA63" s="29"/>
      <c r="AB63" s="30"/>
      <c r="AC63" s="31"/>
      <c r="AD63" s="30"/>
      <c r="AE63" s="30"/>
      <c r="AF63" s="29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2"/>
    </row>
    <row r="64" spans="1:47" ht="26.5" customHeight="1" x14ac:dyDescent="0.25">
      <c r="J64" s="51">
        <f t="shared" ref="J64:S64" si="5">SUM(J4:J63)</f>
        <v>192000</v>
      </c>
      <c r="K64" s="52">
        <f t="shared" si="5"/>
        <v>289</v>
      </c>
      <c r="L64" s="52">
        <f t="shared" si="5"/>
        <v>0</v>
      </c>
      <c r="M64" s="52">
        <f t="shared" si="5"/>
        <v>0</v>
      </c>
      <c r="N64" s="52">
        <f t="shared" si="5"/>
        <v>0</v>
      </c>
      <c r="O64" s="52">
        <f t="shared" si="5"/>
        <v>67</v>
      </c>
      <c r="P64" s="52">
        <f t="shared" si="5"/>
        <v>0</v>
      </c>
      <c r="Q64" s="52">
        <f t="shared" si="5"/>
        <v>0</v>
      </c>
      <c r="R64" s="52">
        <f t="shared" si="5"/>
        <v>0</v>
      </c>
      <c r="S64" s="52">
        <f t="shared" si="5"/>
        <v>289</v>
      </c>
      <c r="T64" s="52"/>
      <c r="U64" s="53">
        <f t="shared" ref="U64:AT64" si="6">SUMPRODUCT($J$4:$J$63,U4:U63)</f>
        <v>0</v>
      </c>
      <c r="V64" s="53">
        <f t="shared" si="6"/>
        <v>0</v>
      </c>
      <c r="W64" s="53">
        <f t="shared" si="6"/>
        <v>0</v>
      </c>
      <c r="X64" s="53">
        <f t="shared" si="6"/>
        <v>0</v>
      </c>
      <c r="Y64" s="53">
        <f t="shared" si="6"/>
        <v>0</v>
      </c>
      <c r="Z64" s="53">
        <f t="shared" si="6"/>
        <v>0</v>
      </c>
      <c r="AA64" s="53">
        <f t="shared" si="6"/>
        <v>0</v>
      </c>
      <c r="AB64" s="53">
        <f t="shared" si="6"/>
        <v>0</v>
      </c>
      <c r="AC64" s="53">
        <f t="shared" si="6"/>
        <v>0</v>
      </c>
      <c r="AD64" s="53">
        <f t="shared" si="6"/>
        <v>0</v>
      </c>
      <c r="AE64" s="53">
        <f t="shared" si="6"/>
        <v>0</v>
      </c>
      <c r="AF64" s="53">
        <f t="shared" si="6"/>
        <v>0</v>
      </c>
      <c r="AG64" s="53">
        <f t="shared" si="6"/>
        <v>0</v>
      </c>
      <c r="AH64" s="53">
        <f t="shared" si="6"/>
        <v>0</v>
      </c>
      <c r="AI64" s="53">
        <f t="shared" si="6"/>
        <v>0</v>
      </c>
      <c r="AJ64" s="53">
        <f t="shared" si="6"/>
        <v>0</v>
      </c>
      <c r="AK64" s="53">
        <f t="shared" si="6"/>
        <v>0</v>
      </c>
      <c r="AL64" s="54">
        <f t="shared" si="6"/>
        <v>0</v>
      </c>
      <c r="AM64" s="54">
        <f t="shared" si="6"/>
        <v>0</v>
      </c>
      <c r="AN64" s="53">
        <f t="shared" si="6"/>
        <v>0</v>
      </c>
      <c r="AO64" s="53">
        <f t="shared" si="6"/>
        <v>0</v>
      </c>
      <c r="AP64" s="53">
        <f t="shared" si="6"/>
        <v>0</v>
      </c>
      <c r="AQ64" s="53">
        <f t="shared" si="6"/>
        <v>0</v>
      </c>
      <c r="AR64" s="54">
        <f t="shared" si="6"/>
        <v>0</v>
      </c>
      <c r="AS64" s="54">
        <f t="shared" si="6"/>
        <v>0</v>
      </c>
      <c r="AT64" s="53">
        <f t="shared" si="6"/>
        <v>0</v>
      </c>
      <c r="AU64" s="32"/>
    </row>
    <row r="65" spans="3:40" ht="26.5" customHeight="1" x14ac:dyDescent="0.25">
      <c r="K65" s="55">
        <f t="shared" ref="K65:S65" si="7">SUMPRODUCT($J$4:$J$63,K4:K63)</f>
        <v>510150</v>
      </c>
      <c r="L65" s="55">
        <f t="shared" si="7"/>
        <v>0</v>
      </c>
      <c r="M65" s="55">
        <f t="shared" si="7"/>
        <v>0</v>
      </c>
      <c r="N65" s="55">
        <f t="shared" si="7"/>
        <v>0</v>
      </c>
      <c r="O65" s="55">
        <f t="shared" si="7"/>
        <v>97750</v>
      </c>
      <c r="P65" s="55">
        <f t="shared" si="7"/>
        <v>0</v>
      </c>
      <c r="Q65" s="55">
        <f t="shared" si="7"/>
        <v>0</v>
      </c>
      <c r="R65" s="55">
        <f t="shared" si="7"/>
        <v>0</v>
      </c>
      <c r="S65" s="55">
        <f t="shared" si="7"/>
        <v>510150</v>
      </c>
      <c r="AB65" s="35"/>
      <c r="AD65" s="35"/>
      <c r="AE65" s="58"/>
    </row>
    <row r="66" spans="3:40" ht="26.5" customHeight="1" x14ac:dyDescent="0.25">
      <c r="K66" s="55"/>
      <c r="L66" s="55"/>
      <c r="M66" s="55"/>
      <c r="N66" s="55"/>
      <c r="O66" s="55"/>
      <c r="P66" s="55"/>
      <c r="Q66" s="55"/>
      <c r="R66" s="55"/>
      <c r="S66" s="55"/>
      <c r="AB66" s="35"/>
      <c r="AD66" s="35"/>
      <c r="AE66" s="58"/>
    </row>
    <row r="67" spans="3:40" ht="25" customHeight="1" x14ac:dyDescent="0.25">
      <c r="C67" s="63" t="s">
        <v>152</v>
      </c>
      <c r="D67" s="64"/>
      <c r="E67" s="64"/>
      <c r="F67" s="64"/>
      <c r="G67" s="64"/>
      <c r="H67" s="64"/>
      <c r="I67" s="64"/>
      <c r="AE67" s="57"/>
    </row>
    <row r="68" spans="3:40" ht="26.5" customHeight="1" x14ac:dyDescent="0.25">
      <c r="E68" s="6"/>
      <c r="AE68" s="57"/>
      <c r="AL68" s="61"/>
      <c r="AN68" s="61"/>
    </row>
    <row r="69" spans="3:40" ht="26.5" customHeight="1" x14ac:dyDescent="0.25">
      <c r="AE69" s="57"/>
      <c r="AL69" s="61"/>
      <c r="AN69" s="61"/>
    </row>
    <row r="70" spans="3:40" ht="26.5" customHeight="1" x14ac:dyDescent="0.25">
      <c r="AE70" s="57"/>
      <c r="AL70" s="61"/>
      <c r="AN70" s="61"/>
    </row>
    <row r="71" spans="3:40" ht="26.5" customHeight="1" x14ac:dyDescent="0.25">
      <c r="AE71" s="57"/>
      <c r="AL71" s="61"/>
      <c r="AN71" s="61"/>
    </row>
    <row r="72" spans="3:40" ht="26.5" customHeight="1" x14ac:dyDescent="0.25">
      <c r="AE72" s="57"/>
      <c r="AL72" s="61"/>
      <c r="AN72" s="61"/>
    </row>
    <row r="73" spans="3:40" ht="26.5" customHeight="1" x14ac:dyDescent="0.25">
      <c r="AE73" s="57"/>
      <c r="AL73" s="61"/>
      <c r="AN73" s="61"/>
    </row>
    <row r="74" spans="3:40" ht="26.5" customHeight="1" x14ac:dyDescent="0.25">
      <c r="AE74" s="57"/>
      <c r="AN74" s="61"/>
    </row>
    <row r="75" spans="3:40" ht="26.5" customHeight="1" x14ac:dyDescent="0.25">
      <c r="AE75" s="57"/>
      <c r="AN75" s="61"/>
    </row>
    <row r="76" spans="3:40" ht="26.5" customHeight="1" x14ac:dyDescent="0.25">
      <c r="AE76" s="57"/>
      <c r="AN76" s="61"/>
    </row>
    <row r="77" spans="3:40" ht="26.5" customHeight="1" x14ac:dyDescent="0.25">
      <c r="AE77" s="57"/>
    </row>
    <row r="78" spans="3:40" ht="26.5" customHeight="1" x14ac:dyDescent="0.25">
      <c r="AE78" s="57"/>
    </row>
    <row r="79" spans="3:40" ht="26.5" customHeight="1" x14ac:dyDescent="0.25">
      <c r="AE79" s="57"/>
    </row>
    <row r="80" spans="3:40" ht="26.5" customHeight="1" x14ac:dyDescent="0.25">
      <c r="AE80" s="57"/>
    </row>
    <row r="81" spans="31:31" ht="26.5" customHeight="1" x14ac:dyDescent="0.25">
      <c r="AE81" s="57"/>
    </row>
    <row r="82" spans="31:31" ht="26.5" customHeight="1" x14ac:dyDescent="0.25">
      <c r="AE82" s="57"/>
    </row>
    <row r="83" spans="31:31" ht="26.5" customHeight="1" x14ac:dyDescent="0.25">
      <c r="AE83" s="57"/>
    </row>
    <row r="84" spans="31:31" ht="26.5" customHeight="1" x14ac:dyDescent="0.25">
      <c r="AE84" s="57"/>
    </row>
    <row r="85" spans="31:31" ht="26.5" customHeight="1" x14ac:dyDescent="0.25">
      <c r="AE85" s="57"/>
    </row>
    <row r="86" spans="31:31" ht="26.5" customHeight="1" x14ac:dyDescent="0.25">
      <c r="AE86" s="57"/>
    </row>
    <row r="87" spans="31:31" ht="26.5" customHeight="1" x14ac:dyDescent="0.25">
      <c r="AE87" s="57"/>
    </row>
    <row r="88" spans="31:31" ht="26.5" customHeight="1" x14ac:dyDescent="0.25">
      <c r="AE88" s="57"/>
    </row>
    <row r="89" spans="31:31" ht="26.5" customHeight="1" x14ac:dyDescent="0.25">
      <c r="AE89" s="57"/>
    </row>
    <row r="90" spans="31:31" ht="26.5" customHeight="1" x14ac:dyDescent="0.25">
      <c r="AE90" s="57"/>
    </row>
    <row r="91" spans="31:31" ht="26.5" customHeight="1" x14ac:dyDescent="0.25">
      <c r="AE91" s="57"/>
    </row>
    <row r="92" spans="31:31" ht="26.5" customHeight="1" x14ac:dyDescent="0.25">
      <c r="AE92" s="57"/>
    </row>
    <row r="93" spans="31:31" ht="26.5" customHeight="1" x14ac:dyDescent="0.25">
      <c r="AE93" s="57"/>
    </row>
    <row r="94" spans="31:31" ht="26.5" customHeight="1" x14ac:dyDescent="0.25">
      <c r="AE94" s="57"/>
    </row>
    <row r="95" spans="31:31" ht="26.5" customHeight="1" x14ac:dyDescent="0.25">
      <c r="AE95" s="57"/>
    </row>
    <row r="96" spans="31:31" ht="26.5" customHeight="1" x14ac:dyDescent="0.25">
      <c r="AE96" s="57"/>
    </row>
    <row r="97" spans="31:31" ht="26.5" customHeight="1" x14ac:dyDescent="0.25">
      <c r="AE97" s="57"/>
    </row>
    <row r="98" spans="31:31" ht="26.5" customHeight="1" x14ac:dyDescent="0.25">
      <c r="AE98" s="57"/>
    </row>
    <row r="99" spans="31:31" ht="26.5" customHeight="1" x14ac:dyDescent="0.25">
      <c r="AE99" s="57"/>
    </row>
    <row r="100" spans="31:31" ht="26.5" customHeight="1" x14ac:dyDescent="0.25">
      <c r="AE100" s="57"/>
    </row>
    <row r="101" spans="31:31" ht="26.5" customHeight="1" x14ac:dyDescent="0.25">
      <c r="AE101" s="57"/>
    </row>
    <row r="102" spans="31:31" ht="26.5" customHeight="1" x14ac:dyDescent="0.25">
      <c r="AE102" s="57"/>
    </row>
    <row r="103" spans="31:31" ht="26.5" customHeight="1" x14ac:dyDescent="0.25">
      <c r="AE103" s="57"/>
    </row>
    <row r="104" spans="31:31" ht="26.5" customHeight="1" x14ac:dyDescent="0.25">
      <c r="AE104" s="57"/>
    </row>
    <row r="105" spans="31:31" ht="26.5" customHeight="1" x14ac:dyDescent="0.25">
      <c r="AE105" s="57"/>
    </row>
    <row r="106" spans="31:31" ht="26.5" customHeight="1" x14ac:dyDescent="0.25">
      <c r="AE106" s="57"/>
    </row>
    <row r="107" spans="31:31" ht="26.5" customHeight="1" x14ac:dyDescent="0.25">
      <c r="AE107" s="57"/>
    </row>
    <row r="108" spans="31:31" ht="26.5" customHeight="1" x14ac:dyDescent="0.25">
      <c r="AE108" s="57"/>
    </row>
    <row r="109" spans="31:31" ht="26.5" customHeight="1" x14ac:dyDescent="0.25">
      <c r="AE109" s="57"/>
    </row>
    <row r="110" spans="31:31" ht="26.5" customHeight="1" x14ac:dyDescent="0.25">
      <c r="AE110" s="57"/>
    </row>
    <row r="111" spans="31:31" ht="26.5" customHeight="1" x14ac:dyDescent="0.25">
      <c r="AE111" s="57"/>
    </row>
    <row r="112" spans="31:31" ht="26.5" customHeight="1" x14ac:dyDescent="0.25">
      <c r="AE112" s="57"/>
    </row>
    <row r="113" spans="31:31" ht="26.5" customHeight="1" x14ac:dyDescent="0.25">
      <c r="AE113" s="57"/>
    </row>
    <row r="114" spans="31:31" ht="26.5" customHeight="1" x14ac:dyDescent="0.25">
      <c r="AE114" s="57"/>
    </row>
    <row r="115" spans="31:31" ht="26.5" customHeight="1" x14ac:dyDescent="0.25">
      <c r="AE115" s="57"/>
    </row>
    <row r="116" spans="31:31" ht="26.5" customHeight="1" x14ac:dyDescent="0.25">
      <c r="AE116" s="57"/>
    </row>
    <row r="117" spans="31:31" ht="26.5" customHeight="1" x14ac:dyDescent="0.25">
      <c r="AE117" s="57"/>
    </row>
    <row r="118" spans="31:31" ht="26.5" customHeight="1" x14ac:dyDescent="0.25">
      <c r="AE118" s="57"/>
    </row>
    <row r="119" spans="31:31" ht="26.5" customHeight="1" x14ac:dyDescent="0.25">
      <c r="AE119" s="57"/>
    </row>
    <row r="120" spans="31:31" ht="26.5" customHeight="1" x14ac:dyDescent="0.25">
      <c r="AE120" s="57"/>
    </row>
    <row r="121" spans="31:31" ht="26.5" customHeight="1" x14ac:dyDescent="0.25">
      <c r="AE121" s="57"/>
    </row>
    <row r="122" spans="31:31" ht="26.5" customHeight="1" x14ac:dyDescent="0.25">
      <c r="AE122" s="57"/>
    </row>
    <row r="123" spans="31:31" ht="26.5" customHeight="1" x14ac:dyDescent="0.25">
      <c r="AE123" s="57"/>
    </row>
    <row r="124" spans="31:31" ht="26.5" customHeight="1" x14ac:dyDescent="0.25">
      <c r="AE124" s="57"/>
    </row>
    <row r="125" spans="31:31" ht="26.5" customHeight="1" x14ac:dyDescent="0.25">
      <c r="AE125" s="57"/>
    </row>
    <row r="126" spans="31:31" ht="26.5" customHeight="1" x14ac:dyDescent="0.25">
      <c r="AE126" s="57"/>
    </row>
    <row r="127" spans="31:31" ht="26.5" customHeight="1" x14ac:dyDescent="0.25">
      <c r="AE127" s="57"/>
    </row>
    <row r="128" spans="31:31" ht="26.5" customHeight="1" x14ac:dyDescent="0.25">
      <c r="AE128" s="57"/>
    </row>
    <row r="129" spans="31:31" ht="26.5" customHeight="1" x14ac:dyDescent="0.25">
      <c r="AE129" s="57"/>
    </row>
    <row r="130" spans="31:31" ht="26.5" customHeight="1" x14ac:dyDescent="0.25">
      <c r="AE130" s="57"/>
    </row>
    <row r="131" spans="31:31" ht="26.5" customHeight="1" x14ac:dyDescent="0.25">
      <c r="AE131" s="57"/>
    </row>
    <row r="132" spans="31:31" ht="26.5" customHeight="1" x14ac:dyDescent="0.25">
      <c r="AE132" s="57"/>
    </row>
    <row r="133" spans="31:31" ht="26.5" customHeight="1" x14ac:dyDescent="0.25">
      <c r="AE133" s="57"/>
    </row>
    <row r="134" spans="31:31" ht="26.5" customHeight="1" x14ac:dyDescent="0.25">
      <c r="AE134" s="57"/>
    </row>
    <row r="135" spans="31:31" ht="26.5" customHeight="1" x14ac:dyDescent="0.25">
      <c r="AE135" s="57"/>
    </row>
    <row r="136" spans="31:31" ht="26.5" customHeight="1" x14ac:dyDescent="0.25">
      <c r="AE136" s="57"/>
    </row>
    <row r="137" spans="31:31" ht="26.5" customHeight="1" x14ac:dyDescent="0.25">
      <c r="AE137" s="57"/>
    </row>
    <row r="138" spans="31:31" ht="26.5" customHeight="1" x14ac:dyDescent="0.25">
      <c r="AE138" s="57"/>
    </row>
    <row r="139" spans="31:31" ht="26.5" customHeight="1" x14ac:dyDescent="0.25">
      <c r="AE139" s="57"/>
    </row>
    <row r="140" spans="31:31" ht="26.5" customHeight="1" x14ac:dyDescent="0.25">
      <c r="AE140" s="57"/>
    </row>
    <row r="141" spans="31:31" ht="26.5" customHeight="1" x14ac:dyDescent="0.25">
      <c r="AE141" s="57"/>
    </row>
    <row r="142" spans="31:31" ht="26.5" customHeight="1" x14ac:dyDescent="0.25">
      <c r="AE142" s="57"/>
    </row>
    <row r="143" spans="31:31" ht="26.5" customHeight="1" x14ac:dyDescent="0.25">
      <c r="AE143" s="57"/>
    </row>
    <row r="144" spans="31:31" ht="26.5" customHeight="1" x14ac:dyDescent="0.25">
      <c r="AE144" s="57"/>
    </row>
    <row r="145" spans="31:31" ht="26.5" customHeight="1" x14ac:dyDescent="0.25">
      <c r="AE145" s="57"/>
    </row>
    <row r="146" spans="31:31" ht="26.5" customHeight="1" x14ac:dyDescent="0.25">
      <c r="AE146" s="57"/>
    </row>
    <row r="147" spans="31:31" ht="26.5" customHeight="1" x14ac:dyDescent="0.25">
      <c r="AE147" s="57"/>
    </row>
    <row r="148" spans="31:31" ht="26.5" customHeight="1" x14ac:dyDescent="0.25">
      <c r="AE148" s="57"/>
    </row>
    <row r="149" spans="31:31" ht="26.5" customHeight="1" x14ac:dyDescent="0.25">
      <c r="AE149" s="57"/>
    </row>
    <row r="150" spans="31:31" ht="26.5" customHeight="1" x14ac:dyDescent="0.25">
      <c r="AE150" s="57"/>
    </row>
    <row r="151" spans="31:31" ht="26.5" customHeight="1" x14ac:dyDescent="0.25">
      <c r="AE151" s="57"/>
    </row>
    <row r="152" spans="31:31" ht="26.5" customHeight="1" x14ac:dyDescent="0.25">
      <c r="AE152" s="57"/>
    </row>
    <row r="153" spans="31:31" ht="26.5" customHeight="1" x14ac:dyDescent="0.25">
      <c r="AE153" s="57"/>
    </row>
    <row r="154" spans="31:31" ht="26.5" customHeight="1" x14ac:dyDescent="0.25">
      <c r="AE154" s="57"/>
    </row>
    <row r="155" spans="31:31" ht="26.5" customHeight="1" x14ac:dyDescent="0.25">
      <c r="AE155" s="57"/>
    </row>
    <row r="156" spans="31:31" ht="26.5" customHeight="1" x14ac:dyDescent="0.25">
      <c r="AE156" s="57"/>
    </row>
    <row r="157" spans="31:31" ht="26.5" customHeight="1" x14ac:dyDescent="0.25">
      <c r="AE157" s="57"/>
    </row>
    <row r="158" spans="31:31" ht="26.5" customHeight="1" x14ac:dyDescent="0.25">
      <c r="AE158" s="57"/>
    </row>
    <row r="159" spans="31:31" ht="26.5" customHeight="1" x14ac:dyDescent="0.25">
      <c r="AE159" s="57"/>
    </row>
    <row r="160" spans="31:31" ht="26.5" customHeight="1" x14ac:dyDescent="0.25">
      <c r="AE160" s="57"/>
    </row>
    <row r="161" spans="31:31" ht="26.5" customHeight="1" x14ac:dyDescent="0.25">
      <c r="AE161" s="57"/>
    </row>
    <row r="162" spans="31:31" ht="26.5" customHeight="1" x14ac:dyDescent="0.25">
      <c r="AE162" s="57"/>
    </row>
    <row r="163" spans="31:31" ht="26.5" customHeight="1" x14ac:dyDescent="0.25">
      <c r="AE163" s="57"/>
    </row>
    <row r="164" spans="31:31" ht="26.5" customHeight="1" x14ac:dyDescent="0.25">
      <c r="AE164" s="57"/>
    </row>
    <row r="165" spans="31:31" ht="26.5" customHeight="1" x14ac:dyDescent="0.25">
      <c r="AE165" s="57"/>
    </row>
    <row r="166" spans="31:31" ht="26.5" customHeight="1" x14ac:dyDescent="0.25">
      <c r="AE166" s="57"/>
    </row>
    <row r="167" spans="31:31" ht="26.5" customHeight="1" x14ac:dyDescent="0.25">
      <c r="AE167" s="57"/>
    </row>
    <row r="168" spans="31:31" ht="26.5" customHeight="1" x14ac:dyDescent="0.25">
      <c r="AE168" s="57"/>
    </row>
    <row r="169" spans="31:31" ht="26.5" customHeight="1" x14ac:dyDescent="0.25">
      <c r="AE169" s="57"/>
    </row>
    <row r="170" spans="31:31" ht="26.5" customHeight="1" x14ac:dyDescent="0.25">
      <c r="AE170" s="57"/>
    </row>
    <row r="171" spans="31:31" ht="26.5" customHeight="1" x14ac:dyDescent="0.25">
      <c r="AE171" s="57"/>
    </row>
    <row r="172" spans="31:31" ht="26.5" customHeight="1" x14ac:dyDescent="0.25">
      <c r="AE172" s="57"/>
    </row>
    <row r="173" spans="31:31" ht="26.5" customHeight="1" x14ac:dyDescent="0.25">
      <c r="AE173" s="57"/>
    </row>
    <row r="174" spans="31:31" ht="26.5" customHeight="1" x14ac:dyDescent="0.25">
      <c r="AE174" s="57"/>
    </row>
    <row r="175" spans="31:31" ht="26.5" customHeight="1" x14ac:dyDescent="0.25">
      <c r="AE175" s="57"/>
    </row>
    <row r="176" spans="31:31" ht="26.5" customHeight="1" x14ac:dyDescent="0.25">
      <c r="AE176" s="57"/>
    </row>
    <row r="177" spans="31:31" ht="26.5" customHeight="1" x14ac:dyDescent="0.25">
      <c r="AE177" s="57"/>
    </row>
    <row r="178" spans="31:31" ht="26.5" customHeight="1" x14ac:dyDescent="0.25">
      <c r="AE178" s="57"/>
    </row>
    <row r="179" spans="31:31" ht="26.5" customHeight="1" x14ac:dyDescent="0.25">
      <c r="AE179" s="57"/>
    </row>
    <row r="180" spans="31:31" ht="26.5" customHeight="1" x14ac:dyDescent="0.25">
      <c r="AE180" s="57"/>
    </row>
    <row r="181" spans="31:31" ht="26.5" customHeight="1" x14ac:dyDescent="0.25">
      <c r="AE181" s="57"/>
    </row>
    <row r="182" spans="31:31" ht="26.5" customHeight="1" x14ac:dyDescent="0.25">
      <c r="AE182" s="57"/>
    </row>
    <row r="183" spans="31:31" ht="26.5" customHeight="1" x14ac:dyDescent="0.25">
      <c r="AE183" s="57"/>
    </row>
    <row r="184" spans="31:31" ht="26.5" customHeight="1" x14ac:dyDescent="0.25">
      <c r="AE184" s="57"/>
    </row>
    <row r="185" spans="31:31" ht="26.5" customHeight="1" x14ac:dyDescent="0.25">
      <c r="AE185" s="57"/>
    </row>
    <row r="186" spans="31:31" ht="26.5" customHeight="1" x14ac:dyDescent="0.25">
      <c r="AE186" s="57"/>
    </row>
    <row r="187" spans="31:31" ht="26.5" customHeight="1" x14ac:dyDescent="0.25">
      <c r="AE187" s="57"/>
    </row>
    <row r="188" spans="31:31" ht="26.5" customHeight="1" x14ac:dyDescent="0.25">
      <c r="AE188" s="57"/>
    </row>
    <row r="189" spans="31:31" ht="26.5" customHeight="1" x14ac:dyDescent="0.25">
      <c r="AE189" s="57"/>
    </row>
    <row r="190" spans="31:31" ht="26.5" customHeight="1" x14ac:dyDescent="0.25">
      <c r="AE190" s="57"/>
    </row>
    <row r="191" spans="31:31" ht="26.5" customHeight="1" x14ac:dyDescent="0.25">
      <c r="AE191" s="57"/>
    </row>
    <row r="192" spans="31:31" ht="26.5" customHeight="1" x14ac:dyDescent="0.25">
      <c r="AE192" s="57"/>
    </row>
    <row r="193" spans="31:31" ht="26.5" customHeight="1" x14ac:dyDescent="0.25">
      <c r="AE193" s="57"/>
    </row>
    <row r="194" spans="31:31" ht="26.5" customHeight="1" x14ac:dyDescent="0.25">
      <c r="AE194" s="57"/>
    </row>
    <row r="195" spans="31:31" ht="26.5" customHeight="1" x14ac:dyDescent="0.25">
      <c r="AE195" s="57"/>
    </row>
    <row r="196" spans="31:31" ht="26.5" customHeight="1" x14ac:dyDescent="0.25">
      <c r="AE196" s="57"/>
    </row>
    <row r="197" spans="31:31" ht="26.5" customHeight="1" x14ac:dyDescent="0.25">
      <c r="AE197" s="57"/>
    </row>
    <row r="198" spans="31:31" ht="26.5" customHeight="1" x14ac:dyDescent="0.25">
      <c r="AE198" s="57"/>
    </row>
    <row r="199" spans="31:31" ht="26.5" customHeight="1" x14ac:dyDescent="0.25">
      <c r="AE199" s="57"/>
    </row>
    <row r="200" spans="31:31" ht="26.5" customHeight="1" x14ac:dyDescent="0.25">
      <c r="AE200" s="57"/>
    </row>
    <row r="201" spans="31:31" ht="26.5" customHeight="1" x14ac:dyDescent="0.25">
      <c r="AE201" s="57"/>
    </row>
    <row r="202" spans="31:31" ht="26.5" customHeight="1" x14ac:dyDescent="0.25">
      <c r="AE202" s="57"/>
    </row>
    <row r="203" spans="31:31" ht="26.5" customHeight="1" x14ac:dyDescent="0.25">
      <c r="AE203" s="57"/>
    </row>
    <row r="204" spans="31:31" ht="26.5" customHeight="1" x14ac:dyDescent="0.25">
      <c r="AE204" s="57"/>
    </row>
    <row r="205" spans="31:31" ht="26.5" customHeight="1" x14ac:dyDescent="0.25">
      <c r="AE205" s="57"/>
    </row>
    <row r="206" spans="31:31" ht="26.5" customHeight="1" x14ac:dyDescent="0.25">
      <c r="AE206" s="57"/>
    </row>
    <row r="207" spans="31:31" ht="26.5" customHeight="1" x14ac:dyDescent="0.25">
      <c r="AE207" s="57"/>
    </row>
    <row r="208" spans="31:31" ht="26.5" customHeight="1" x14ac:dyDescent="0.25">
      <c r="AE208" s="57"/>
    </row>
    <row r="209" spans="31:31" ht="26.5" customHeight="1" x14ac:dyDescent="0.25">
      <c r="AE209" s="57"/>
    </row>
    <row r="210" spans="31:31" ht="26.5" customHeight="1" x14ac:dyDescent="0.25">
      <c r="AE210" s="57"/>
    </row>
    <row r="211" spans="31:31" ht="26.5" customHeight="1" x14ac:dyDescent="0.25">
      <c r="AE211" s="57"/>
    </row>
    <row r="212" spans="31:31" ht="26.5" customHeight="1" x14ac:dyDescent="0.25">
      <c r="AE212" s="57"/>
    </row>
    <row r="213" spans="31:31" ht="26.5" customHeight="1" x14ac:dyDescent="0.25">
      <c r="AE213" s="57"/>
    </row>
    <row r="214" spans="31:31" ht="26.5" customHeight="1" x14ac:dyDescent="0.25">
      <c r="AE214" s="57"/>
    </row>
    <row r="215" spans="31:31" ht="26.5" customHeight="1" x14ac:dyDescent="0.25">
      <c r="AE215" s="57"/>
    </row>
    <row r="216" spans="31:31" ht="26.5" customHeight="1" x14ac:dyDescent="0.25">
      <c r="AE216" s="57"/>
    </row>
    <row r="217" spans="31:31" ht="26.5" customHeight="1" x14ac:dyDescent="0.25">
      <c r="AE217" s="57"/>
    </row>
    <row r="218" spans="31:31" ht="26.5" customHeight="1" x14ac:dyDescent="0.25">
      <c r="AE218" s="57"/>
    </row>
    <row r="219" spans="31:31" ht="26.5" customHeight="1" x14ac:dyDescent="0.25">
      <c r="AE219" s="57"/>
    </row>
    <row r="220" spans="31:31" ht="26.5" customHeight="1" x14ac:dyDescent="0.25">
      <c r="AE220" s="57"/>
    </row>
    <row r="221" spans="31:31" ht="26.5" customHeight="1" x14ac:dyDescent="0.25">
      <c r="AE221" s="57"/>
    </row>
    <row r="222" spans="31:31" ht="26.5" customHeight="1" x14ac:dyDescent="0.25">
      <c r="AE222" s="57"/>
    </row>
    <row r="223" spans="31:31" ht="26.5" customHeight="1" x14ac:dyDescent="0.25">
      <c r="AE223" s="57"/>
    </row>
    <row r="224" spans="31:31" ht="26.5" customHeight="1" x14ac:dyDescent="0.25">
      <c r="AE224" s="57"/>
    </row>
    <row r="225" spans="31:31" ht="26.5" customHeight="1" x14ac:dyDescent="0.25">
      <c r="AE225" s="57"/>
    </row>
    <row r="226" spans="31:31" ht="26.5" customHeight="1" x14ac:dyDescent="0.25">
      <c r="AE226" s="57"/>
    </row>
    <row r="227" spans="31:31" ht="26.5" customHeight="1" x14ac:dyDescent="0.25">
      <c r="AE227" s="57"/>
    </row>
    <row r="228" spans="31:31" ht="26.5" customHeight="1" x14ac:dyDescent="0.25">
      <c r="AE228" s="57"/>
    </row>
    <row r="229" spans="31:31" ht="26.5" customHeight="1" x14ac:dyDescent="0.25">
      <c r="AE229" s="57"/>
    </row>
    <row r="230" spans="31:31" ht="26.5" customHeight="1" x14ac:dyDescent="0.25">
      <c r="AE230" s="57"/>
    </row>
    <row r="231" spans="31:31" ht="26.5" customHeight="1" x14ac:dyDescent="0.25">
      <c r="AE231" s="57"/>
    </row>
    <row r="232" spans="31:31" ht="26.5" customHeight="1" x14ac:dyDescent="0.25">
      <c r="AE232" s="57"/>
    </row>
    <row r="233" spans="31:31" ht="26.5" customHeight="1" x14ac:dyDescent="0.25">
      <c r="AE233" s="57"/>
    </row>
    <row r="234" spans="31:31" ht="26.5" customHeight="1" x14ac:dyDescent="0.25">
      <c r="AE234" s="57"/>
    </row>
    <row r="235" spans="31:31" ht="26.5" customHeight="1" x14ac:dyDescent="0.25">
      <c r="AE235" s="57"/>
    </row>
    <row r="236" spans="31:31" ht="26.5" customHeight="1" x14ac:dyDescent="0.25">
      <c r="AE236" s="57"/>
    </row>
    <row r="237" spans="31:31" ht="26.5" customHeight="1" x14ac:dyDescent="0.25">
      <c r="AE237" s="57"/>
    </row>
    <row r="238" spans="31:31" ht="26.5" customHeight="1" x14ac:dyDescent="0.25">
      <c r="AE238" s="57"/>
    </row>
    <row r="239" spans="31:31" ht="26.5" customHeight="1" x14ac:dyDescent="0.25">
      <c r="AE239" s="57"/>
    </row>
    <row r="240" spans="31:31" ht="26.5" customHeight="1" x14ac:dyDescent="0.25">
      <c r="AE240" s="57"/>
    </row>
    <row r="241" spans="31:31" ht="26.5" customHeight="1" x14ac:dyDescent="0.25">
      <c r="AE241" s="57"/>
    </row>
    <row r="242" spans="31:31" ht="26.5" customHeight="1" x14ac:dyDescent="0.25">
      <c r="AE242" s="57"/>
    </row>
    <row r="243" spans="31:31" ht="26.5" customHeight="1" x14ac:dyDescent="0.25">
      <c r="AE243" s="57"/>
    </row>
    <row r="244" spans="31:31" ht="26.5" customHeight="1" x14ac:dyDescent="0.25">
      <c r="AE244" s="57"/>
    </row>
    <row r="245" spans="31:31" ht="26.5" customHeight="1" x14ac:dyDescent="0.25">
      <c r="AE245" s="57"/>
    </row>
    <row r="246" spans="31:31" ht="26.5" customHeight="1" x14ac:dyDescent="0.25">
      <c r="AE246" s="57"/>
    </row>
    <row r="247" spans="31:31" ht="26.5" customHeight="1" x14ac:dyDescent="0.25">
      <c r="AE247" s="57"/>
    </row>
    <row r="248" spans="31:31" ht="26.5" customHeight="1" x14ac:dyDescent="0.25">
      <c r="AE248" s="57"/>
    </row>
    <row r="249" spans="31:31" ht="26.5" customHeight="1" x14ac:dyDescent="0.25">
      <c r="AE249" s="57"/>
    </row>
    <row r="250" spans="31:31" ht="26.5" customHeight="1" x14ac:dyDescent="0.25">
      <c r="AE250" s="57"/>
    </row>
    <row r="251" spans="31:31" ht="26.5" customHeight="1" x14ac:dyDescent="0.25">
      <c r="AE251" s="57"/>
    </row>
    <row r="252" spans="31:31" ht="26.5" customHeight="1" x14ac:dyDescent="0.25">
      <c r="AE252" s="57"/>
    </row>
    <row r="253" spans="31:31" ht="26.5" customHeight="1" x14ac:dyDescent="0.25">
      <c r="AE253" s="57"/>
    </row>
    <row r="254" spans="31:31" ht="26.5" customHeight="1" x14ac:dyDescent="0.25">
      <c r="AE254" s="57"/>
    </row>
    <row r="255" spans="31:31" ht="26.5" customHeight="1" x14ac:dyDescent="0.25">
      <c r="AE255" s="57"/>
    </row>
    <row r="256" spans="31:31" ht="26.5" customHeight="1" x14ac:dyDescent="0.25">
      <c r="AE256" s="57"/>
    </row>
    <row r="257" spans="31:31" ht="26.5" customHeight="1" x14ac:dyDescent="0.25">
      <c r="AE257" s="57"/>
    </row>
    <row r="258" spans="31:31" ht="26.5" customHeight="1" x14ac:dyDescent="0.25">
      <c r="AE258" s="57"/>
    </row>
    <row r="259" spans="31:31" ht="26.5" customHeight="1" x14ac:dyDescent="0.25">
      <c r="AE259" s="57"/>
    </row>
    <row r="260" spans="31:31" ht="26.5" customHeight="1" x14ac:dyDescent="0.25">
      <c r="AE260" s="57"/>
    </row>
    <row r="261" spans="31:31" ht="26.5" customHeight="1" x14ac:dyDescent="0.25">
      <c r="AE261" s="57"/>
    </row>
    <row r="262" spans="31:31" ht="26.5" customHeight="1" x14ac:dyDescent="0.25">
      <c r="AE262" s="57"/>
    </row>
    <row r="263" spans="31:31" ht="26.5" customHeight="1" x14ac:dyDescent="0.25">
      <c r="AE263" s="57"/>
    </row>
    <row r="264" spans="31:31" ht="26.5" customHeight="1" x14ac:dyDescent="0.25">
      <c r="AE264" s="57"/>
    </row>
    <row r="265" spans="31:31" ht="26.5" customHeight="1" x14ac:dyDescent="0.25">
      <c r="AE265" s="57"/>
    </row>
    <row r="266" spans="31:31" ht="26.5" customHeight="1" x14ac:dyDescent="0.25">
      <c r="AE266" s="57"/>
    </row>
    <row r="267" spans="31:31" ht="26.5" customHeight="1" x14ac:dyDescent="0.25">
      <c r="AE267" s="57"/>
    </row>
    <row r="268" spans="31:31" ht="26.5" customHeight="1" x14ac:dyDescent="0.25">
      <c r="AE268" s="57"/>
    </row>
    <row r="269" spans="31:31" ht="26.5" customHeight="1" x14ac:dyDescent="0.25">
      <c r="AE269" s="57"/>
    </row>
    <row r="270" spans="31:31" ht="26.5" customHeight="1" x14ac:dyDescent="0.25">
      <c r="AE270" s="57"/>
    </row>
    <row r="271" spans="31:31" ht="26.5" customHeight="1" x14ac:dyDescent="0.25">
      <c r="AE271" s="57"/>
    </row>
    <row r="272" spans="31:31" ht="26.5" customHeight="1" x14ac:dyDescent="0.25">
      <c r="AE272" s="57"/>
    </row>
    <row r="273" spans="31:31" ht="26.5" customHeight="1" x14ac:dyDescent="0.25">
      <c r="AE273" s="57"/>
    </row>
    <row r="274" spans="31:31" ht="26.5" customHeight="1" x14ac:dyDescent="0.25">
      <c r="AE274" s="57"/>
    </row>
    <row r="275" spans="31:31" ht="26.5" customHeight="1" x14ac:dyDescent="0.25">
      <c r="AE275" s="57"/>
    </row>
    <row r="276" spans="31:31" ht="26.5" customHeight="1" x14ac:dyDescent="0.25">
      <c r="AE276" s="57"/>
    </row>
    <row r="277" spans="31:31" ht="26.5" customHeight="1" x14ac:dyDescent="0.25">
      <c r="AE277" s="57"/>
    </row>
    <row r="278" spans="31:31" ht="26.5" customHeight="1" x14ac:dyDescent="0.25">
      <c r="AE278" s="57"/>
    </row>
    <row r="279" spans="31:31" ht="26.5" customHeight="1" x14ac:dyDescent="0.25">
      <c r="AE279" s="57"/>
    </row>
    <row r="280" spans="31:31" ht="26.5" customHeight="1" x14ac:dyDescent="0.25">
      <c r="AE280" s="57"/>
    </row>
    <row r="281" spans="31:31" ht="26.5" customHeight="1" x14ac:dyDescent="0.25">
      <c r="AE281" s="57"/>
    </row>
    <row r="282" spans="31:31" ht="26.5" customHeight="1" x14ac:dyDescent="0.25">
      <c r="AE282" s="57"/>
    </row>
    <row r="283" spans="31:31" ht="26.5" customHeight="1" x14ac:dyDescent="0.25">
      <c r="AE283" s="57"/>
    </row>
    <row r="284" spans="31:31" ht="26.5" customHeight="1" x14ac:dyDescent="0.25">
      <c r="AE284" s="57"/>
    </row>
    <row r="285" spans="31:31" ht="26.5" customHeight="1" x14ac:dyDescent="0.25">
      <c r="AE285" s="57"/>
    </row>
    <row r="286" spans="31:31" ht="26.5" customHeight="1" x14ac:dyDescent="0.25">
      <c r="AE286" s="57"/>
    </row>
    <row r="287" spans="31:31" ht="26.5" customHeight="1" x14ac:dyDescent="0.25">
      <c r="AE287" s="57"/>
    </row>
    <row r="288" spans="31:31" ht="26.5" customHeight="1" x14ac:dyDescent="0.25">
      <c r="AE288" s="57"/>
    </row>
    <row r="289" spans="31:31" ht="26.5" customHeight="1" x14ac:dyDescent="0.25">
      <c r="AE289" s="57"/>
    </row>
    <row r="290" spans="31:31" ht="26.5" customHeight="1" x14ac:dyDescent="0.25">
      <c r="AE290" s="57"/>
    </row>
    <row r="291" spans="31:31" ht="26.5" customHeight="1" x14ac:dyDescent="0.25">
      <c r="AE291" s="57"/>
    </row>
    <row r="292" spans="31:31" ht="26.5" customHeight="1" x14ac:dyDescent="0.25">
      <c r="AE292" s="57"/>
    </row>
    <row r="293" spans="31:31" ht="26.5" customHeight="1" x14ac:dyDescent="0.25">
      <c r="AE293" s="57"/>
    </row>
    <row r="294" spans="31:31" ht="26.5" customHeight="1" x14ac:dyDescent="0.25">
      <c r="AE294" s="57"/>
    </row>
    <row r="295" spans="31:31" ht="26.5" customHeight="1" x14ac:dyDescent="0.25">
      <c r="AE295" s="57"/>
    </row>
    <row r="296" spans="31:31" ht="26.5" customHeight="1" x14ac:dyDescent="0.25">
      <c r="AE296" s="57"/>
    </row>
    <row r="297" spans="31:31" ht="26.5" customHeight="1" x14ac:dyDescent="0.25">
      <c r="AE297" s="57"/>
    </row>
    <row r="298" spans="31:31" ht="26.5" customHeight="1" x14ac:dyDescent="0.25">
      <c r="AE298" s="57"/>
    </row>
    <row r="299" spans="31:31" ht="26.5" customHeight="1" x14ac:dyDescent="0.25">
      <c r="AE299" s="57"/>
    </row>
    <row r="300" spans="31:31" ht="26.5" customHeight="1" x14ac:dyDescent="0.25">
      <c r="AE300" s="57"/>
    </row>
    <row r="301" spans="31:31" ht="26.5" customHeight="1" x14ac:dyDescent="0.25">
      <c r="AE301" s="57"/>
    </row>
    <row r="302" spans="31:31" ht="26.5" customHeight="1" x14ac:dyDescent="0.25">
      <c r="AE302" s="57"/>
    </row>
    <row r="303" spans="31:31" ht="26.5" customHeight="1" x14ac:dyDescent="0.25">
      <c r="AE303" s="57"/>
    </row>
    <row r="304" spans="31:31" ht="26.5" customHeight="1" x14ac:dyDescent="0.25">
      <c r="AE304" s="57"/>
    </row>
    <row r="305" spans="31:31" ht="26.5" customHeight="1" x14ac:dyDescent="0.25">
      <c r="AE305" s="57"/>
    </row>
    <row r="306" spans="31:31" ht="26.5" customHeight="1" x14ac:dyDescent="0.25">
      <c r="AE306" s="57"/>
    </row>
    <row r="307" spans="31:31" ht="26.5" customHeight="1" x14ac:dyDescent="0.25">
      <c r="AE307" s="57"/>
    </row>
    <row r="308" spans="31:31" ht="26.5" customHeight="1" x14ac:dyDescent="0.25">
      <c r="AE308" s="57"/>
    </row>
    <row r="309" spans="31:31" ht="26.5" customHeight="1" x14ac:dyDescent="0.25">
      <c r="AE309" s="57"/>
    </row>
    <row r="310" spans="31:31" ht="26.5" customHeight="1" x14ac:dyDescent="0.25">
      <c r="AE310" s="57"/>
    </row>
    <row r="311" spans="31:31" ht="26.5" customHeight="1" x14ac:dyDescent="0.25">
      <c r="AE311" s="57"/>
    </row>
    <row r="312" spans="31:31" ht="26.5" customHeight="1" x14ac:dyDescent="0.25">
      <c r="AE312" s="57"/>
    </row>
    <row r="313" spans="31:31" ht="26.5" customHeight="1" x14ac:dyDescent="0.25">
      <c r="AE313" s="57"/>
    </row>
    <row r="314" spans="31:31" ht="26.5" customHeight="1" x14ac:dyDescent="0.25">
      <c r="AE314" s="57"/>
    </row>
    <row r="315" spans="31:31" ht="26.5" customHeight="1" x14ac:dyDescent="0.25">
      <c r="AE315" s="57"/>
    </row>
    <row r="316" spans="31:31" ht="26.5" customHeight="1" x14ac:dyDescent="0.25">
      <c r="AE316" s="57"/>
    </row>
    <row r="317" spans="31:31" ht="26.5" customHeight="1" x14ac:dyDescent="0.25">
      <c r="AE317" s="57"/>
    </row>
    <row r="318" spans="31:31" ht="26.5" customHeight="1" x14ac:dyDescent="0.25">
      <c r="AE318" s="57"/>
    </row>
    <row r="319" spans="31:31" ht="26.5" customHeight="1" x14ac:dyDescent="0.25">
      <c r="AE319" s="57"/>
    </row>
    <row r="320" spans="31:31" ht="26.5" customHeight="1" x14ac:dyDescent="0.25">
      <c r="AE320" s="57"/>
    </row>
    <row r="321" spans="31:31" ht="26.5" customHeight="1" x14ac:dyDescent="0.25">
      <c r="AE321" s="57"/>
    </row>
    <row r="322" spans="31:31" ht="26.5" customHeight="1" x14ac:dyDescent="0.25">
      <c r="AE322" s="57"/>
    </row>
    <row r="323" spans="31:31" ht="26.5" customHeight="1" x14ac:dyDescent="0.25">
      <c r="AE323" s="57"/>
    </row>
    <row r="324" spans="31:31" ht="26.5" customHeight="1" x14ac:dyDescent="0.25">
      <c r="AE324" s="57"/>
    </row>
    <row r="325" spans="31:31" ht="26.5" customHeight="1" x14ac:dyDescent="0.25">
      <c r="AE325" s="57"/>
    </row>
    <row r="326" spans="31:31" ht="26.5" customHeight="1" x14ac:dyDescent="0.25">
      <c r="AE326" s="57"/>
    </row>
    <row r="327" spans="31:31" ht="26.5" customHeight="1" x14ac:dyDescent="0.25">
      <c r="AE327" s="57"/>
    </row>
    <row r="328" spans="31:31" ht="26.5" customHeight="1" x14ac:dyDescent="0.25">
      <c r="AE328" s="57"/>
    </row>
    <row r="329" spans="31:31" ht="26.5" customHeight="1" x14ac:dyDescent="0.25">
      <c r="AE329" s="57"/>
    </row>
    <row r="330" spans="31:31" ht="26.5" customHeight="1" x14ac:dyDescent="0.25">
      <c r="AE330" s="57"/>
    </row>
    <row r="331" spans="31:31" ht="26.5" customHeight="1" x14ac:dyDescent="0.25">
      <c r="AE331" s="57"/>
    </row>
    <row r="332" spans="31:31" ht="26.5" customHeight="1" x14ac:dyDescent="0.25">
      <c r="AE332" s="57"/>
    </row>
    <row r="333" spans="31:31" ht="26.5" customHeight="1" x14ac:dyDescent="0.25">
      <c r="AE333" s="57"/>
    </row>
    <row r="334" spans="31:31" ht="26.5" customHeight="1" x14ac:dyDescent="0.25">
      <c r="AE334" s="57"/>
    </row>
    <row r="335" spans="31:31" ht="26.5" customHeight="1" x14ac:dyDescent="0.25">
      <c r="AE335" s="57"/>
    </row>
    <row r="336" spans="31:31" ht="26.5" customHeight="1" x14ac:dyDescent="0.25">
      <c r="AE336" s="57"/>
    </row>
    <row r="337" spans="31:31" ht="26.5" customHeight="1" x14ac:dyDescent="0.25">
      <c r="AE337" s="57"/>
    </row>
    <row r="338" spans="31:31" ht="26.5" customHeight="1" x14ac:dyDescent="0.25">
      <c r="AE338" s="57"/>
    </row>
    <row r="339" spans="31:31" ht="26.5" customHeight="1" x14ac:dyDescent="0.25">
      <c r="AE339" s="57"/>
    </row>
    <row r="340" spans="31:31" ht="26.5" customHeight="1" x14ac:dyDescent="0.25">
      <c r="AE340" s="57"/>
    </row>
    <row r="341" spans="31:31" ht="26.5" customHeight="1" x14ac:dyDescent="0.25">
      <c r="AE341" s="57"/>
    </row>
    <row r="342" spans="31:31" ht="26.5" customHeight="1" x14ac:dyDescent="0.25">
      <c r="AE342" s="57"/>
    </row>
    <row r="343" spans="31:31" ht="26.5" customHeight="1" x14ac:dyDescent="0.25">
      <c r="AE343" s="57"/>
    </row>
    <row r="344" spans="31:31" ht="26.5" customHeight="1" x14ac:dyDescent="0.25">
      <c r="AE344" s="57"/>
    </row>
    <row r="345" spans="31:31" ht="26.5" customHeight="1" x14ac:dyDescent="0.25">
      <c r="AE345" s="57"/>
    </row>
    <row r="346" spans="31:31" ht="26.5" customHeight="1" x14ac:dyDescent="0.25">
      <c r="AE346" s="57"/>
    </row>
    <row r="347" spans="31:31" ht="26.5" customHeight="1" x14ac:dyDescent="0.25">
      <c r="AE347" s="57"/>
    </row>
    <row r="348" spans="31:31" ht="26.5" customHeight="1" x14ac:dyDescent="0.25">
      <c r="AE348" s="57"/>
    </row>
    <row r="349" spans="31:31" ht="26.5" customHeight="1" x14ac:dyDescent="0.25">
      <c r="AE349" s="57"/>
    </row>
    <row r="350" spans="31:31" ht="26.5" customHeight="1" x14ac:dyDescent="0.25">
      <c r="AE350" s="57"/>
    </row>
    <row r="351" spans="31:31" ht="26.5" customHeight="1" x14ac:dyDescent="0.25">
      <c r="AE351" s="57"/>
    </row>
    <row r="352" spans="31:31" ht="26.5" customHeight="1" x14ac:dyDescent="0.25">
      <c r="AE352" s="57"/>
    </row>
    <row r="353" spans="31:31" ht="26.5" customHeight="1" x14ac:dyDescent="0.25">
      <c r="AE353" s="57"/>
    </row>
    <row r="354" spans="31:31" ht="26.5" customHeight="1" x14ac:dyDescent="0.25">
      <c r="AE354" s="57"/>
    </row>
    <row r="355" spans="31:31" ht="26.5" customHeight="1" x14ac:dyDescent="0.25">
      <c r="AE355" s="57"/>
    </row>
    <row r="356" spans="31:31" ht="26.5" customHeight="1" x14ac:dyDescent="0.25">
      <c r="AE356" s="57"/>
    </row>
    <row r="357" spans="31:31" ht="26.5" customHeight="1" x14ac:dyDescent="0.25">
      <c r="AE357" s="57"/>
    </row>
    <row r="358" spans="31:31" ht="26.5" customHeight="1" x14ac:dyDescent="0.25">
      <c r="AE358" s="57"/>
    </row>
    <row r="359" spans="31:31" ht="26.5" customHeight="1" x14ac:dyDescent="0.25">
      <c r="AE359" s="57"/>
    </row>
    <row r="360" spans="31:31" ht="26.5" customHeight="1" x14ac:dyDescent="0.25">
      <c r="AE360" s="57"/>
    </row>
    <row r="361" spans="31:31" ht="26.5" customHeight="1" x14ac:dyDescent="0.25">
      <c r="AE361" s="57"/>
    </row>
    <row r="362" spans="31:31" ht="26.5" customHeight="1" x14ac:dyDescent="0.25">
      <c r="AE362" s="57"/>
    </row>
    <row r="363" spans="31:31" ht="26.5" customHeight="1" x14ac:dyDescent="0.25">
      <c r="AE363" s="57"/>
    </row>
    <row r="364" spans="31:31" ht="26.5" customHeight="1" x14ac:dyDescent="0.25">
      <c r="AE364" s="57"/>
    </row>
    <row r="365" spans="31:31" ht="26.5" customHeight="1" x14ac:dyDescent="0.25">
      <c r="AE365" s="57"/>
    </row>
    <row r="366" spans="31:31" ht="26.5" customHeight="1" x14ac:dyDescent="0.25">
      <c r="AE366" s="57"/>
    </row>
    <row r="367" spans="31:31" ht="26.5" customHeight="1" x14ac:dyDescent="0.25">
      <c r="AE367" s="57"/>
    </row>
    <row r="368" spans="31:31" ht="26.5" customHeight="1" x14ac:dyDescent="0.25">
      <c r="AE368" s="57"/>
    </row>
    <row r="369" spans="31:31" ht="26.5" customHeight="1" x14ac:dyDescent="0.25">
      <c r="AE369" s="57"/>
    </row>
    <row r="370" spans="31:31" ht="26.5" customHeight="1" x14ac:dyDescent="0.25">
      <c r="AE370" s="57"/>
    </row>
    <row r="371" spans="31:31" ht="26.5" customHeight="1" x14ac:dyDescent="0.25">
      <c r="AE371" s="57"/>
    </row>
    <row r="372" spans="31:31" ht="26.5" customHeight="1" x14ac:dyDescent="0.25">
      <c r="AE372" s="57"/>
    </row>
    <row r="373" spans="31:31" ht="26.5" customHeight="1" x14ac:dyDescent="0.25">
      <c r="AE373" s="57"/>
    </row>
    <row r="374" spans="31:31" ht="26.5" customHeight="1" x14ac:dyDescent="0.25">
      <c r="AE374" s="57"/>
    </row>
    <row r="375" spans="31:31" ht="26.5" customHeight="1" x14ac:dyDescent="0.25">
      <c r="AE375" s="57"/>
    </row>
    <row r="376" spans="31:31" ht="26.5" customHeight="1" x14ac:dyDescent="0.25">
      <c r="AE376" s="57"/>
    </row>
    <row r="377" spans="31:31" ht="26.5" customHeight="1" x14ac:dyDescent="0.25">
      <c r="AE377" s="57"/>
    </row>
    <row r="378" spans="31:31" ht="26.5" customHeight="1" x14ac:dyDescent="0.25">
      <c r="AE378" s="57"/>
    </row>
    <row r="379" spans="31:31" ht="26.5" customHeight="1" x14ac:dyDescent="0.25">
      <c r="AE379" s="57"/>
    </row>
    <row r="380" spans="31:31" ht="26.5" customHeight="1" x14ac:dyDescent="0.25">
      <c r="AE380" s="57"/>
    </row>
    <row r="381" spans="31:31" ht="26.5" customHeight="1" x14ac:dyDescent="0.25">
      <c r="AE381" s="57"/>
    </row>
    <row r="382" spans="31:31" ht="26.5" customHeight="1" x14ac:dyDescent="0.25">
      <c r="AE382" s="57"/>
    </row>
    <row r="383" spans="31:31" ht="26.5" customHeight="1" x14ac:dyDescent="0.25">
      <c r="AE383" s="57"/>
    </row>
    <row r="384" spans="31:31" ht="26.5" customHeight="1" x14ac:dyDescent="0.25">
      <c r="AE384" s="57"/>
    </row>
    <row r="385" spans="31:31" ht="26.5" customHeight="1" x14ac:dyDescent="0.25">
      <c r="AE385" s="57"/>
    </row>
    <row r="386" spans="31:31" ht="26.5" customHeight="1" x14ac:dyDescent="0.25">
      <c r="AE386" s="57"/>
    </row>
    <row r="387" spans="31:31" ht="26.5" customHeight="1" x14ac:dyDescent="0.25">
      <c r="AE387" s="57"/>
    </row>
    <row r="388" spans="31:31" ht="26.5" customHeight="1" x14ac:dyDescent="0.25">
      <c r="AE388" s="57"/>
    </row>
    <row r="389" spans="31:31" ht="26.5" customHeight="1" x14ac:dyDescent="0.25">
      <c r="AE389" s="57"/>
    </row>
    <row r="390" spans="31:31" ht="26.5" customHeight="1" x14ac:dyDescent="0.25">
      <c r="AE390" s="57"/>
    </row>
    <row r="391" spans="31:31" ht="26.5" customHeight="1" x14ac:dyDescent="0.25">
      <c r="AE391" s="57"/>
    </row>
    <row r="392" spans="31:31" ht="26.5" customHeight="1" x14ac:dyDescent="0.25">
      <c r="AE392" s="57"/>
    </row>
    <row r="393" spans="31:31" ht="26.5" customHeight="1" x14ac:dyDescent="0.25">
      <c r="AE393" s="57"/>
    </row>
    <row r="394" spans="31:31" ht="26.5" customHeight="1" x14ac:dyDescent="0.25">
      <c r="AE394" s="57"/>
    </row>
    <row r="395" spans="31:31" ht="26.5" customHeight="1" x14ac:dyDescent="0.25">
      <c r="AE395" s="57"/>
    </row>
    <row r="396" spans="31:31" ht="26.5" customHeight="1" x14ac:dyDescent="0.25">
      <c r="AE396" s="57"/>
    </row>
    <row r="397" spans="31:31" ht="26.5" customHeight="1" x14ac:dyDescent="0.25">
      <c r="AE397" s="57"/>
    </row>
    <row r="398" spans="31:31" ht="26.5" customHeight="1" x14ac:dyDescent="0.25">
      <c r="AE398" s="57"/>
    </row>
    <row r="399" spans="31:31" ht="26.5" customHeight="1" x14ac:dyDescent="0.25">
      <c r="AE399" s="57"/>
    </row>
    <row r="400" spans="31:31" ht="26.5" customHeight="1" x14ac:dyDescent="0.25">
      <c r="AE400" s="57"/>
    </row>
    <row r="401" spans="31:31" ht="26.5" customHeight="1" x14ac:dyDescent="0.25">
      <c r="AE401" s="57"/>
    </row>
    <row r="402" spans="31:31" ht="26.5" customHeight="1" x14ac:dyDescent="0.25">
      <c r="AE402" s="57"/>
    </row>
    <row r="403" spans="31:31" ht="26.5" customHeight="1" x14ac:dyDescent="0.25">
      <c r="AE403" s="57"/>
    </row>
    <row r="404" spans="31:31" ht="26.5" customHeight="1" x14ac:dyDescent="0.25">
      <c r="AE404" s="57"/>
    </row>
    <row r="405" spans="31:31" ht="26.5" customHeight="1" x14ac:dyDescent="0.25">
      <c r="AE405" s="57"/>
    </row>
    <row r="406" spans="31:31" ht="26.5" customHeight="1" x14ac:dyDescent="0.25">
      <c r="AE406" s="57"/>
    </row>
    <row r="407" spans="31:31" ht="26.5" customHeight="1" x14ac:dyDescent="0.25">
      <c r="AE407" s="57"/>
    </row>
    <row r="408" spans="31:31" ht="26.5" customHeight="1" x14ac:dyDescent="0.25">
      <c r="AE408" s="57"/>
    </row>
    <row r="409" spans="31:31" ht="26.5" customHeight="1" x14ac:dyDescent="0.25">
      <c r="AE409" s="57"/>
    </row>
    <row r="410" spans="31:31" ht="26.5" customHeight="1" x14ac:dyDescent="0.25">
      <c r="AE410" s="57"/>
    </row>
    <row r="411" spans="31:31" ht="26.5" customHeight="1" x14ac:dyDescent="0.25">
      <c r="AE411" s="57"/>
    </row>
    <row r="412" spans="31:31" ht="26.5" customHeight="1" x14ac:dyDescent="0.25">
      <c r="AE412" s="57"/>
    </row>
    <row r="413" spans="31:31" ht="26.5" customHeight="1" x14ac:dyDescent="0.25">
      <c r="AE413" s="57"/>
    </row>
    <row r="414" spans="31:31" ht="26.5" customHeight="1" x14ac:dyDescent="0.25">
      <c r="AE414" s="57"/>
    </row>
    <row r="415" spans="31:31" ht="26.5" customHeight="1" x14ac:dyDescent="0.25">
      <c r="AE415" s="57"/>
    </row>
    <row r="416" spans="31:31" ht="26.5" customHeight="1" x14ac:dyDescent="0.25">
      <c r="AE416" s="57"/>
    </row>
    <row r="417" spans="31:31" ht="26.5" customHeight="1" x14ac:dyDescent="0.25">
      <c r="AE417" s="57"/>
    </row>
    <row r="418" spans="31:31" ht="26.5" customHeight="1" x14ac:dyDescent="0.25">
      <c r="AE418" s="57"/>
    </row>
    <row r="419" spans="31:31" ht="26.5" customHeight="1" x14ac:dyDescent="0.25">
      <c r="AE419" s="57"/>
    </row>
    <row r="420" spans="31:31" ht="26.5" customHeight="1" x14ac:dyDescent="0.25">
      <c r="AE420" s="57"/>
    </row>
    <row r="421" spans="31:31" ht="26.5" customHeight="1" x14ac:dyDescent="0.25">
      <c r="AE421" s="57"/>
    </row>
    <row r="422" spans="31:31" ht="26.5" customHeight="1" x14ac:dyDescent="0.25">
      <c r="AE422" s="57"/>
    </row>
    <row r="423" spans="31:31" ht="26.5" customHeight="1" x14ac:dyDescent="0.25">
      <c r="AE423" s="57"/>
    </row>
    <row r="424" spans="31:31" ht="26.5" customHeight="1" x14ac:dyDescent="0.25">
      <c r="AE424" s="57"/>
    </row>
    <row r="425" spans="31:31" ht="26.5" customHeight="1" x14ac:dyDescent="0.25">
      <c r="AE425" s="57"/>
    </row>
    <row r="426" spans="31:31" ht="26.5" customHeight="1" x14ac:dyDescent="0.25">
      <c r="AE426" s="57"/>
    </row>
    <row r="427" spans="31:31" ht="26.5" customHeight="1" x14ac:dyDescent="0.25">
      <c r="AE427" s="57"/>
    </row>
    <row r="428" spans="31:31" ht="26.5" customHeight="1" x14ac:dyDescent="0.25">
      <c r="AE428" s="57"/>
    </row>
    <row r="429" spans="31:31" ht="26.5" customHeight="1" x14ac:dyDescent="0.25">
      <c r="AE429" s="57"/>
    </row>
    <row r="430" spans="31:31" ht="26.5" customHeight="1" x14ac:dyDescent="0.25">
      <c r="AE430" s="57"/>
    </row>
    <row r="431" spans="31:31" ht="26.5" customHeight="1" x14ac:dyDescent="0.25">
      <c r="AE431" s="57"/>
    </row>
    <row r="432" spans="31:31" ht="26.5" customHeight="1" x14ac:dyDescent="0.25">
      <c r="AE432" s="57"/>
    </row>
    <row r="433" spans="31:31" ht="26.5" customHeight="1" x14ac:dyDescent="0.25">
      <c r="AE433" s="57"/>
    </row>
    <row r="434" spans="31:31" ht="26.5" customHeight="1" x14ac:dyDescent="0.25">
      <c r="AE434" s="57"/>
    </row>
    <row r="435" spans="31:31" ht="26.5" customHeight="1" x14ac:dyDescent="0.25">
      <c r="AE435" s="57"/>
    </row>
    <row r="436" spans="31:31" ht="26.5" customHeight="1" x14ac:dyDescent="0.25">
      <c r="AE436" s="57"/>
    </row>
    <row r="437" spans="31:31" ht="26.5" customHeight="1" x14ac:dyDescent="0.25">
      <c r="AE437" s="57"/>
    </row>
    <row r="438" spans="31:31" ht="26.5" customHeight="1" x14ac:dyDescent="0.25">
      <c r="AE438" s="57"/>
    </row>
    <row r="439" spans="31:31" ht="26.5" customHeight="1" x14ac:dyDescent="0.25">
      <c r="AE439" s="57"/>
    </row>
    <row r="440" spans="31:31" ht="26.5" customHeight="1" x14ac:dyDescent="0.25">
      <c r="AE440" s="57"/>
    </row>
    <row r="441" spans="31:31" ht="26.5" customHeight="1" x14ac:dyDescent="0.25">
      <c r="AE441" s="57"/>
    </row>
    <row r="442" spans="31:31" ht="26.5" customHeight="1" x14ac:dyDescent="0.25">
      <c r="AE442" s="57"/>
    </row>
    <row r="443" spans="31:31" ht="26.5" customHeight="1" x14ac:dyDescent="0.25">
      <c r="AE443" s="57"/>
    </row>
    <row r="444" spans="31:31" ht="26.5" customHeight="1" x14ac:dyDescent="0.25">
      <c r="AE444" s="57"/>
    </row>
    <row r="445" spans="31:31" ht="26.5" customHeight="1" x14ac:dyDescent="0.25">
      <c r="AE445" s="57"/>
    </row>
    <row r="446" spans="31:31" ht="26.5" customHeight="1" x14ac:dyDescent="0.25">
      <c r="AE446" s="57"/>
    </row>
    <row r="447" spans="31:31" ht="26.5" customHeight="1" x14ac:dyDescent="0.25">
      <c r="AE447" s="57"/>
    </row>
    <row r="448" spans="31:31" ht="26.5" customHeight="1" x14ac:dyDescent="0.25">
      <c r="AE448" s="57"/>
    </row>
    <row r="449" spans="31:31" ht="26.5" customHeight="1" x14ac:dyDescent="0.25">
      <c r="AE449" s="57"/>
    </row>
    <row r="450" spans="31:31" ht="26.5" customHeight="1" x14ac:dyDescent="0.25">
      <c r="AE450" s="57"/>
    </row>
    <row r="451" spans="31:31" ht="26.5" customHeight="1" x14ac:dyDescent="0.25">
      <c r="AE451" s="57"/>
    </row>
    <row r="452" spans="31:31" ht="26.5" customHeight="1" x14ac:dyDescent="0.25">
      <c r="AE452" s="57"/>
    </row>
    <row r="453" spans="31:31" ht="26.5" customHeight="1" x14ac:dyDescent="0.25">
      <c r="AE453" s="57"/>
    </row>
    <row r="454" spans="31:31" ht="26.5" customHeight="1" x14ac:dyDescent="0.25">
      <c r="AE454" s="57"/>
    </row>
    <row r="455" spans="31:31" ht="26.5" customHeight="1" x14ac:dyDescent="0.25">
      <c r="AE455" s="57"/>
    </row>
    <row r="456" spans="31:31" ht="26.5" customHeight="1" x14ac:dyDescent="0.25">
      <c r="AE456" s="57"/>
    </row>
    <row r="457" spans="31:31" ht="26.5" customHeight="1" x14ac:dyDescent="0.25">
      <c r="AE457" s="57"/>
    </row>
    <row r="458" spans="31:31" ht="26.5" customHeight="1" x14ac:dyDescent="0.25">
      <c r="AE458" s="57"/>
    </row>
    <row r="459" spans="31:31" ht="26.5" customHeight="1" x14ac:dyDescent="0.25">
      <c r="AE459" s="57"/>
    </row>
    <row r="460" spans="31:31" ht="26.5" customHeight="1" x14ac:dyDescent="0.25">
      <c r="AE460" s="57"/>
    </row>
    <row r="461" spans="31:31" ht="26.5" customHeight="1" x14ac:dyDescent="0.25">
      <c r="AE461" s="57"/>
    </row>
    <row r="462" spans="31:31" ht="26.5" customHeight="1" x14ac:dyDescent="0.25">
      <c r="AE462" s="57"/>
    </row>
    <row r="463" spans="31:31" ht="26.5" customHeight="1" x14ac:dyDescent="0.25">
      <c r="AE463" s="57"/>
    </row>
    <row r="464" spans="31:31" ht="26.5" customHeight="1" x14ac:dyDescent="0.25">
      <c r="AE464" s="57"/>
    </row>
    <row r="465" spans="31:31" ht="26.5" customHeight="1" x14ac:dyDescent="0.25">
      <c r="AE465" s="57"/>
    </row>
    <row r="466" spans="31:31" ht="26.5" customHeight="1" x14ac:dyDescent="0.25">
      <c r="AE466" s="57"/>
    </row>
    <row r="467" spans="31:31" ht="26.5" customHeight="1" x14ac:dyDescent="0.25">
      <c r="AE467" s="57"/>
    </row>
    <row r="468" spans="31:31" ht="26.5" customHeight="1" x14ac:dyDescent="0.25">
      <c r="AE468" s="57"/>
    </row>
    <row r="469" spans="31:31" ht="26.5" customHeight="1" x14ac:dyDescent="0.25">
      <c r="AE469" s="57"/>
    </row>
    <row r="470" spans="31:31" ht="26.5" customHeight="1" x14ac:dyDescent="0.25">
      <c r="AE470" s="57"/>
    </row>
    <row r="471" spans="31:31" ht="26.5" customHeight="1" x14ac:dyDescent="0.25">
      <c r="AE471" s="57"/>
    </row>
    <row r="472" spans="31:31" ht="26.5" customHeight="1" x14ac:dyDescent="0.25">
      <c r="AE472" s="57"/>
    </row>
    <row r="473" spans="31:31" ht="26.5" customHeight="1" x14ac:dyDescent="0.25">
      <c r="AE473" s="57"/>
    </row>
    <row r="474" spans="31:31" ht="26.5" customHeight="1" x14ac:dyDescent="0.25">
      <c r="AE474" s="57"/>
    </row>
    <row r="475" spans="31:31" ht="26.5" customHeight="1" x14ac:dyDescent="0.25">
      <c r="AE475" s="57"/>
    </row>
    <row r="476" spans="31:31" ht="26.5" customHeight="1" x14ac:dyDescent="0.25">
      <c r="AE476" s="57"/>
    </row>
    <row r="477" spans="31:31" ht="26.5" customHeight="1" x14ac:dyDescent="0.25">
      <c r="AE477" s="57"/>
    </row>
    <row r="478" spans="31:31" ht="26.5" customHeight="1" x14ac:dyDescent="0.25">
      <c r="AE478" s="57"/>
    </row>
    <row r="479" spans="31:31" ht="26.5" customHeight="1" x14ac:dyDescent="0.25">
      <c r="AE479" s="57"/>
    </row>
    <row r="480" spans="31:31" ht="26.5" customHeight="1" x14ac:dyDescent="0.25">
      <c r="AE480" s="57"/>
    </row>
    <row r="481" spans="31:31" ht="26.5" customHeight="1" x14ac:dyDescent="0.25">
      <c r="AE481" s="57"/>
    </row>
    <row r="482" spans="31:31" ht="26.5" customHeight="1" x14ac:dyDescent="0.25">
      <c r="AE482" s="57"/>
    </row>
    <row r="483" spans="31:31" ht="26.5" customHeight="1" x14ac:dyDescent="0.25">
      <c r="AE483" s="57"/>
    </row>
    <row r="484" spans="31:31" ht="26.5" customHeight="1" x14ac:dyDescent="0.25">
      <c r="AE484" s="57"/>
    </row>
    <row r="485" spans="31:31" ht="26.5" customHeight="1" x14ac:dyDescent="0.25">
      <c r="AE485" s="57"/>
    </row>
    <row r="486" spans="31:31" ht="26.5" customHeight="1" x14ac:dyDescent="0.25">
      <c r="AE486" s="57"/>
    </row>
    <row r="487" spans="31:31" ht="26.5" customHeight="1" x14ac:dyDescent="0.25">
      <c r="AE487" s="57"/>
    </row>
    <row r="488" spans="31:31" ht="26.5" customHeight="1" x14ac:dyDescent="0.25">
      <c r="AE488" s="57"/>
    </row>
    <row r="489" spans="31:31" ht="26.5" customHeight="1" x14ac:dyDescent="0.25">
      <c r="AE489" s="57"/>
    </row>
    <row r="490" spans="31:31" ht="26.5" customHeight="1" x14ac:dyDescent="0.25">
      <c r="AE490" s="57"/>
    </row>
    <row r="491" spans="31:31" ht="26.5" customHeight="1" x14ac:dyDescent="0.25">
      <c r="AE491" s="57"/>
    </row>
    <row r="492" spans="31:31" ht="26.5" customHeight="1" x14ac:dyDescent="0.25">
      <c r="AE492" s="57"/>
    </row>
    <row r="493" spans="31:31" ht="26.5" customHeight="1" x14ac:dyDescent="0.25">
      <c r="AE493" s="57"/>
    </row>
    <row r="494" spans="31:31" ht="26.5" customHeight="1" x14ac:dyDescent="0.25">
      <c r="AE494" s="57"/>
    </row>
    <row r="495" spans="31:31" ht="26.5" customHeight="1" x14ac:dyDescent="0.25">
      <c r="AE495" s="57"/>
    </row>
    <row r="496" spans="31:31" ht="26.5" customHeight="1" x14ac:dyDescent="0.25">
      <c r="AE496" s="57"/>
    </row>
    <row r="497" spans="31:31" ht="26.5" customHeight="1" x14ac:dyDescent="0.25">
      <c r="AE497" s="57"/>
    </row>
    <row r="498" spans="31:31" ht="26.5" customHeight="1" x14ac:dyDescent="0.25">
      <c r="AE498" s="57"/>
    </row>
    <row r="499" spans="31:31" ht="26.5" customHeight="1" x14ac:dyDescent="0.25">
      <c r="AE499" s="57"/>
    </row>
    <row r="500" spans="31:31" ht="26.5" customHeight="1" x14ac:dyDescent="0.25">
      <c r="AE500" s="57"/>
    </row>
    <row r="501" spans="31:31" ht="26.5" customHeight="1" x14ac:dyDescent="0.25">
      <c r="AE501" s="57"/>
    </row>
    <row r="502" spans="31:31" ht="26.5" customHeight="1" x14ac:dyDescent="0.25">
      <c r="AE502" s="57"/>
    </row>
    <row r="503" spans="31:31" ht="26.5" customHeight="1" x14ac:dyDescent="0.25">
      <c r="AE503" s="57"/>
    </row>
    <row r="504" spans="31:31" ht="26.5" customHeight="1" x14ac:dyDescent="0.25">
      <c r="AE504" s="57"/>
    </row>
    <row r="505" spans="31:31" ht="26.5" customHeight="1" x14ac:dyDescent="0.25">
      <c r="AE505" s="57"/>
    </row>
    <row r="506" spans="31:31" ht="26.5" customHeight="1" x14ac:dyDescent="0.25">
      <c r="AE506" s="57"/>
    </row>
    <row r="507" spans="31:31" ht="26.5" customHeight="1" x14ac:dyDescent="0.25">
      <c r="AE507" s="57"/>
    </row>
    <row r="508" spans="31:31" ht="26.5" customHeight="1" x14ac:dyDescent="0.25">
      <c r="AE508" s="57"/>
    </row>
    <row r="509" spans="31:31" ht="26.5" customHeight="1" x14ac:dyDescent="0.25">
      <c r="AE509" s="57"/>
    </row>
    <row r="510" spans="31:31" ht="26.5" customHeight="1" x14ac:dyDescent="0.25">
      <c r="AE510" s="57"/>
    </row>
    <row r="511" spans="31:31" ht="26.5" customHeight="1" x14ac:dyDescent="0.25">
      <c r="AE511" s="57"/>
    </row>
    <row r="512" spans="31:31" ht="26.5" customHeight="1" x14ac:dyDescent="0.25">
      <c r="AE512" s="57"/>
    </row>
    <row r="513" spans="31:31" ht="26.5" customHeight="1" x14ac:dyDescent="0.25">
      <c r="AE513" s="57"/>
    </row>
    <row r="514" spans="31:31" ht="26.5" customHeight="1" x14ac:dyDescent="0.25">
      <c r="AE514" s="57"/>
    </row>
    <row r="515" spans="31:31" ht="26.5" customHeight="1" x14ac:dyDescent="0.25">
      <c r="AE515" s="57"/>
    </row>
    <row r="516" spans="31:31" ht="26.5" customHeight="1" x14ac:dyDescent="0.25">
      <c r="AE516" s="57"/>
    </row>
    <row r="517" spans="31:31" ht="26.5" customHeight="1" x14ac:dyDescent="0.25">
      <c r="AE517" s="57"/>
    </row>
    <row r="518" spans="31:31" ht="26.5" customHeight="1" x14ac:dyDescent="0.25">
      <c r="AE518" s="57"/>
    </row>
    <row r="519" spans="31:31" ht="26.5" customHeight="1" x14ac:dyDescent="0.25">
      <c r="AE519" s="57"/>
    </row>
    <row r="520" spans="31:31" ht="26.5" customHeight="1" x14ac:dyDescent="0.25">
      <c r="AE520" s="57"/>
    </row>
    <row r="521" spans="31:31" ht="26.5" customHeight="1" x14ac:dyDescent="0.25">
      <c r="AE521" s="57"/>
    </row>
    <row r="522" spans="31:31" ht="26.5" customHeight="1" x14ac:dyDescent="0.25">
      <c r="AE522" s="57"/>
    </row>
    <row r="523" spans="31:31" ht="26.5" customHeight="1" x14ac:dyDescent="0.25">
      <c r="AE523" s="57"/>
    </row>
    <row r="524" spans="31:31" ht="26.5" customHeight="1" x14ac:dyDescent="0.25">
      <c r="AE524" s="57"/>
    </row>
    <row r="525" spans="31:31" ht="26.5" customHeight="1" x14ac:dyDescent="0.25">
      <c r="AE525" s="57"/>
    </row>
    <row r="526" spans="31:31" ht="26.5" customHeight="1" x14ac:dyDescent="0.25">
      <c r="AE526" s="57"/>
    </row>
    <row r="527" spans="31:31" ht="26.5" customHeight="1" x14ac:dyDescent="0.25">
      <c r="AE527" s="57"/>
    </row>
    <row r="528" spans="31:31" ht="26.5" customHeight="1" x14ac:dyDescent="0.25">
      <c r="AE528" s="57"/>
    </row>
    <row r="529" spans="31:31" ht="26.5" customHeight="1" x14ac:dyDescent="0.25">
      <c r="AE529" s="57"/>
    </row>
    <row r="530" spans="31:31" ht="26.5" customHeight="1" x14ac:dyDescent="0.25">
      <c r="AE530" s="57"/>
    </row>
    <row r="531" spans="31:31" ht="26.5" customHeight="1" x14ac:dyDescent="0.25">
      <c r="AE531" s="57"/>
    </row>
    <row r="532" spans="31:31" ht="26.5" customHeight="1" x14ac:dyDescent="0.25">
      <c r="AE532" s="57"/>
    </row>
    <row r="533" spans="31:31" ht="26.5" customHeight="1" x14ac:dyDescent="0.25">
      <c r="AE533" s="57"/>
    </row>
    <row r="534" spans="31:31" ht="26.5" customHeight="1" x14ac:dyDescent="0.25">
      <c r="AE534" s="57"/>
    </row>
    <row r="535" spans="31:31" ht="26.5" customHeight="1" x14ac:dyDescent="0.25">
      <c r="AE535" s="57"/>
    </row>
    <row r="536" spans="31:31" ht="26.5" customHeight="1" x14ac:dyDescent="0.25">
      <c r="AE536" s="57"/>
    </row>
    <row r="537" spans="31:31" ht="26.5" customHeight="1" x14ac:dyDescent="0.25">
      <c r="AE537" s="57"/>
    </row>
    <row r="538" spans="31:31" ht="26.5" customHeight="1" x14ac:dyDescent="0.25">
      <c r="AE538" s="57"/>
    </row>
    <row r="539" spans="31:31" ht="26.5" customHeight="1" x14ac:dyDescent="0.25">
      <c r="AE539" s="57"/>
    </row>
    <row r="540" spans="31:31" ht="26.5" customHeight="1" x14ac:dyDescent="0.25">
      <c r="AE540" s="57"/>
    </row>
    <row r="541" spans="31:31" ht="26.5" customHeight="1" x14ac:dyDescent="0.25">
      <c r="AE541" s="57"/>
    </row>
    <row r="542" spans="31:31" ht="26.5" customHeight="1" x14ac:dyDescent="0.25">
      <c r="AE542" s="57"/>
    </row>
    <row r="543" spans="31:31" ht="26.5" customHeight="1" x14ac:dyDescent="0.25">
      <c r="AE543" s="57"/>
    </row>
    <row r="544" spans="31:31" ht="26.5" customHeight="1" x14ac:dyDescent="0.25">
      <c r="AE544" s="57"/>
    </row>
    <row r="545" spans="31:31" ht="26.5" customHeight="1" x14ac:dyDescent="0.25">
      <c r="AE545" s="57"/>
    </row>
    <row r="546" spans="31:31" ht="26.5" customHeight="1" x14ac:dyDescent="0.25">
      <c r="AE546" s="57"/>
    </row>
    <row r="547" spans="31:31" ht="26.5" customHeight="1" x14ac:dyDescent="0.25">
      <c r="AE547" s="57"/>
    </row>
    <row r="548" spans="31:31" ht="26.5" customHeight="1" x14ac:dyDescent="0.25">
      <c r="AE548" s="57"/>
    </row>
    <row r="549" spans="31:31" ht="26.5" customHeight="1" x14ac:dyDescent="0.25">
      <c r="AE549" s="57"/>
    </row>
    <row r="550" spans="31:31" ht="26.5" customHeight="1" x14ac:dyDescent="0.25">
      <c r="AE550" s="57"/>
    </row>
    <row r="551" spans="31:31" ht="26.5" customHeight="1" x14ac:dyDescent="0.25">
      <c r="AE551" s="57"/>
    </row>
    <row r="552" spans="31:31" ht="26.5" customHeight="1" x14ac:dyDescent="0.25">
      <c r="AE552" s="57"/>
    </row>
    <row r="553" spans="31:31" ht="26.5" customHeight="1" x14ac:dyDescent="0.25">
      <c r="AE553" s="57"/>
    </row>
    <row r="554" spans="31:31" ht="26.5" customHeight="1" x14ac:dyDescent="0.25">
      <c r="AE554" s="57"/>
    </row>
    <row r="555" spans="31:31" ht="26.5" customHeight="1" x14ac:dyDescent="0.25">
      <c r="AE555" s="57"/>
    </row>
    <row r="556" spans="31:31" ht="26.5" customHeight="1" x14ac:dyDescent="0.25">
      <c r="AE556" s="57"/>
    </row>
    <row r="557" spans="31:31" ht="26.5" customHeight="1" x14ac:dyDescent="0.25">
      <c r="AE557" s="57"/>
    </row>
    <row r="558" spans="31:31" ht="26.5" customHeight="1" x14ac:dyDescent="0.25">
      <c r="AE558" s="57"/>
    </row>
    <row r="559" spans="31:31" ht="26.5" customHeight="1" x14ac:dyDescent="0.25">
      <c r="AE559" s="57"/>
    </row>
    <row r="560" spans="31:31" ht="26.5" customHeight="1" x14ac:dyDescent="0.25">
      <c r="AE560" s="57"/>
    </row>
    <row r="561" spans="31:31" ht="26.5" customHeight="1" x14ac:dyDescent="0.25">
      <c r="AE561" s="57"/>
    </row>
    <row r="562" spans="31:31" ht="26.5" customHeight="1" x14ac:dyDescent="0.25">
      <c r="AE562" s="57"/>
    </row>
    <row r="563" spans="31:31" ht="26.5" customHeight="1" x14ac:dyDescent="0.25">
      <c r="AE563" s="57"/>
    </row>
    <row r="564" spans="31:31" ht="26.5" customHeight="1" x14ac:dyDescent="0.25">
      <c r="AE564" s="57"/>
    </row>
    <row r="565" spans="31:31" ht="26.5" customHeight="1" x14ac:dyDescent="0.25">
      <c r="AE565" s="57"/>
    </row>
    <row r="566" spans="31:31" ht="26.5" customHeight="1" x14ac:dyDescent="0.25">
      <c r="AE566" s="57"/>
    </row>
    <row r="567" spans="31:31" ht="26.5" customHeight="1" x14ac:dyDescent="0.25">
      <c r="AE567" s="57"/>
    </row>
    <row r="568" spans="31:31" ht="26.5" customHeight="1" x14ac:dyDescent="0.25">
      <c r="AE568" s="57"/>
    </row>
    <row r="569" spans="31:31" ht="26.5" customHeight="1" x14ac:dyDescent="0.25">
      <c r="AE569" s="57"/>
    </row>
    <row r="570" spans="31:31" ht="26.5" customHeight="1" x14ac:dyDescent="0.25">
      <c r="AE570" s="57"/>
    </row>
    <row r="571" spans="31:31" ht="26.5" customHeight="1" x14ac:dyDescent="0.25">
      <c r="AE571" s="57"/>
    </row>
    <row r="572" spans="31:31" ht="26.5" customHeight="1" x14ac:dyDescent="0.25">
      <c r="AE572" s="57"/>
    </row>
    <row r="573" spans="31:31" ht="26.5" customHeight="1" x14ac:dyDescent="0.25">
      <c r="AE573" s="57"/>
    </row>
    <row r="574" spans="31:31" ht="26.5" customHeight="1" x14ac:dyDescent="0.25">
      <c r="AE574" s="57"/>
    </row>
    <row r="575" spans="31:31" ht="26.5" customHeight="1" x14ac:dyDescent="0.25">
      <c r="AE575" s="57"/>
    </row>
    <row r="576" spans="31:31" ht="26.5" customHeight="1" x14ac:dyDescent="0.25">
      <c r="AE576" s="57"/>
    </row>
    <row r="577" spans="31:31" ht="26.5" customHeight="1" x14ac:dyDescent="0.25">
      <c r="AE577" s="57"/>
    </row>
    <row r="578" spans="31:31" ht="26.5" customHeight="1" x14ac:dyDescent="0.25">
      <c r="AE578" s="57"/>
    </row>
    <row r="579" spans="31:31" ht="26.5" customHeight="1" x14ac:dyDescent="0.25">
      <c r="AE579" s="57"/>
    </row>
    <row r="580" spans="31:31" ht="26.5" customHeight="1" x14ac:dyDescent="0.25">
      <c r="AE580" s="57"/>
    </row>
    <row r="581" spans="31:31" ht="26.5" customHeight="1" x14ac:dyDescent="0.25">
      <c r="AE581" s="57"/>
    </row>
    <row r="582" spans="31:31" ht="26.5" customHeight="1" x14ac:dyDescent="0.25">
      <c r="AE582" s="57"/>
    </row>
    <row r="583" spans="31:31" ht="26.5" customHeight="1" x14ac:dyDescent="0.25">
      <c r="AE583" s="57"/>
    </row>
    <row r="584" spans="31:31" ht="26.5" customHeight="1" x14ac:dyDescent="0.25">
      <c r="AE584" s="57"/>
    </row>
    <row r="585" spans="31:31" ht="26.5" customHeight="1" x14ac:dyDescent="0.25">
      <c r="AE585" s="57"/>
    </row>
    <row r="586" spans="31:31" ht="26.5" customHeight="1" x14ac:dyDescent="0.25">
      <c r="AE586" s="57"/>
    </row>
    <row r="587" spans="31:31" ht="26.5" customHeight="1" x14ac:dyDescent="0.25">
      <c r="AE587" s="57"/>
    </row>
    <row r="588" spans="31:31" ht="26.5" customHeight="1" x14ac:dyDescent="0.25">
      <c r="AE588" s="57"/>
    </row>
    <row r="589" spans="31:31" ht="26.5" customHeight="1" x14ac:dyDescent="0.25">
      <c r="AE589" s="57"/>
    </row>
    <row r="590" spans="31:31" ht="26.5" customHeight="1" x14ac:dyDescent="0.25">
      <c r="AE590" s="57"/>
    </row>
    <row r="591" spans="31:31" ht="26.5" customHeight="1" x14ac:dyDescent="0.25">
      <c r="AE591" s="57"/>
    </row>
    <row r="592" spans="31:31" ht="26.5" customHeight="1" x14ac:dyDescent="0.25">
      <c r="AE592" s="57"/>
    </row>
    <row r="593" spans="31:31" ht="26.5" customHeight="1" x14ac:dyDescent="0.25">
      <c r="AE593" s="57"/>
    </row>
    <row r="594" spans="31:31" ht="26.5" customHeight="1" x14ac:dyDescent="0.25">
      <c r="AE594" s="57"/>
    </row>
    <row r="595" spans="31:31" ht="26.5" customHeight="1" x14ac:dyDescent="0.25">
      <c r="AE595" s="57"/>
    </row>
    <row r="596" spans="31:31" ht="26.5" customHeight="1" x14ac:dyDescent="0.25">
      <c r="AE596" s="57"/>
    </row>
    <row r="597" spans="31:31" ht="26.5" customHeight="1" x14ac:dyDescent="0.25">
      <c r="AE597" s="57"/>
    </row>
    <row r="598" spans="31:31" ht="26.5" customHeight="1" x14ac:dyDescent="0.25">
      <c r="AE598" s="57"/>
    </row>
    <row r="599" spans="31:31" ht="26.5" customHeight="1" x14ac:dyDescent="0.25">
      <c r="AE599" s="57"/>
    </row>
    <row r="600" spans="31:31" ht="26.5" customHeight="1" x14ac:dyDescent="0.25">
      <c r="AE600" s="57"/>
    </row>
    <row r="601" spans="31:31" ht="26.5" customHeight="1" x14ac:dyDescent="0.25">
      <c r="AE601" s="57"/>
    </row>
    <row r="602" spans="31:31" ht="26.5" customHeight="1" x14ac:dyDescent="0.25">
      <c r="AE602" s="57"/>
    </row>
    <row r="603" spans="31:31" ht="26.5" customHeight="1" x14ac:dyDescent="0.25">
      <c r="AE603" s="57"/>
    </row>
    <row r="604" spans="31:31" ht="26.5" customHeight="1" x14ac:dyDescent="0.25">
      <c r="AE604" s="57"/>
    </row>
    <row r="605" spans="31:31" ht="26.5" customHeight="1" x14ac:dyDescent="0.25">
      <c r="AE605" s="57"/>
    </row>
    <row r="606" spans="31:31" ht="26.5" customHeight="1" x14ac:dyDescent="0.25">
      <c r="AE606" s="57"/>
    </row>
    <row r="607" spans="31:31" ht="26.5" customHeight="1" x14ac:dyDescent="0.25">
      <c r="AE607" s="57"/>
    </row>
    <row r="608" spans="31:31" ht="26.5" customHeight="1" x14ac:dyDescent="0.25">
      <c r="AE608" s="57"/>
    </row>
    <row r="609" spans="31:31" ht="26.5" customHeight="1" x14ac:dyDescent="0.25">
      <c r="AE609" s="57"/>
    </row>
    <row r="610" spans="31:31" ht="26.5" customHeight="1" x14ac:dyDescent="0.25">
      <c r="AE610" s="57"/>
    </row>
    <row r="611" spans="31:31" ht="26.5" customHeight="1" x14ac:dyDescent="0.25">
      <c r="AE611" s="57"/>
    </row>
    <row r="612" spans="31:31" ht="26.5" customHeight="1" x14ac:dyDescent="0.25">
      <c r="AE612" s="57"/>
    </row>
    <row r="613" spans="31:31" ht="26.5" customHeight="1" x14ac:dyDescent="0.25">
      <c r="AE613" s="57"/>
    </row>
    <row r="614" spans="31:31" ht="26.5" customHeight="1" x14ac:dyDescent="0.25">
      <c r="AE614" s="57"/>
    </row>
    <row r="615" spans="31:31" ht="26.5" customHeight="1" x14ac:dyDescent="0.25">
      <c r="AE615" s="57"/>
    </row>
    <row r="616" spans="31:31" ht="26.5" customHeight="1" x14ac:dyDescent="0.25">
      <c r="AE616" s="57"/>
    </row>
    <row r="617" spans="31:31" ht="26.5" customHeight="1" x14ac:dyDescent="0.25">
      <c r="AE617" s="57"/>
    </row>
    <row r="618" spans="31:31" ht="26.5" customHeight="1" x14ac:dyDescent="0.25">
      <c r="AE618" s="57"/>
    </row>
    <row r="619" spans="31:31" ht="26.5" customHeight="1" x14ac:dyDescent="0.25">
      <c r="AE619" s="57"/>
    </row>
    <row r="620" spans="31:31" ht="26.5" customHeight="1" x14ac:dyDescent="0.25">
      <c r="AE620" s="57"/>
    </row>
    <row r="621" spans="31:31" ht="26.5" customHeight="1" x14ac:dyDescent="0.25">
      <c r="AE621" s="57"/>
    </row>
    <row r="622" spans="31:31" ht="26.5" customHeight="1" x14ac:dyDescent="0.25">
      <c r="AE622" s="57"/>
    </row>
    <row r="623" spans="31:31" ht="26.5" customHeight="1" x14ac:dyDescent="0.25">
      <c r="AE623" s="57"/>
    </row>
    <row r="624" spans="31:31" ht="26.5" customHeight="1" x14ac:dyDescent="0.25">
      <c r="AE624" s="57"/>
    </row>
    <row r="625" spans="31:31" ht="26.5" customHeight="1" x14ac:dyDescent="0.25">
      <c r="AE625" s="57"/>
    </row>
    <row r="626" spans="31:31" ht="26.5" customHeight="1" x14ac:dyDescent="0.25">
      <c r="AE626" s="57"/>
    </row>
    <row r="627" spans="31:31" ht="26.5" customHeight="1" x14ac:dyDescent="0.25">
      <c r="AE627" s="57"/>
    </row>
    <row r="628" spans="31:31" ht="26.5" customHeight="1" x14ac:dyDescent="0.25">
      <c r="AE628" s="57"/>
    </row>
    <row r="629" spans="31:31" ht="26.5" customHeight="1" x14ac:dyDescent="0.25">
      <c r="AE629" s="57"/>
    </row>
    <row r="630" spans="31:31" ht="26.5" customHeight="1" x14ac:dyDescent="0.25">
      <c r="AE630" s="57"/>
    </row>
    <row r="631" spans="31:31" ht="26.5" customHeight="1" x14ac:dyDescent="0.25">
      <c r="AE631" s="57"/>
    </row>
    <row r="632" spans="31:31" ht="26.5" customHeight="1" x14ac:dyDescent="0.25">
      <c r="AE632" s="57"/>
    </row>
    <row r="633" spans="31:31" ht="26.5" customHeight="1" x14ac:dyDescent="0.25">
      <c r="AE633" s="57"/>
    </row>
    <row r="634" spans="31:31" ht="26.5" customHeight="1" x14ac:dyDescent="0.25">
      <c r="AE634" s="57"/>
    </row>
    <row r="635" spans="31:31" ht="26.5" customHeight="1" x14ac:dyDescent="0.25">
      <c r="AE635" s="57"/>
    </row>
    <row r="636" spans="31:31" ht="26.5" customHeight="1" x14ac:dyDescent="0.25">
      <c r="AE636" s="57"/>
    </row>
    <row r="637" spans="31:31" ht="26.5" customHeight="1" x14ac:dyDescent="0.25">
      <c r="AE637" s="57"/>
    </row>
    <row r="638" spans="31:31" ht="26.5" customHeight="1" x14ac:dyDescent="0.25">
      <c r="AE638" s="57"/>
    </row>
    <row r="639" spans="31:31" ht="26.5" customHeight="1" x14ac:dyDescent="0.25">
      <c r="AE639" s="57"/>
    </row>
    <row r="640" spans="31:31" ht="26.5" customHeight="1" x14ac:dyDescent="0.25">
      <c r="AE640" s="57"/>
    </row>
    <row r="641" spans="31:31" ht="26.5" customHeight="1" x14ac:dyDescent="0.25">
      <c r="AE641" s="57"/>
    </row>
    <row r="642" spans="31:31" ht="26.5" customHeight="1" x14ac:dyDescent="0.25">
      <c r="AE642" s="57"/>
    </row>
    <row r="643" spans="31:31" ht="26.5" customHeight="1" x14ac:dyDescent="0.25">
      <c r="AE643" s="57"/>
    </row>
    <row r="644" spans="31:31" ht="26.5" customHeight="1" x14ac:dyDescent="0.25">
      <c r="AE644" s="57"/>
    </row>
    <row r="645" spans="31:31" ht="26.5" customHeight="1" x14ac:dyDescent="0.25">
      <c r="AE645" s="57"/>
    </row>
    <row r="646" spans="31:31" ht="26.5" customHeight="1" x14ac:dyDescent="0.25">
      <c r="AE646" s="57"/>
    </row>
    <row r="647" spans="31:31" ht="26.5" customHeight="1" x14ac:dyDescent="0.25">
      <c r="AE647" s="57"/>
    </row>
    <row r="648" spans="31:31" ht="26.5" customHeight="1" x14ac:dyDescent="0.25">
      <c r="AE648" s="57"/>
    </row>
    <row r="649" spans="31:31" ht="26.5" customHeight="1" x14ac:dyDescent="0.25">
      <c r="AE649" s="57"/>
    </row>
    <row r="650" spans="31:31" ht="26.5" customHeight="1" x14ac:dyDescent="0.25">
      <c r="AE650" s="57"/>
    </row>
    <row r="651" spans="31:31" ht="26.5" customHeight="1" x14ac:dyDescent="0.25">
      <c r="AE651" s="57"/>
    </row>
    <row r="652" spans="31:31" ht="26.5" customHeight="1" x14ac:dyDescent="0.25">
      <c r="AE652" s="57"/>
    </row>
    <row r="653" spans="31:31" ht="26.5" customHeight="1" x14ac:dyDescent="0.25">
      <c r="AE653" s="57"/>
    </row>
    <row r="654" spans="31:31" ht="26.5" customHeight="1" x14ac:dyDescent="0.25">
      <c r="AE654" s="57"/>
    </row>
    <row r="655" spans="31:31" ht="26.5" customHeight="1" x14ac:dyDescent="0.25">
      <c r="AE655" s="57"/>
    </row>
    <row r="656" spans="31:31" ht="26.5" customHeight="1" x14ac:dyDescent="0.25">
      <c r="AE656" s="57"/>
    </row>
    <row r="657" spans="31:31" ht="26.5" customHeight="1" x14ac:dyDescent="0.25">
      <c r="AE657" s="57"/>
    </row>
    <row r="658" spans="31:31" ht="26.5" customHeight="1" x14ac:dyDescent="0.25">
      <c r="AE658" s="57"/>
    </row>
    <row r="659" spans="31:31" ht="26.5" customHeight="1" x14ac:dyDescent="0.25">
      <c r="AE659" s="57"/>
    </row>
    <row r="660" spans="31:31" ht="26.5" customHeight="1" x14ac:dyDescent="0.25">
      <c r="AE660" s="57"/>
    </row>
    <row r="661" spans="31:31" ht="26.5" customHeight="1" x14ac:dyDescent="0.25">
      <c r="AE661" s="57"/>
    </row>
    <row r="662" spans="31:31" ht="26.5" customHeight="1" x14ac:dyDescent="0.25">
      <c r="AE662" s="57"/>
    </row>
    <row r="663" spans="31:31" ht="26.5" customHeight="1" x14ac:dyDescent="0.25">
      <c r="AE663" s="57"/>
    </row>
    <row r="664" spans="31:31" ht="26.5" customHeight="1" x14ac:dyDescent="0.25">
      <c r="AE664" s="57"/>
    </row>
    <row r="665" spans="31:31" ht="26.5" customHeight="1" x14ac:dyDescent="0.25">
      <c r="AE665" s="57"/>
    </row>
    <row r="666" spans="31:31" ht="26.5" customHeight="1" x14ac:dyDescent="0.25">
      <c r="AE666" s="57"/>
    </row>
    <row r="667" spans="31:31" ht="26.5" customHeight="1" x14ac:dyDescent="0.25">
      <c r="AE667" s="57"/>
    </row>
    <row r="668" spans="31:31" ht="26.5" customHeight="1" x14ac:dyDescent="0.25">
      <c r="AE668" s="57"/>
    </row>
    <row r="669" spans="31:31" ht="26.5" customHeight="1" x14ac:dyDescent="0.25">
      <c r="AE669" s="57"/>
    </row>
    <row r="670" spans="31:31" ht="26.5" customHeight="1" x14ac:dyDescent="0.25">
      <c r="AE670" s="57"/>
    </row>
    <row r="671" spans="31:31" ht="26.5" customHeight="1" x14ac:dyDescent="0.25">
      <c r="AE671" s="57"/>
    </row>
    <row r="672" spans="31:31" ht="26.5" customHeight="1" x14ac:dyDescent="0.25">
      <c r="AE672" s="57"/>
    </row>
    <row r="673" spans="31:31" ht="26.5" customHeight="1" x14ac:dyDescent="0.25">
      <c r="AE673" s="57"/>
    </row>
    <row r="674" spans="31:31" ht="26.5" customHeight="1" x14ac:dyDescent="0.25">
      <c r="AE674" s="57"/>
    </row>
    <row r="675" spans="31:31" ht="26.5" customHeight="1" x14ac:dyDescent="0.25">
      <c r="AE675" s="57"/>
    </row>
    <row r="676" spans="31:31" ht="26.5" customHeight="1" x14ac:dyDescent="0.25">
      <c r="AE676" s="57"/>
    </row>
    <row r="677" spans="31:31" ht="26.5" customHeight="1" x14ac:dyDescent="0.25">
      <c r="AE677" s="57"/>
    </row>
    <row r="678" spans="31:31" ht="26.5" customHeight="1" x14ac:dyDescent="0.25">
      <c r="AE678" s="57"/>
    </row>
    <row r="679" spans="31:31" ht="26.5" customHeight="1" x14ac:dyDescent="0.25">
      <c r="AE679" s="57"/>
    </row>
    <row r="680" spans="31:31" ht="26.5" customHeight="1" x14ac:dyDescent="0.25">
      <c r="AE680" s="57"/>
    </row>
    <row r="681" spans="31:31" ht="26.5" customHeight="1" x14ac:dyDescent="0.25">
      <c r="AE681" s="57"/>
    </row>
    <row r="682" spans="31:31" ht="26.5" customHeight="1" x14ac:dyDescent="0.25">
      <c r="AE682" s="57"/>
    </row>
    <row r="683" spans="31:31" ht="26.5" customHeight="1" x14ac:dyDescent="0.25">
      <c r="AE683" s="57"/>
    </row>
    <row r="684" spans="31:31" ht="26.5" customHeight="1" x14ac:dyDescent="0.25">
      <c r="AE684" s="57"/>
    </row>
    <row r="685" spans="31:31" ht="26.5" customHeight="1" x14ac:dyDescent="0.25">
      <c r="AE685" s="57"/>
    </row>
    <row r="686" spans="31:31" ht="26.5" customHeight="1" x14ac:dyDescent="0.25">
      <c r="AE686" s="57"/>
    </row>
    <row r="687" spans="31:31" ht="26.5" customHeight="1" x14ac:dyDescent="0.25">
      <c r="AE687" s="57"/>
    </row>
    <row r="688" spans="31:31" ht="26.5" customHeight="1" x14ac:dyDescent="0.25">
      <c r="AE688" s="57"/>
    </row>
    <row r="689" spans="31:31" ht="26.5" customHeight="1" x14ac:dyDescent="0.25">
      <c r="AE689" s="57"/>
    </row>
    <row r="690" spans="31:31" ht="26.5" customHeight="1" x14ac:dyDescent="0.25">
      <c r="AE690" s="57"/>
    </row>
    <row r="691" spans="31:31" ht="26.5" customHeight="1" x14ac:dyDescent="0.25">
      <c r="AE691" s="57"/>
    </row>
    <row r="692" spans="31:31" ht="26.5" customHeight="1" x14ac:dyDescent="0.25">
      <c r="AE692" s="57"/>
    </row>
    <row r="693" spans="31:31" ht="26.5" customHeight="1" x14ac:dyDescent="0.25">
      <c r="AE693" s="57"/>
    </row>
    <row r="694" spans="31:31" ht="26.5" customHeight="1" x14ac:dyDescent="0.25">
      <c r="AE694" s="57"/>
    </row>
    <row r="695" spans="31:31" ht="26.5" customHeight="1" x14ac:dyDescent="0.25">
      <c r="AE695" s="57"/>
    </row>
    <row r="696" spans="31:31" ht="26.5" customHeight="1" x14ac:dyDescent="0.25">
      <c r="AE696" s="57"/>
    </row>
    <row r="697" spans="31:31" ht="26.5" customHeight="1" x14ac:dyDescent="0.25">
      <c r="AE697" s="57"/>
    </row>
    <row r="698" spans="31:31" ht="26.5" customHeight="1" x14ac:dyDescent="0.25">
      <c r="AE698" s="57"/>
    </row>
    <row r="699" spans="31:31" ht="26.5" customHeight="1" x14ac:dyDescent="0.25">
      <c r="AE699" s="57"/>
    </row>
    <row r="700" spans="31:31" ht="26.5" customHeight="1" x14ac:dyDescent="0.25">
      <c r="AE700" s="57"/>
    </row>
    <row r="701" spans="31:31" ht="26.5" customHeight="1" x14ac:dyDescent="0.25">
      <c r="AE701" s="57"/>
    </row>
    <row r="702" spans="31:31" ht="26.5" customHeight="1" x14ac:dyDescent="0.25">
      <c r="AE702" s="57"/>
    </row>
    <row r="703" spans="31:31" ht="26.5" customHeight="1" x14ac:dyDescent="0.25">
      <c r="AE703" s="57"/>
    </row>
    <row r="704" spans="31:31" ht="26.5" customHeight="1" x14ac:dyDescent="0.25">
      <c r="AE704" s="57"/>
    </row>
    <row r="705" spans="31:31" ht="26.5" customHeight="1" x14ac:dyDescent="0.25">
      <c r="AE705" s="57"/>
    </row>
    <row r="706" spans="31:31" ht="26.5" customHeight="1" x14ac:dyDescent="0.25">
      <c r="AE706" s="57"/>
    </row>
    <row r="707" spans="31:31" ht="26.5" customHeight="1" x14ac:dyDescent="0.25">
      <c r="AE707" s="57"/>
    </row>
    <row r="708" spans="31:31" ht="26.5" customHeight="1" x14ac:dyDescent="0.25">
      <c r="AE708" s="57"/>
    </row>
    <row r="709" spans="31:31" ht="26.5" customHeight="1" x14ac:dyDescent="0.25">
      <c r="AE709" s="57"/>
    </row>
    <row r="710" spans="31:31" ht="26.5" customHeight="1" x14ac:dyDescent="0.25">
      <c r="AE710" s="57"/>
    </row>
    <row r="711" spans="31:31" ht="26.5" customHeight="1" x14ac:dyDescent="0.25">
      <c r="AE711" s="57"/>
    </row>
    <row r="712" spans="31:31" ht="26.5" customHeight="1" x14ac:dyDescent="0.25">
      <c r="AE712" s="57"/>
    </row>
    <row r="713" spans="31:31" ht="26.5" customHeight="1" x14ac:dyDescent="0.25">
      <c r="AE713" s="57"/>
    </row>
    <row r="714" spans="31:31" ht="26.5" customHeight="1" x14ac:dyDescent="0.25">
      <c r="AE714" s="57"/>
    </row>
    <row r="715" spans="31:31" ht="26.5" customHeight="1" x14ac:dyDescent="0.25">
      <c r="AE715" s="57"/>
    </row>
    <row r="716" spans="31:31" ht="26.5" customHeight="1" x14ac:dyDescent="0.25">
      <c r="AE716" s="57"/>
    </row>
    <row r="717" spans="31:31" ht="26.5" customHeight="1" x14ac:dyDescent="0.25">
      <c r="AE717" s="57"/>
    </row>
    <row r="718" spans="31:31" ht="26.5" customHeight="1" x14ac:dyDescent="0.25">
      <c r="AE718" s="57"/>
    </row>
    <row r="719" spans="31:31" ht="26.5" customHeight="1" x14ac:dyDescent="0.25">
      <c r="AE719" s="57"/>
    </row>
    <row r="720" spans="31:31" ht="26.5" customHeight="1" x14ac:dyDescent="0.25">
      <c r="AE720" s="57"/>
    </row>
    <row r="721" spans="31:31" ht="26.5" customHeight="1" x14ac:dyDescent="0.25">
      <c r="AE721" s="57"/>
    </row>
    <row r="722" spans="31:31" ht="26.5" customHeight="1" x14ac:dyDescent="0.25">
      <c r="AE722" s="57"/>
    </row>
    <row r="723" spans="31:31" ht="26.5" customHeight="1" x14ac:dyDescent="0.25">
      <c r="AE723" s="57"/>
    </row>
    <row r="724" spans="31:31" ht="26.5" customHeight="1" x14ac:dyDescent="0.25">
      <c r="AE724" s="57"/>
    </row>
    <row r="725" spans="31:31" ht="26.5" customHeight="1" x14ac:dyDescent="0.25">
      <c r="AE725" s="57"/>
    </row>
    <row r="726" spans="31:31" ht="26.5" customHeight="1" x14ac:dyDescent="0.25">
      <c r="AE726" s="57"/>
    </row>
    <row r="727" spans="31:31" ht="26.5" customHeight="1" x14ac:dyDescent="0.25">
      <c r="AE727" s="57"/>
    </row>
    <row r="728" spans="31:31" ht="26.5" customHeight="1" x14ac:dyDescent="0.25">
      <c r="AE728" s="57"/>
    </row>
    <row r="729" spans="31:31" ht="26.5" customHeight="1" x14ac:dyDescent="0.25">
      <c r="AE729" s="57"/>
    </row>
    <row r="730" spans="31:31" ht="26.5" customHeight="1" x14ac:dyDescent="0.25">
      <c r="AE730" s="57"/>
    </row>
    <row r="731" spans="31:31" ht="26.5" customHeight="1" x14ac:dyDescent="0.25">
      <c r="AE731" s="57"/>
    </row>
    <row r="732" spans="31:31" ht="26.5" customHeight="1" x14ac:dyDescent="0.25">
      <c r="AE732" s="57"/>
    </row>
    <row r="733" spans="31:31" ht="26.5" customHeight="1" x14ac:dyDescent="0.25">
      <c r="AE733" s="57"/>
    </row>
    <row r="734" spans="31:31" ht="26.5" customHeight="1" x14ac:dyDescent="0.25">
      <c r="AE734" s="57"/>
    </row>
    <row r="735" spans="31:31" ht="26.5" customHeight="1" x14ac:dyDescent="0.25">
      <c r="AE735" s="57"/>
    </row>
    <row r="736" spans="31:31" ht="26.5" customHeight="1" x14ac:dyDescent="0.25">
      <c r="AE736" s="57"/>
    </row>
    <row r="737" spans="31:31" ht="26.5" customHeight="1" x14ac:dyDescent="0.25">
      <c r="AE737" s="57"/>
    </row>
    <row r="738" spans="31:31" ht="26.5" customHeight="1" x14ac:dyDescent="0.25">
      <c r="AE738" s="57"/>
    </row>
    <row r="739" spans="31:31" ht="26.5" customHeight="1" x14ac:dyDescent="0.25">
      <c r="AE739" s="57"/>
    </row>
    <row r="740" spans="31:31" ht="26.5" customHeight="1" x14ac:dyDescent="0.25">
      <c r="AE740" s="57"/>
    </row>
    <row r="741" spans="31:31" ht="26.5" customHeight="1" x14ac:dyDescent="0.25">
      <c r="AE741" s="57"/>
    </row>
    <row r="742" spans="31:31" ht="26.5" customHeight="1" x14ac:dyDescent="0.25">
      <c r="AE742" s="57"/>
    </row>
    <row r="743" spans="31:31" ht="26.5" customHeight="1" x14ac:dyDescent="0.25">
      <c r="AE743" s="57"/>
    </row>
    <row r="744" spans="31:31" ht="26.5" customHeight="1" x14ac:dyDescent="0.25">
      <c r="AE744" s="57"/>
    </row>
    <row r="745" spans="31:31" ht="26.5" customHeight="1" x14ac:dyDescent="0.25">
      <c r="AE745" s="57"/>
    </row>
    <row r="746" spans="31:31" ht="26.5" customHeight="1" x14ac:dyDescent="0.25">
      <c r="AE746" s="57"/>
    </row>
    <row r="747" spans="31:31" ht="26.5" customHeight="1" x14ac:dyDescent="0.25">
      <c r="AE747" s="57"/>
    </row>
    <row r="748" spans="31:31" ht="26.5" customHeight="1" x14ac:dyDescent="0.25">
      <c r="AE748" s="57"/>
    </row>
    <row r="749" spans="31:31" ht="26.5" customHeight="1" x14ac:dyDescent="0.25">
      <c r="AE749" s="57"/>
    </row>
    <row r="750" spans="31:31" ht="26.5" customHeight="1" x14ac:dyDescent="0.25">
      <c r="AE750" s="57"/>
    </row>
    <row r="751" spans="31:31" ht="26.5" customHeight="1" x14ac:dyDescent="0.25">
      <c r="AE751" s="57"/>
    </row>
    <row r="752" spans="31:31" ht="26.5" customHeight="1" x14ac:dyDescent="0.25">
      <c r="AE752" s="57"/>
    </row>
    <row r="753" spans="31:31" ht="26.5" customHeight="1" x14ac:dyDescent="0.25">
      <c r="AE753" s="57"/>
    </row>
    <row r="754" spans="31:31" ht="26.5" customHeight="1" x14ac:dyDescent="0.25">
      <c r="AE754" s="57"/>
    </row>
    <row r="755" spans="31:31" ht="26.5" customHeight="1" x14ac:dyDescent="0.25">
      <c r="AE755" s="57"/>
    </row>
    <row r="756" spans="31:31" ht="26.5" customHeight="1" x14ac:dyDescent="0.25">
      <c r="AE756" s="57"/>
    </row>
    <row r="757" spans="31:31" ht="26.5" customHeight="1" x14ac:dyDescent="0.25">
      <c r="AE757" s="57"/>
    </row>
    <row r="758" spans="31:31" ht="26.5" customHeight="1" x14ac:dyDescent="0.25">
      <c r="AE758" s="57"/>
    </row>
    <row r="759" spans="31:31" ht="26.5" customHeight="1" x14ac:dyDescent="0.25">
      <c r="AE759" s="57"/>
    </row>
    <row r="760" spans="31:31" ht="26.5" customHeight="1" x14ac:dyDescent="0.25">
      <c r="AE760" s="57"/>
    </row>
    <row r="761" spans="31:31" ht="26.5" customHeight="1" x14ac:dyDescent="0.25">
      <c r="AE761" s="57"/>
    </row>
    <row r="762" spans="31:31" ht="26.5" customHeight="1" x14ac:dyDescent="0.25">
      <c r="AE762" s="57"/>
    </row>
    <row r="763" spans="31:31" ht="26.5" customHeight="1" x14ac:dyDescent="0.25">
      <c r="AE763" s="57"/>
    </row>
    <row r="764" spans="31:31" ht="26.5" customHeight="1" x14ac:dyDescent="0.25">
      <c r="AE764" s="57"/>
    </row>
    <row r="765" spans="31:31" ht="26.5" customHeight="1" x14ac:dyDescent="0.25">
      <c r="AE765" s="57"/>
    </row>
    <row r="766" spans="31:31" ht="26.5" customHeight="1" x14ac:dyDescent="0.25">
      <c r="AE766" s="57"/>
    </row>
    <row r="767" spans="31:31" ht="26.5" customHeight="1" x14ac:dyDescent="0.25">
      <c r="AE767" s="57"/>
    </row>
    <row r="768" spans="31:31" ht="26.5" customHeight="1" x14ac:dyDescent="0.25">
      <c r="AE768" s="57"/>
    </row>
    <row r="769" spans="31:31" ht="26.5" customHeight="1" x14ac:dyDescent="0.25">
      <c r="AE769" s="57"/>
    </row>
    <row r="770" spans="31:31" ht="26.5" customHeight="1" x14ac:dyDescent="0.25">
      <c r="AE770" s="57"/>
    </row>
    <row r="771" spans="31:31" ht="26.5" customHeight="1" x14ac:dyDescent="0.25">
      <c r="AE771" s="57"/>
    </row>
    <row r="772" spans="31:31" ht="26.5" customHeight="1" x14ac:dyDescent="0.25">
      <c r="AE772" s="57"/>
    </row>
    <row r="773" spans="31:31" ht="26.5" customHeight="1" x14ac:dyDescent="0.25">
      <c r="AE773" s="57"/>
    </row>
    <row r="774" spans="31:31" ht="26.5" customHeight="1" x14ac:dyDescent="0.25">
      <c r="AE774" s="57"/>
    </row>
    <row r="775" spans="31:31" ht="26.5" customHeight="1" x14ac:dyDescent="0.25">
      <c r="AE775" s="57"/>
    </row>
    <row r="776" spans="31:31" ht="26.5" customHeight="1" x14ac:dyDescent="0.25">
      <c r="AE776" s="57"/>
    </row>
    <row r="777" spans="31:31" ht="26.5" customHeight="1" x14ac:dyDescent="0.25">
      <c r="AE777" s="57"/>
    </row>
    <row r="778" spans="31:31" ht="26.5" customHeight="1" x14ac:dyDescent="0.25">
      <c r="AE778" s="57"/>
    </row>
    <row r="779" spans="31:31" ht="26.5" customHeight="1" x14ac:dyDescent="0.25">
      <c r="AE779" s="57"/>
    </row>
    <row r="780" spans="31:31" ht="26.5" customHeight="1" x14ac:dyDescent="0.25">
      <c r="AE780" s="57"/>
    </row>
    <row r="781" spans="31:31" ht="26.5" customHeight="1" x14ac:dyDescent="0.25">
      <c r="AE781" s="57"/>
    </row>
    <row r="782" spans="31:31" ht="26.5" customHeight="1" x14ac:dyDescent="0.25">
      <c r="AE782" s="57"/>
    </row>
    <row r="783" spans="31:31" ht="26.5" customHeight="1" x14ac:dyDescent="0.25">
      <c r="AE783" s="57"/>
    </row>
    <row r="784" spans="31:31" ht="26.5" customHeight="1" x14ac:dyDescent="0.25">
      <c r="AE784" s="57"/>
    </row>
    <row r="785" spans="31:31" ht="26.5" customHeight="1" x14ac:dyDescent="0.25">
      <c r="AE785" s="57"/>
    </row>
    <row r="786" spans="31:31" ht="26.5" customHeight="1" x14ac:dyDescent="0.25">
      <c r="AE786" s="57"/>
    </row>
    <row r="787" spans="31:31" ht="26.5" customHeight="1" x14ac:dyDescent="0.25">
      <c r="AE787" s="57"/>
    </row>
    <row r="788" spans="31:31" ht="26.5" customHeight="1" x14ac:dyDescent="0.25">
      <c r="AE788" s="57"/>
    </row>
    <row r="789" spans="31:31" ht="26.5" customHeight="1" x14ac:dyDescent="0.25">
      <c r="AE789" s="57"/>
    </row>
    <row r="790" spans="31:31" ht="26.5" customHeight="1" x14ac:dyDescent="0.25">
      <c r="AE790" s="57"/>
    </row>
    <row r="791" spans="31:31" ht="26.5" customHeight="1" x14ac:dyDescent="0.25">
      <c r="AE791" s="57"/>
    </row>
    <row r="792" spans="31:31" ht="26.5" customHeight="1" x14ac:dyDescent="0.25">
      <c r="AE792" s="57"/>
    </row>
    <row r="793" spans="31:31" ht="26.5" customHeight="1" x14ac:dyDescent="0.25">
      <c r="AE793" s="57"/>
    </row>
    <row r="794" spans="31:31" ht="26.5" customHeight="1" x14ac:dyDescent="0.25">
      <c r="AE794" s="57"/>
    </row>
    <row r="795" spans="31:31" ht="26.5" customHeight="1" x14ac:dyDescent="0.25">
      <c r="AE795" s="57"/>
    </row>
    <row r="796" spans="31:31" ht="26.5" customHeight="1" x14ac:dyDescent="0.25">
      <c r="AE796" s="57"/>
    </row>
    <row r="797" spans="31:31" ht="26.5" customHeight="1" x14ac:dyDescent="0.25">
      <c r="AE797" s="57"/>
    </row>
    <row r="798" spans="31:31" ht="26.5" customHeight="1" x14ac:dyDescent="0.25">
      <c r="AE798" s="57"/>
    </row>
    <row r="799" spans="31:31" ht="26.5" customHeight="1" x14ac:dyDescent="0.25">
      <c r="AE799" s="57"/>
    </row>
    <row r="800" spans="31:31" ht="26.5" customHeight="1" x14ac:dyDescent="0.25">
      <c r="AE800" s="57"/>
    </row>
    <row r="801" spans="31:31" ht="26.5" customHeight="1" x14ac:dyDescent="0.25">
      <c r="AE801" s="57"/>
    </row>
    <row r="802" spans="31:31" ht="26.5" customHeight="1" x14ac:dyDescent="0.25">
      <c r="AE802" s="57"/>
    </row>
    <row r="803" spans="31:31" ht="26.5" customHeight="1" x14ac:dyDescent="0.25">
      <c r="AE803" s="57"/>
    </row>
    <row r="804" spans="31:31" ht="26.5" customHeight="1" x14ac:dyDescent="0.25">
      <c r="AE804" s="57"/>
    </row>
    <row r="805" spans="31:31" ht="26.5" customHeight="1" x14ac:dyDescent="0.25">
      <c r="AE805" s="57"/>
    </row>
    <row r="806" spans="31:31" ht="26.5" customHeight="1" x14ac:dyDescent="0.25">
      <c r="AE806" s="57"/>
    </row>
    <row r="807" spans="31:31" ht="26.5" customHeight="1" x14ac:dyDescent="0.25">
      <c r="AE807" s="57"/>
    </row>
    <row r="808" spans="31:31" ht="26.5" customHeight="1" x14ac:dyDescent="0.25">
      <c r="AE808" s="57"/>
    </row>
    <row r="809" spans="31:31" ht="26.5" customHeight="1" x14ac:dyDescent="0.25">
      <c r="AE809" s="57"/>
    </row>
    <row r="810" spans="31:31" ht="26.5" customHeight="1" x14ac:dyDescent="0.25">
      <c r="AE810" s="57"/>
    </row>
    <row r="811" spans="31:31" ht="26.5" customHeight="1" x14ac:dyDescent="0.25">
      <c r="AE811" s="57"/>
    </row>
    <row r="812" spans="31:31" ht="26.5" customHeight="1" x14ac:dyDescent="0.25">
      <c r="AE812" s="57"/>
    </row>
    <row r="813" spans="31:31" ht="26.5" customHeight="1" x14ac:dyDescent="0.25">
      <c r="AE813" s="57"/>
    </row>
    <row r="814" spans="31:31" ht="26.5" customHeight="1" x14ac:dyDescent="0.25">
      <c r="AE814" s="57"/>
    </row>
    <row r="815" spans="31:31" ht="26.5" customHeight="1" x14ac:dyDescent="0.25">
      <c r="AE815" s="57"/>
    </row>
    <row r="816" spans="31:31" ht="26.5" customHeight="1" x14ac:dyDescent="0.25">
      <c r="AE816" s="57"/>
    </row>
    <row r="817" spans="31:31" ht="26.5" customHeight="1" x14ac:dyDescent="0.25">
      <c r="AE817" s="57"/>
    </row>
    <row r="818" spans="31:31" ht="26.5" customHeight="1" x14ac:dyDescent="0.25">
      <c r="AE818" s="57"/>
    </row>
    <row r="819" spans="31:31" ht="26.5" customHeight="1" x14ac:dyDescent="0.25">
      <c r="AE819" s="57"/>
    </row>
    <row r="820" spans="31:31" ht="26.5" customHeight="1" x14ac:dyDescent="0.25">
      <c r="AE820" s="57"/>
    </row>
    <row r="821" spans="31:31" ht="26.5" customHeight="1" x14ac:dyDescent="0.25">
      <c r="AE821" s="57"/>
    </row>
    <row r="822" spans="31:31" ht="26.5" customHeight="1" x14ac:dyDescent="0.25">
      <c r="AE822" s="57"/>
    </row>
    <row r="823" spans="31:31" ht="26.5" customHeight="1" x14ac:dyDescent="0.25">
      <c r="AE823" s="57"/>
    </row>
    <row r="824" spans="31:31" ht="26.5" customHeight="1" x14ac:dyDescent="0.25">
      <c r="AE824" s="57"/>
    </row>
    <row r="825" spans="31:31" ht="26.5" customHeight="1" x14ac:dyDescent="0.25">
      <c r="AE825" s="57"/>
    </row>
    <row r="826" spans="31:31" ht="26.5" customHeight="1" x14ac:dyDescent="0.25">
      <c r="AE826" s="57"/>
    </row>
    <row r="827" spans="31:31" ht="26.5" customHeight="1" x14ac:dyDescent="0.25">
      <c r="AE827" s="57"/>
    </row>
    <row r="828" spans="31:31" ht="26.5" customHeight="1" x14ac:dyDescent="0.25">
      <c r="AE828" s="57"/>
    </row>
    <row r="829" spans="31:31" ht="26.5" customHeight="1" x14ac:dyDescent="0.25">
      <c r="AE829" s="57"/>
    </row>
    <row r="830" spans="31:31" ht="26.5" customHeight="1" x14ac:dyDescent="0.25">
      <c r="AE830" s="57"/>
    </row>
    <row r="831" spans="31:31" ht="26.5" customHeight="1" x14ac:dyDescent="0.25">
      <c r="AE831" s="57"/>
    </row>
    <row r="832" spans="31:31" ht="26.5" customHeight="1" x14ac:dyDescent="0.25">
      <c r="AE832" s="57"/>
    </row>
    <row r="833" spans="31:31" ht="26.5" customHeight="1" x14ac:dyDescent="0.25">
      <c r="AE833" s="57"/>
    </row>
    <row r="834" spans="31:31" ht="26.5" customHeight="1" x14ac:dyDescent="0.25">
      <c r="AE834" s="57"/>
    </row>
    <row r="835" spans="31:31" ht="26.5" customHeight="1" x14ac:dyDescent="0.25">
      <c r="AE835" s="57"/>
    </row>
    <row r="836" spans="31:31" ht="26.5" customHeight="1" x14ac:dyDescent="0.25">
      <c r="AE836" s="57"/>
    </row>
    <row r="837" spans="31:31" ht="26.5" customHeight="1" x14ac:dyDescent="0.25">
      <c r="AE837" s="57"/>
    </row>
    <row r="838" spans="31:31" ht="26.5" customHeight="1" x14ac:dyDescent="0.25">
      <c r="AE838" s="57"/>
    </row>
    <row r="839" spans="31:31" ht="26.5" customHeight="1" x14ac:dyDescent="0.25">
      <c r="AE839" s="57"/>
    </row>
    <row r="840" spans="31:31" ht="26.5" customHeight="1" x14ac:dyDescent="0.25">
      <c r="AE840" s="57"/>
    </row>
    <row r="841" spans="31:31" ht="26.5" customHeight="1" x14ac:dyDescent="0.25">
      <c r="AE841" s="57"/>
    </row>
    <row r="842" spans="31:31" ht="26.5" customHeight="1" x14ac:dyDescent="0.25">
      <c r="AE842" s="57"/>
    </row>
    <row r="843" spans="31:31" ht="26.5" customHeight="1" x14ac:dyDescent="0.25">
      <c r="AE843" s="57"/>
    </row>
    <row r="844" spans="31:31" ht="26.5" customHeight="1" x14ac:dyDescent="0.25">
      <c r="AE844" s="57"/>
    </row>
    <row r="845" spans="31:31" ht="26.5" customHeight="1" x14ac:dyDescent="0.25">
      <c r="AE845" s="57"/>
    </row>
    <row r="846" spans="31:31" ht="26.5" customHeight="1" x14ac:dyDescent="0.25">
      <c r="AE846" s="57"/>
    </row>
    <row r="847" spans="31:31" ht="26.5" customHeight="1" x14ac:dyDescent="0.25">
      <c r="AE847" s="57"/>
    </row>
    <row r="848" spans="31:31" ht="26.5" customHeight="1" x14ac:dyDescent="0.25">
      <c r="AE848" s="57"/>
    </row>
    <row r="849" spans="31:31" ht="26.5" customHeight="1" x14ac:dyDescent="0.25">
      <c r="AE849" s="57"/>
    </row>
    <row r="850" spans="31:31" ht="26.5" customHeight="1" x14ac:dyDescent="0.25">
      <c r="AE850" s="57"/>
    </row>
    <row r="851" spans="31:31" ht="26.5" customHeight="1" x14ac:dyDescent="0.25">
      <c r="AE851" s="57"/>
    </row>
    <row r="852" spans="31:31" ht="26.5" customHeight="1" x14ac:dyDescent="0.25">
      <c r="AE852" s="57"/>
    </row>
  </sheetData>
  <mergeCells count="8">
    <mergeCell ref="A1:D1"/>
    <mergeCell ref="E1:J1"/>
    <mergeCell ref="K1:T1"/>
    <mergeCell ref="A2:T2"/>
    <mergeCell ref="A4:A63"/>
    <mergeCell ref="B4:B63"/>
    <mergeCell ref="C4:C52"/>
    <mergeCell ref="C53:C63"/>
  </mergeCells>
  <conditionalFormatting sqref="S4:S63">
    <cfRule type="cellIs" dxfId="13" priority="1" operator="lessThan">
      <formula>0</formula>
    </cfRule>
  </conditionalFormatting>
  <conditionalFormatting sqref="U4:AD63 AF4:AT63">
    <cfRule type="cellIs" dxfId="12" priority="2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REITORIA-PROEX</vt:lpstr>
      <vt:lpstr>REITORIA-MUSEU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CEPLAN</vt:lpstr>
      <vt:lpstr>CEAVI</vt:lpstr>
      <vt:lpstr>CAV</vt:lpstr>
      <vt:lpstr>CEO</vt:lpstr>
      <vt:lpstr>CESMO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GUSTAVO ANTONIO PERARDT FARIAS</cp:lastModifiedBy>
  <cp:lastPrinted>2014-06-04T18:55:53Z</cp:lastPrinted>
  <dcterms:created xsi:type="dcterms:W3CDTF">2010-06-19T20:43:11Z</dcterms:created>
  <dcterms:modified xsi:type="dcterms:W3CDTF">2026-04-13T15:41:04Z</dcterms:modified>
</cp:coreProperties>
</file>