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3466110904\Downloads\"/>
    </mc:Choice>
  </mc:AlternateContent>
  <xr:revisionPtr revIDLastSave="0" documentId="13_ncr:1_{DD0CD328-1142-4B93-8F02-6E1706FE09B7}" xr6:coauthVersionLast="47" xr6:coauthVersionMax="47" xr10:uidLastSave="{00000000-0000-0000-0000-000000000000}"/>
  <bookViews>
    <workbookView xWindow="-120" yWindow="-120" windowWidth="29040" windowHeight="15720" firstSheet="10" activeTab="10" xr2:uid="{689A0DB5-EB7A-4AAB-9208-6DA91182E493}"/>
  </bookViews>
  <sheets>
    <sheet name="Planilha1" sheetId="1" state="hidden" r:id="rId1"/>
    <sheet name="CEO" sheetId="2" state="hidden" r:id="rId2"/>
    <sheet name="REITORIA" sheetId="3" state="hidden" r:id="rId3"/>
    <sheet name="FAED" sheetId="4" state="hidden" r:id="rId4"/>
    <sheet name="ESAG" sheetId="5" state="hidden" r:id="rId5"/>
    <sheet name="CEART" sheetId="6" state="hidden" r:id="rId6"/>
    <sheet name="CEAD" sheetId="7" state="hidden" r:id="rId7"/>
    <sheet name="CEFID" sheetId="8" state="hidden" r:id="rId8"/>
    <sheet name="CERES" sheetId="9" state="hidden" r:id="rId9"/>
    <sheet name="CAV" sheetId="10" state="hidden" r:id="rId10"/>
    <sheet name="CESFI" sheetId="11" r:id="rId11"/>
    <sheet name="CCT" sheetId="12" state="hidden" r:id="rId12"/>
    <sheet name="CEPLAN" sheetId="13" state="hidden" r:id="rId13"/>
    <sheet name="CEAVI" sheetId="14" state="hidden" r:id="rId14"/>
    <sheet name="CESMO" sheetId="15" state="hidden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5" l="1"/>
  <c r="S13" i="15" s="1"/>
  <c r="N13" i="15"/>
  <c r="L13" i="15"/>
  <c r="K13" i="15"/>
  <c r="R12" i="15"/>
  <c r="S12" i="15" s="1"/>
  <c r="N12" i="15"/>
  <c r="L12" i="15"/>
  <c r="K12" i="15"/>
  <c r="R11" i="15"/>
  <c r="S11" i="15" s="1"/>
  <c r="N11" i="15"/>
  <c r="L11" i="15"/>
  <c r="K11" i="15"/>
  <c r="R10" i="15"/>
  <c r="S10" i="15" s="1"/>
  <c r="N10" i="15"/>
  <c r="L10" i="15"/>
  <c r="K10" i="15"/>
  <c r="R6" i="15"/>
  <c r="S6" i="15" s="1"/>
  <c r="N6" i="15"/>
  <c r="L6" i="15"/>
  <c r="K6" i="15"/>
  <c r="R4" i="15"/>
  <c r="S4" i="15" s="1"/>
  <c r="N4" i="15"/>
  <c r="L4" i="15"/>
  <c r="K4" i="15"/>
  <c r="R13" i="14"/>
  <c r="S13" i="14" s="1"/>
  <c r="N13" i="14"/>
  <c r="L13" i="14"/>
  <c r="K13" i="14"/>
  <c r="R12" i="14"/>
  <c r="S12" i="14" s="1"/>
  <c r="N12" i="14"/>
  <c r="L12" i="14"/>
  <c r="K12" i="14"/>
  <c r="R11" i="14"/>
  <c r="S11" i="14" s="1"/>
  <c r="N11" i="14"/>
  <c r="L11" i="14"/>
  <c r="K11" i="14"/>
  <c r="R10" i="14"/>
  <c r="S10" i="14" s="1"/>
  <c r="N10" i="14"/>
  <c r="L10" i="14"/>
  <c r="K10" i="14"/>
  <c r="R6" i="14"/>
  <c r="S6" i="14" s="1"/>
  <c r="N6" i="14"/>
  <c r="L6" i="14"/>
  <c r="K6" i="14"/>
  <c r="R4" i="14"/>
  <c r="S4" i="14" s="1"/>
  <c r="N4" i="14"/>
  <c r="L4" i="14"/>
  <c r="K4" i="14"/>
  <c r="R13" i="13"/>
  <c r="S13" i="13" s="1"/>
  <c r="N13" i="13"/>
  <c r="L13" i="13"/>
  <c r="K13" i="13"/>
  <c r="R12" i="13"/>
  <c r="S12" i="13" s="1"/>
  <c r="N12" i="13"/>
  <c r="L12" i="13"/>
  <c r="K12" i="13"/>
  <c r="R11" i="13"/>
  <c r="S11" i="13" s="1"/>
  <c r="N11" i="13"/>
  <c r="L11" i="13"/>
  <c r="K11" i="13"/>
  <c r="R10" i="13"/>
  <c r="S10" i="13" s="1"/>
  <c r="N10" i="13"/>
  <c r="L10" i="13"/>
  <c r="K10" i="13"/>
  <c r="R6" i="13"/>
  <c r="S6" i="13" s="1"/>
  <c r="N6" i="13"/>
  <c r="L6" i="13"/>
  <c r="K6" i="13"/>
  <c r="R4" i="13"/>
  <c r="S4" i="13" s="1"/>
  <c r="N4" i="13"/>
  <c r="L4" i="13"/>
  <c r="K4" i="13"/>
  <c r="R13" i="12"/>
  <c r="S13" i="12" s="1"/>
  <c r="N13" i="12"/>
  <c r="L13" i="12"/>
  <c r="K13" i="12"/>
  <c r="R12" i="12"/>
  <c r="S12" i="12" s="1"/>
  <c r="N12" i="12"/>
  <c r="L12" i="12"/>
  <c r="K12" i="12"/>
  <c r="R11" i="12"/>
  <c r="S11" i="12" s="1"/>
  <c r="N11" i="12"/>
  <c r="L11" i="12"/>
  <c r="K11" i="12"/>
  <c r="R10" i="12"/>
  <c r="S10" i="12" s="1"/>
  <c r="N10" i="12"/>
  <c r="L10" i="12"/>
  <c r="K10" i="12"/>
  <c r="R6" i="12"/>
  <c r="S6" i="12" s="1"/>
  <c r="N6" i="12"/>
  <c r="L6" i="12"/>
  <c r="K6" i="12"/>
  <c r="R4" i="12"/>
  <c r="S4" i="12" s="1"/>
  <c r="N4" i="12"/>
  <c r="L4" i="12"/>
  <c r="K4" i="12"/>
  <c r="R13" i="11"/>
  <c r="S13" i="11" s="1"/>
  <c r="N13" i="11"/>
  <c r="L13" i="11"/>
  <c r="K13" i="11"/>
  <c r="R12" i="11"/>
  <c r="S12" i="11" s="1"/>
  <c r="N12" i="11"/>
  <c r="L12" i="11"/>
  <c r="K12" i="11"/>
  <c r="R11" i="11"/>
  <c r="S11" i="11" s="1"/>
  <c r="N11" i="11"/>
  <c r="L11" i="11"/>
  <c r="K11" i="11"/>
  <c r="R10" i="11"/>
  <c r="S10" i="11" s="1"/>
  <c r="N10" i="11"/>
  <c r="L10" i="11"/>
  <c r="K10" i="11"/>
  <c r="R6" i="11"/>
  <c r="S6" i="11" s="1"/>
  <c r="N6" i="11"/>
  <c r="L6" i="11"/>
  <c r="K6" i="11"/>
  <c r="R4" i="11"/>
  <c r="S4" i="11" s="1"/>
  <c r="N4" i="11"/>
  <c r="L4" i="11"/>
  <c r="K4" i="11"/>
  <c r="R13" i="10"/>
  <c r="S13" i="10" s="1"/>
  <c r="N13" i="10"/>
  <c r="L13" i="10"/>
  <c r="K13" i="10"/>
  <c r="R12" i="10"/>
  <c r="S12" i="10" s="1"/>
  <c r="N12" i="10"/>
  <c r="L12" i="10"/>
  <c r="K12" i="10"/>
  <c r="R11" i="10"/>
  <c r="S11" i="10" s="1"/>
  <c r="N11" i="10"/>
  <c r="L11" i="10"/>
  <c r="K11" i="10"/>
  <c r="R10" i="10"/>
  <c r="S10" i="10" s="1"/>
  <c r="N10" i="10"/>
  <c r="L10" i="10"/>
  <c r="K10" i="10"/>
  <c r="R6" i="10"/>
  <c r="S6" i="10" s="1"/>
  <c r="N6" i="10"/>
  <c r="L6" i="10"/>
  <c r="K6" i="10"/>
  <c r="R4" i="10"/>
  <c r="S4" i="10" s="1"/>
  <c r="N4" i="10"/>
  <c r="L4" i="10"/>
  <c r="K4" i="10"/>
  <c r="R13" i="9"/>
  <c r="S13" i="9" s="1"/>
  <c r="N13" i="9"/>
  <c r="L13" i="9"/>
  <c r="K13" i="9"/>
  <c r="R12" i="9"/>
  <c r="S12" i="9" s="1"/>
  <c r="N12" i="9"/>
  <c r="L12" i="9"/>
  <c r="K12" i="9"/>
  <c r="R11" i="9"/>
  <c r="S11" i="9" s="1"/>
  <c r="N11" i="9"/>
  <c r="L11" i="9"/>
  <c r="K11" i="9"/>
  <c r="R10" i="9"/>
  <c r="S10" i="9" s="1"/>
  <c r="N10" i="9"/>
  <c r="L10" i="9"/>
  <c r="K10" i="9"/>
  <c r="R6" i="9"/>
  <c r="S6" i="9" s="1"/>
  <c r="N6" i="9"/>
  <c r="L6" i="9"/>
  <c r="K6" i="9"/>
  <c r="R4" i="9"/>
  <c r="S4" i="9" s="1"/>
  <c r="N4" i="9"/>
  <c r="L4" i="9"/>
  <c r="K4" i="9"/>
  <c r="R13" i="8"/>
  <c r="S13" i="8" s="1"/>
  <c r="N13" i="8"/>
  <c r="L13" i="8"/>
  <c r="K13" i="8"/>
  <c r="R12" i="8"/>
  <c r="S12" i="8" s="1"/>
  <c r="N12" i="8"/>
  <c r="L12" i="8"/>
  <c r="K12" i="8"/>
  <c r="R11" i="8"/>
  <c r="S11" i="8" s="1"/>
  <c r="N11" i="8"/>
  <c r="L11" i="8"/>
  <c r="K11" i="8"/>
  <c r="R10" i="8"/>
  <c r="S10" i="8" s="1"/>
  <c r="N10" i="8"/>
  <c r="L10" i="8"/>
  <c r="K10" i="8"/>
  <c r="R6" i="8"/>
  <c r="S6" i="8" s="1"/>
  <c r="N6" i="8"/>
  <c r="L6" i="8"/>
  <c r="K6" i="8"/>
  <c r="R4" i="8"/>
  <c r="S4" i="8" s="1"/>
  <c r="N4" i="8"/>
  <c r="L4" i="8"/>
  <c r="K4" i="8"/>
  <c r="R13" i="7"/>
  <c r="S13" i="7" s="1"/>
  <c r="N13" i="7"/>
  <c r="L13" i="7"/>
  <c r="K13" i="7"/>
  <c r="R12" i="7"/>
  <c r="S12" i="7" s="1"/>
  <c r="N12" i="7"/>
  <c r="L12" i="7"/>
  <c r="K12" i="7"/>
  <c r="R11" i="7"/>
  <c r="S11" i="7" s="1"/>
  <c r="N11" i="7"/>
  <c r="L11" i="7"/>
  <c r="K11" i="7"/>
  <c r="R10" i="7"/>
  <c r="S10" i="7" s="1"/>
  <c r="N10" i="7"/>
  <c r="L10" i="7"/>
  <c r="K10" i="7"/>
  <c r="R6" i="7"/>
  <c r="S6" i="7" s="1"/>
  <c r="N6" i="7"/>
  <c r="L6" i="7"/>
  <c r="K6" i="7"/>
  <c r="R4" i="7"/>
  <c r="S4" i="7" s="1"/>
  <c r="N4" i="7"/>
  <c r="L4" i="7"/>
  <c r="K4" i="7"/>
  <c r="R13" i="6"/>
  <c r="S13" i="6" s="1"/>
  <c r="N13" i="6"/>
  <c r="L13" i="6"/>
  <c r="K13" i="6"/>
  <c r="R12" i="6"/>
  <c r="S12" i="6" s="1"/>
  <c r="N12" i="6"/>
  <c r="L12" i="6"/>
  <c r="K12" i="6"/>
  <c r="R11" i="6"/>
  <c r="S11" i="6" s="1"/>
  <c r="N11" i="6"/>
  <c r="L11" i="6"/>
  <c r="K11" i="6"/>
  <c r="R10" i="6"/>
  <c r="S10" i="6" s="1"/>
  <c r="N10" i="6"/>
  <c r="L10" i="6"/>
  <c r="K10" i="6"/>
  <c r="R6" i="6"/>
  <c r="S6" i="6" s="1"/>
  <c r="N6" i="6"/>
  <c r="L6" i="6"/>
  <c r="K6" i="6"/>
  <c r="R4" i="6"/>
  <c r="S4" i="6" s="1"/>
  <c r="N4" i="6"/>
  <c r="L4" i="6"/>
  <c r="K4" i="6"/>
  <c r="R13" i="5"/>
  <c r="S13" i="5" s="1"/>
  <c r="N13" i="5"/>
  <c r="L13" i="5"/>
  <c r="K13" i="5"/>
  <c r="R12" i="5"/>
  <c r="S12" i="5" s="1"/>
  <c r="N12" i="5"/>
  <c r="L12" i="5"/>
  <c r="K12" i="5"/>
  <c r="R11" i="5"/>
  <c r="S11" i="5" s="1"/>
  <c r="N11" i="5"/>
  <c r="L11" i="5"/>
  <c r="K11" i="5"/>
  <c r="R10" i="5"/>
  <c r="S10" i="5" s="1"/>
  <c r="N10" i="5"/>
  <c r="L10" i="5"/>
  <c r="K10" i="5"/>
  <c r="R6" i="5"/>
  <c r="S6" i="5" s="1"/>
  <c r="N6" i="5"/>
  <c r="L6" i="5"/>
  <c r="K6" i="5"/>
  <c r="R4" i="5"/>
  <c r="S4" i="5" s="1"/>
  <c r="N4" i="5"/>
  <c r="L4" i="5"/>
  <c r="K4" i="5"/>
  <c r="R13" i="4"/>
  <c r="S13" i="4" s="1"/>
  <c r="N13" i="4"/>
  <c r="L13" i="4"/>
  <c r="K13" i="4"/>
  <c r="R12" i="4"/>
  <c r="S12" i="4" s="1"/>
  <c r="N12" i="4"/>
  <c r="L12" i="4"/>
  <c r="K12" i="4"/>
  <c r="R11" i="4"/>
  <c r="S11" i="4" s="1"/>
  <c r="N11" i="4"/>
  <c r="L11" i="4"/>
  <c r="K11" i="4"/>
  <c r="R10" i="4"/>
  <c r="S10" i="4" s="1"/>
  <c r="N10" i="4"/>
  <c r="L10" i="4"/>
  <c r="K10" i="4"/>
  <c r="R6" i="4"/>
  <c r="S6" i="4" s="1"/>
  <c r="N6" i="4"/>
  <c r="L6" i="4"/>
  <c r="K6" i="4"/>
  <c r="R4" i="4"/>
  <c r="S4" i="4" s="1"/>
  <c r="N4" i="4"/>
  <c r="L4" i="4"/>
  <c r="K4" i="4"/>
  <c r="R13" i="3"/>
  <c r="S13" i="3" s="1"/>
  <c r="N13" i="3"/>
  <c r="L13" i="3"/>
  <c r="K13" i="3"/>
  <c r="R12" i="3"/>
  <c r="S12" i="3" s="1"/>
  <c r="N12" i="3"/>
  <c r="L12" i="3"/>
  <c r="K12" i="3"/>
  <c r="R11" i="3"/>
  <c r="S11" i="3" s="1"/>
  <c r="N11" i="3"/>
  <c r="L11" i="3"/>
  <c r="K11" i="3"/>
  <c r="R10" i="3"/>
  <c r="S10" i="3" s="1"/>
  <c r="N10" i="3"/>
  <c r="L10" i="3"/>
  <c r="K10" i="3"/>
  <c r="R6" i="3"/>
  <c r="S6" i="3" s="1"/>
  <c r="N6" i="3"/>
  <c r="L6" i="3"/>
  <c r="K6" i="3"/>
  <c r="R4" i="3"/>
  <c r="S4" i="3" s="1"/>
  <c r="N4" i="3"/>
  <c r="L4" i="3"/>
  <c r="K4" i="3"/>
  <c r="R13" i="2"/>
  <c r="S13" i="2" s="1"/>
  <c r="N13" i="2"/>
  <c r="L13" i="2"/>
  <c r="K13" i="2"/>
  <c r="R12" i="2"/>
  <c r="S12" i="2" s="1"/>
  <c r="N12" i="2"/>
  <c r="L12" i="2"/>
  <c r="K12" i="2"/>
  <c r="R11" i="2"/>
  <c r="S11" i="2" s="1"/>
  <c r="N11" i="2"/>
  <c r="L11" i="2"/>
  <c r="K11" i="2"/>
  <c r="R10" i="2"/>
  <c r="S10" i="2" s="1"/>
  <c r="N10" i="2"/>
  <c r="L10" i="2"/>
  <c r="K10" i="2"/>
  <c r="R6" i="2"/>
  <c r="S6" i="2" s="1"/>
  <c r="N6" i="2"/>
  <c r="L6" i="2"/>
  <c r="K6" i="2"/>
  <c r="R4" i="2"/>
  <c r="S4" i="2" s="1"/>
  <c r="N4" i="2"/>
  <c r="L4" i="2"/>
  <c r="K4" i="2"/>
  <c r="R13" i="1"/>
  <c r="S13" i="1" s="1"/>
  <c r="N13" i="1"/>
  <c r="L13" i="1"/>
  <c r="K13" i="1"/>
  <c r="R12" i="1"/>
  <c r="S12" i="1" s="1"/>
  <c r="N12" i="1"/>
  <c r="L12" i="1"/>
  <c r="K12" i="1"/>
  <c r="R11" i="1"/>
  <c r="S11" i="1" s="1"/>
  <c r="N11" i="1"/>
  <c r="L11" i="1"/>
  <c r="K11" i="1"/>
  <c r="R10" i="1"/>
  <c r="S10" i="1" s="1"/>
  <c r="N10" i="1"/>
  <c r="L10" i="1"/>
  <c r="K10" i="1"/>
  <c r="R6" i="1"/>
  <c r="S6" i="1" s="1"/>
  <c r="N6" i="1"/>
  <c r="L6" i="1"/>
  <c r="K6" i="1"/>
  <c r="R4" i="1"/>
  <c r="S4" i="1" s="1"/>
  <c r="N4" i="1"/>
  <c r="L4" i="1"/>
  <c r="K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5CFE1218-E0D7-4FB1-A586-DBDB74DF22C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00B35CF8-4DBC-43CE-ABD9-7EF9FC72290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D9064BA0-3158-47D3-BC06-998E8A8300E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3769623D-E2FE-4F9C-A8C0-34955B2957C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D2996AB3-B8FF-4161-B1F2-B88C1BDC790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13E2ADF8-717D-415E-84F8-18AAE6444F9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0A8F3CB8-3CEC-4DD6-AEC7-DB9FFBF1E68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82AB0350-3575-4DDD-B038-0C5AADA70B5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2E402CF6-7A8F-4184-90F3-9B979D3368F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D1ACC499-916F-4CB4-80C8-73301E7481B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D13567AF-121D-435C-B601-B79F6ECB410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F1C822FC-0CCB-4EF4-9385-699155DF2CA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AA6B491A-32B1-40FC-8D33-9D5A7F4C715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34EF791C-BE5B-4A2C-99F7-AE110A2A239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0DFB5D3D-B94B-4C2D-B654-1411CE6D81D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27/01/2025: CEDIDO PARA USO DO MUSEU NESTA DATA [EMAIL: 03.</t>
        </r>
      </text>
    </comment>
  </commentList>
</comments>
</file>

<file path=xl/sharedStrings.xml><?xml version="1.0" encoding="utf-8"?>
<sst xmlns="http://schemas.openxmlformats.org/spreadsheetml/2006/main" count="1770" uniqueCount="65">
  <si>
    <r>
      <rPr>
        <b/>
        <sz val="12"/>
        <rFont val="Calibri"/>
        <family val="2"/>
        <scheme val="minor"/>
      </rPr>
      <t>PE 0695/2026 SRP</t>
    </r>
    <r>
      <rPr>
        <sz val="12"/>
        <rFont val="Calibri"/>
        <family val="2"/>
        <scheme val="minor"/>
      </rPr>
      <t xml:space="preserve"> (SGPE DE ORIGEM: 43929/2025)</t>
    </r>
  </si>
  <si>
    <r>
      <rPr>
        <b/>
        <sz val="12"/>
        <rFont val="Calibri"/>
        <family val="2"/>
        <scheme val="minor"/>
      </rPr>
      <t xml:space="preserve">OBJETO: </t>
    </r>
    <r>
      <rPr>
        <sz val="12"/>
        <rFont val="Calibri"/>
        <family val="2"/>
        <scheme val="minor"/>
      </rPr>
      <t>CONTRATAÇÃO DE SOLUÇÃO INTEGRADA DE FECHADURAS DIGITAIS E LICENÇAS PARA O SISTEMA DE CONTROLE DE ACESSO DA UDESC</t>
    </r>
  </si>
  <si>
    <r>
      <t xml:space="preserve">VIGÊNCIA DA ATA: 04/11/2025 </t>
    </r>
    <r>
      <rPr>
        <b/>
        <sz val="12"/>
        <rFont val="Calibri"/>
        <family val="2"/>
        <scheme val="minor"/>
      </rPr>
      <t>até 04/11/2026</t>
    </r>
  </si>
  <si>
    <t xml:space="preserve"> AF nº  /2025 (Quantidade)</t>
  </si>
  <si>
    <t>CENTRO PARTICIPANTE:</t>
  </si>
  <si>
    <t>CEO</t>
  </si>
  <si>
    <t>Lote</t>
  </si>
  <si>
    <t>Item</t>
  </si>
  <si>
    <t>Empresa</t>
  </si>
  <si>
    <t>Descrição</t>
  </si>
  <si>
    <t>Marca</t>
  </si>
  <si>
    <t>Modelo</t>
  </si>
  <si>
    <t>Unidade</t>
  </si>
  <si>
    <t>Detalhamento</t>
  </si>
  <si>
    <t>Preço Unitário</t>
  </si>
  <si>
    <t>Qtde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</si>
  <si>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</si>
  <si>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</si>
  <si>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</si>
  <si>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</si>
  <si>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</si>
  <si>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</si>
  <si>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</si>
  <si>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Saldo / Automático</t>
  </si>
  <si>
    <t>ALERTA</t>
  </si>
  <si>
    <t xml:space="preserve">__/__/____ </t>
  </si>
  <si>
    <t>INTEGRASUL TECNOLOGIA DA INFORMAÇÃO E COMUNICAÇÃO LTDA - ME</t>
  </si>
  <si>
    <t>FECHADURA DIGITAL SIMPLES</t>
  </si>
  <si>
    <t>DAHUA/INTELBRAS</t>
  </si>
  <si>
    <t>unidade</t>
  </si>
  <si>
    <t>339030.24</t>
  </si>
  <si>
    <t>FECHADURA DIGITAL DUPLA</t>
  </si>
  <si>
    <t>AJUSTE LÓGICO/ELÉTRICO</t>
  </si>
  <si>
    <t xml:space="preserve">LIGHTERA/CORFIO/ DIVERSOS </t>
  </si>
  <si>
    <t>serviço</t>
  </si>
  <si>
    <t>339040.32</t>
  </si>
  <si>
    <t>LICENÇA DE USUÁRIOS ATIVOS</t>
  </si>
  <si>
    <t xml:space="preserve">INVENZI/ W-Access Expert (WXS-S-10KUSR E) </t>
  </si>
  <si>
    <t>449039.94</t>
  </si>
  <si>
    <t>LICENÇA DE CONEXÃO SIMULTÂNEA</t>
  </si>
  <si>
    <t xml:space="preserve">INVENZI / W-Access Expert (WXS-SMA1Y10CNX-E) </t>
  </si>
  <si>
    <t>LICENÇA DE LEITORA FACIAL</t>
  </si>
  <si>
    <t xml:space="preserve">INVENZI /W-Access Expert (WXS-S-256R-FR E) </t>
  </si>
  <si>
    <t>LICENÇA DE LPR</t>
  </si>
  <si>
    <t>INVENZI / W-Access Expert 
(WXS-S-LPR-INT-E)</t>
  </si>
  <si>
    <t>PROJETAR TECNOLOGIA DA INFORMAÇÃO EIRELI</t>
  </si>
  <si>
    <t>FECHADURA DIGITAL DE SOBREPOR</t>
  </si>
  <si>
    <t>INTELBRAS</t>
  </si>
  <si>
    <t>TAG DE ACESSO - TAG RFID</t>
  </si>
  <si>
    <t>339030.42 </t>
  </si>
  <si>
    <t>SERVIÇO DE INSTALAÇÃO</t>
  </si>
  <si>
    <t>PROJETAR</t>
  </si>
  <si>
    <t>339039.16</t>
  </si>
  <si>
    <t>ESAG</t>
  </si>
  <si>
    <t>FAED</t>
  </si>
  <si>
    <t>REITORIA</t>
  </si>
  <si>
    <t>CEAD</t>
  </si>
  <si>
    <t>CEFID</t>
  </si>
  <si>
    <t>CERES</t>
  </si>
  <si>
    <t>CAV</t>
  </si>
  <si>
    <t>CESFI</t>
  </si>
  <si>
    <t>CCT</t>
  </si>
  <si>
    <t>CEPLAN</t>
  </si>
  <si>
    <t>CEAVI</t>
  </si>
  <si>
    <t>CEART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</si>
</sst>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"/>
    <numFmt numFmtId="165" formatCode="_(* #,##0.00_);_(* \(#,##0.00\);_(* \-??_);_(@_)"/>
    <numFmt numFmtId="166" formatCode="#,##0;[Red]#,##0"/>
    <numFmt numFmtId="167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sz val="10"/>
      <name val="Arial"/>
      <family val="2"/>
      <charset val="1"/>
    </font>
    <font>
      <b/>
      <sz val="10"/>
      <color indexed="81"/>
      <name val="Segoe UI"/>
      <family val="2"/>
    </font>
    <font>
      <sz val="10"/>
      <color indexed="81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5" fontId="5" fillId="0" borderId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3" fontId="3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 wrapText="1"/>
    </xf>
    <xf numFmtId="164" fontId="4" fillId="2" borderId="5" xfId="0" applyNumberFormat="1" applyFont="1" applyFill="1" applyBorder="1" applyAlignment="1">
      <alignment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165" fontId="4" fillId="5" borderId="4" xfId="2" applyFont="1" applyFill="1" applyBorder="1" applyAlignment="1" applyProtection="1">
      <alignment horizontal="center" vertical="center" wrapText="1"/>
    </xf>
    <xf numFmtId="1" fontId="4" fillId="5" borderId="4" xfId="1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6" fontId="4" fillId="6" borderId="4" xfId="1" applyNumberFormat="1" applyFont="1" applyFill="1" applyBorder="1" applyAlignment="1">
      <alignment horizontal="center" vertical="center" wrapText="1"/>
    </xf>
    <xf numFmtId="0" fontId="4" fillId="6" borderId="4" xfId="1" applyFont="1" applyFill="1" applyBorder="1" applyAlignment="1" applyProtection="1">
      <alignment horizontal="center" vertical="center" wrapText="1"/>
      <protection locked="0"/>
    </xf>
    <xf numFmtId="14" fontId="3" fillId="7" borderId="5" xfId="1" applyNumberFormat="1" applyFont="1" applyFill="1" applyBorder="1" applyAlignment="1" applyProtection="1">
      <alignment horizontal="center" vertical="center" wrapText="1"/>
      <protection locked="0"/>
    </xf>
    <xf numFmtId="14" fontId="3" fillId="7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8" borderId="11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 wrapText="1"/>
    </xf>
    <xf numFmtId="44" fontId="8" fillId="8" borderId="4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3" fontId="3" fillId="9" borderId="4" xfId="0" applyNumberFormat="1" applyFont="1" applyFill="1" applyBorder="1" applyAlignment="1">
      <alignment horizontal="center" vertical="center" wrapText="1"/>
    </xf>
    <xf numFmtId="3" fontId="3" fillId="10" borderId="4" xfId="0" applyNumberFormat="1" applyFont="1" applyFill="1" applyBorder="1" applyAlignment="1">
      <alignment horizontal="center" vertical="center" wrapText="1"/>
    </xf>
    <xf numFmtId="3" fontId="3" fillId="11" borderId="4" xfId="0" applyNumberFormat="1" applyFont="1" applyFill="1" applyBorder="1" applyAlignment="1">
      <alignment horizontal="center" vertical="center" wrapText="1"/>
    </xf>
    <xf numFmtId="167" fontId="3" fillId="12" borderId="4" xfId="0" applyNumberFormat="1" applyFont="1" applyFill="1" applyBorder="1" applyAlignment="1">
      <alignment horizontal="center" vertical="center" wrapText="1"/>
    </xf>
    <xf numFmtId="3" fontId="3" fillId="13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5" xfId="1" applyFont="1" applyFill="1" applyBorder="1" applyAlignment="1" applyProtection="1">
      <alignment horizontal="center" vertical="center" wrapText="1"/>
      <protection locked="0"/>
    </xf>
    <xf numFmtId="0" fontId="3" fillId="8" borderId="4" xfId="1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>
      <alignment horizontal="center" vertical="center" wrapText="1"/>
    </xf>
    <xf numFmtId="1" fontId="3" fillId="8" borderId="4" xfId="1" applyNumberFormat="1" applyFont="1" applyFill="1" applyBorder="1" applyAlignment="1" applyProtection="1">
      <alignment horizontal="center" vertical="center" wrapText="1"/>
      <protection locked="0"/>
    </xf>
    <xf numFmtId="43" fontId="3" fillId="0" borderId="0" xfId="1" applyNumberFormat="1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44" fontId="4" fillId="0" borderId="0" xfId="1" applyNumberFormat="1" applyFont="1" applyAlignment="1">
      <alignment vertical="center" wrapText="1"/>
    </xf>
    <xf numFmtId="0" fontId="9" fillId="15" borderId="11" xfId="0" applyFont="1" applyFill="1" applyBorder="1" applyAlignment="1">
      <alignment horizontal="center" vertical="center"/>
    </xf>
    <xf numFmtId="0" fontId="3" fillId="8" borderId="0" xfId="0" applyFont="1" applyFill="1" applyAlignment="1">
      <alignment vertical="center" wrapText="1"/>
    </xf>
    <xf numFmtId="164" fontId="7" fillId="8" borderId="6" xfId="0" applyNumberFormat="1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3" fillId="16" borderId="4" xfId="1" applyNumberFormat="1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" fontId="3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3" fontId="3" fillId="4" borderId="5" xfId="1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3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4">
    <cellStyle name="Moeda 2" xfId="3" xr:uid="{00000000-0005-0000-0000-000031000000}"/>
    <cellStyle name="Normal" xfId="0" builtinId="0"/>
    <cellStyle name="Normal 2" xfId="1" xr:uid="{4D7D6030-F147-4DA3-BAE1-3CE27B739EAF}"/>
    <cellStyle name="Separador de milhares 3" xfId="2" xr:uid="{E44F1CA0-1E44-4E69-A272-F33F13E9D43C}"/>
  </cellStyles>
  <dxfs count="31"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A0B2-242B-47A3-A6BC-FFECCA01CC11}">
  <dimension ref="A1:AT13"/>
  <sheetViews>
    <sheetView zoomScale="70" zoomScaleNormal="70" workbookViewId="0">
      <selection activeCell="U8" sqref="U8"/>
    </sheetView>
  </sheetViews>
  <sheetFormatPr defaultRowHeight="15" x14ac:dyDescent="0.25"/>
  <sheetData>
    <row r="1" spans="1:46" s="2" customFormat="1" ht="38.2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5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7"/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0</v>
      </c>
      <c r="O4" s="21"/>
      <c r="P4" s="21"/>
      <c r="Q4" s="21"/>
      <c r="R4" s="23">
        <f t="shared" ref="R4:R13" si="0">J4-(SUM(T4:AS4))+M4+O4+P4-Q4</f>
        <v>0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7"/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30"/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0</v>
      </c>
      <c r="O6" s="21"/>
      <c r="P6" s="21"/>
      <c r="Q6" s="21"/>
      <c r="R6" s="23">
        <f t="shared" si="0"/>
        <v>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33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33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33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33"/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0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7"/>
      <c r="K11" s="19">
        <f t="shared" si="1"/>
        <v>0</v>
      </c>
      <c r="L11" s="20">
        <f t="shared" si="2"/>
        <v>0</v>
      </c>
      <c r="M11" s="21"/>
      <c r="N11" s="22">
        <f t="shared" si="3"/>
        <v>0</v>
      </c>
      <c r="O11" s="21"/>
      <c r="P11" s="21"/>
      <c r="Q11" s="21"/>
      <c r="R11" s="23">
        <f t="shared" si="0"/>
        <v>0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7"/>
      <c r="K12" s="19">
        <f t="shared" si="1"/>
        <v>0</v>
      </c>
      <c r="L12" s="20">
        <f t="shared" si="2"/>
        <v>0</v>
      </c>
      <c r="M12" s="21"/>
      <c r="N12" s="22">
        <f t="shared" si="3"/>
        <v>0</v>
      </c>
      <c r="O12" s="21"/>
      <c r="P12" s="21"/>
      <c r="Q12" s="21"/>
      <c r="R12" s="23">
        <f t="shared" si="0"/>
        <v>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36"/>
      <c r="K13" s="19">
        <f t="shared" si="1"/>
        <v>0</v>
      </c>
      <c r="L13" s="20">
        <f t="shared" si="2"/>
        <v>0</v>
      </c>
      <c r="M13" s="21"/>
      <c r="N13" s="22">
        <f t="shared" si="3"/>
        <v>0</v>
      </c>
      <c r="O13" s="21"/>
      <c r="P13" s="21"/>
      <c r="Q13" s="21"/>
      <c r="R13" s="23">
        <f t="shared" si="0"/>
        <v>0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30" priority="1" operator="lessThan">
      <formula>0</formula>
    </cfRule>
  </conditionalFormatting>
  <conditionalFormatting sqref="T4:AC13 AE4:AS13">
    <cfRule type="cellIs" dxfId="29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5D63B-3871-4E02-A979-5B611B9221CD}">
  <dimension ref="A1:AT13"/>
  <sheetViews>
    <sheetView workbookViewId="0">
      <selection activeCell="J7" sqref="J7"/>
    </sheetView>
  </sheetViews>
  <sheetFormatPr defaultRowHeight="15" x14ac:dyDescent="0.25"/>
  <cols>
    <col min="3" max="3" width="16.140625" customWidth="1"/>
    <col min="4" max="4" width="13.140625" customWidth="1"/>
    <col min="8" max="8" width="15.140625" customWidth="1"/>
    <col min="9" max="9" width="16.28515625" customWidth="1"/>
    <col min="10" max="10" width="11.28515625" customWidth="1"/>
    <col min="11" max="11" width="15.140625" customWidth="1"/>
    <col min="12" max="12" width="13.5703125" customWidth="1"/>
    <col min="18" max="18" width="13.28515625" customWidth="1"/>
  </cols>
  <sheetData>
    <row r="1" spans="1:46" s="2" customFormat="1" ht="52.9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59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90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22</v>
      </c>
      <c r="O4" s="21"/>
      <c r="P4" s="21"/>
      <c r="Q4" s="21"/>
      <c r="R4" s="23">
        <f t="shared" ref="R4:R13" si="0">J4-(SUM(T4:AS4))+M4+O4+P4-Q4</f>
        <v>90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10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100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25</v>
      </c>
      <c r="O6" s="21"/>
      <c r="P6" s="21"/>
      <c r="Q6" s="21"/>
      <c r="R6" s="23">
        <f t="shared" si="0"/>
        <v>100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>
        <v>1</v>
      </c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1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>
        <v>50</v>
      </c>
      <c r="K11" s="19">
        <f t="shared" si="1"/>
        <v>0</v>
      </c>
      <c r="L11" s="20">
        <f t="shared" si="2"/>
        <v>0</v>
      </c>
      <c r="M11" s="21"/>
      <c r="N11" s="22">
        <f t="shared" si="3"/>
        <v>12</v>
      </c>
      <c r="O11" s="21"/>
      <c r="P11" s="21"/>
      <c r="Q11" s="21"/>
      <c r="R11" s="23">
        <f t="shared" si="0"/>
        <v>50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>
        <v>120</v>
      </c>
      <c r="K12" s="19">
        <f t="shared" si="1"/>
        <v>0</v>
      </c>
      <c r="L12" s="20">
        <f t="shared" si="2"/>
        <v>0</v>
      </c>
      <c r="M12" s="21"/>
      <c r="N12" s="22">
        <f t="shared" si="3"/>
        <v>30</v>
      </c>
      <c r="O12" s="21"/>
      <c r="P12" s="21"/>
      <c r="Q12" s="21"/>
      <c r="R12" s="23">
        <f t="shared" si="0"/>
        <v>120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>
        <v>50</v>
      </c>
      <c r="K13" s="19">
        <f t="shared" si="1"/>
        <v>0</v>
      </c>
      <c r="L13" s="20">
        <f t="shared" si="2"/>
        <v>0</v>
      </c>
      <c r="M13" s="21"/>
      <c r="N13" s="22">
        <f t="shared" si="3"/>
        <v>12</v>
      </c>
      <c r="O13" s="21"/>
      <c r="P13" s="21"/>
      <c r="Q13" s="21"/>
      <c r="R13" s="23">
        <f t="shared" si="0"/>
        <v>50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11" priority="1" operator="lessThan">
      <formula>0</formula>
    </cfRule>
  </conditionalFormatting>
  <conditionalFormatting sqref="T4:AC13 AE4:AS13">
    <cfRule type="cellIs" dxfId="1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1D3D-127F-44D1-9621-6A052C59C970}">
  <dimension ref="A1:AT13"/>
  <sheetViews>
    <sheetView tabSelected="1" workbookViewId="0">
      <selection activeCell="J6" sqref="J6"/>
    </sheetView>
  </sheetViews>
  <sheetFormatPr defaultRowHeight="15" x14ac:dyDescent="0.25"/>
  <cols>
    <col min="3" max="3" width="15.85546875" customWidth="1"/>
    <col min="4" max="4" width="16.5703125" customWidth="1"/>
    <col min="8" max="8" width="15.7109375" customWidth="1"/>
    <col min="9" max="9" width="14.7109375" customWidth="1"/>
    <col min="10" max="10" width="13" customWidth="1"/>
    <col min="11" max="11" width="15" customWidth="1"/>
    <col min="12" max="12" width="13.7109375" customWidth="1"/>
    <col min="18" max="18" width="13.7109375" customWidth="1"/>
  </cols>
  <sheetData>
    <row r="1" spans="1:46" s="2" customFormat="1" ht="38.2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60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58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14</v>
      </c>
      <c r="O4" s="21"/>
      <c r="P4" s="21"/>
      <c r="Q4" s="21"/>
      <c r="R4" s="23">
        <f t="shared" ref="R4:R13" si="0">J4-(SUM(T4:AS4))+M4+O4+P4-Q4</f>
        <v>58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12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700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175</v>
      </c>
      <c r="O6" s="21"/>
      <c r="P6" s="21"/>
      <c r="Q6" s="21"/>
      <c r="R6" s="23">
        <f t="shared" si="0"/>
        <v>700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/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0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/>
      <c r="K11" s="19">
        <f t="shared" si="1"/>
        <v>0</v>
      </c>
      <c r="L11" s="20">
        <f t="shared" si="2"/>
        <v>0</v>
      </c>
      <c r="M11" s="21"/>
      <c r="N11" s="22">
        <f t="shared" si="3"/>
        <v>0</v>
      </c>
      <c r="O11" s="21"/>
      <c r="P11" s="21"/>
      <c r="Q11" s="21"/>
      <c r="R11" s="23">
        <f t="shared" si="0"/>
        <v>0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/>
      <c r="K12" s="19">
        <f t="shared" si="1"/>
        <v>0</v>
      </c>
      <c r="L12" s="20">
        <f t="shared" si="2"/>
        <v>0</v>
      </c>
      <c r="M12" s="21"/>
      <c r="N12" s="22">
        <f t="shared" si="3"/>
        <v>0</v>
      </c>
      <c r="O12" s="21"/>
      <c r="P12" s="21"/>
      <c r="Q12" s="21"/>
      <c r="R12" s="23">
        <f t="shared" si="0"/>
        <v>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/>
      <c r="K13" s="19">
        <f t="shared" si="1"/>
        <v>0</v>
      </c>
      <c r="L13" s="20">
        <f t="shared" si="2"/>
        <v>0</v>
      </c>
      <c r="M13" s="21"/>
      <c r="N13" s="22">
        <f t="shared" si="3"/>
        <v>0</v>
      </c>
      <c r="O13" s="21"/>
      <c r="P13" s="21"/>
      <c r="Q13" s="21"/>
      <c r="R13" s="23">
        <f t="shared" si="0"/>
        <v>0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9" priority="1" operator="lessThan">
      <formula>0</formula>
    </cfRule>
  </conditionalFormatting>
  <conditionalFormatting sqref="T4:AC13 AE4:AS13">
    <cfRule type="cellIs" dxfId="8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85CC-F6F2-468E-BC21-A05C83D18DEB}">
  <dimension ref="A1:AT13"/>
  <sheetViews>
    <sheetView workbookViewId="0">
      <selection activeCell="J7" sqref="J7"/>
    </sheetView>
  </sheetViews>
  <sheetFormatPr defaultRowHeight="15" x14ac:dyDescent="0.25"/>
  <cols>
    <col min="3" max="3" width="14.28515625" customWidth="1"/>
    <col min="4" max="4" width="12.7109375" customWidth="1"/>
    <col min="8" max="8" width="15.140625" customWidth="1"/>
    <col min="9" max="9" width="17" customWidth="1"/>
    <col min="10" max="10" width="11.5703125" customWidth="1"/>
    <col min="11" max="11" width="14.28515625" customWidth="1"/>
    <col min="12" max="12" width="13.85546875" customWidth="1"/>
    <col min="18" max="18" width="12.7109375" customWidth="1"/>
  </cols>
  <sheetData>
    <row r="1" spans="1:46" s="2" customFormat="1" ht="51.6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61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5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1</v>
      </c>
      <c r="O4" s="21"/>
      <c r="P4" s="21"/>
      <c r="Q4" s="21"/>
      <c r="R4" s="23">
        <f t="shared" ref="R4:R13" si="0">J4-(SUM(T4:AS4))+M4+O4+P4-Q4</f>
        <v>5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5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10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2</v>
      </c>
      <c r="O6" s="21"/>
      <c r="P6" s="21"/>
      <c r="Q6" s="21"/>
      <c r="R6" s="23">
        <f t="shared" si="0"/>
        <v>10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/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0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>
        <v>5</v>
      </c>
      <c r="K11" s="19">
        <f t="shared" si="1"/>
        <v>0</v>
      </c>
      <c r="L11" s="20">
        <f t="shared" si="2"/>
        <v>0</v>
      </c>
      <c r="M11" s="21"/>
      <c r="N11" s="22">
        <f t="shared" si="3"/>
        <v>1</v>
      </c>
      <c r="O11" s="21"/>
      <c r="P11" s="21"/>
      <c r="Q11" s="21"/>
      <c r="R11" s="23">
        <f t="shared" si="0"/>
        <v>5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>
        <v>20</v>
      </c>
      <c r="K12" s="19">
        <f t="shared" si="1"/>
        <v>0</v>
      </c>
      <c r="L12" s="20">
        <f t="shared" si="2"/>
        <v>0</v>
      </c>
      <c r="M12" s="21"/>
      <c r="N12" s="22">
        <f t="shared" si="3"/>
        <v>5</v>
      </c>
      <c r="O12" s="21"/>
      <c r="P12" s="21"/>
      <c r="Q12" s="21"/>
      <c r="R12" s="23">
        <f t="shared" si="0"/>
        <v>20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>
        <v>15</v>
      </c>
      <c r="K13" s="19">
        <f t="shared" si="1"/>
        <v>0</v>
      </c>
      <c r="L13" s="20">
        <f t="shared" si="2"/>
        <v>0</v>
      </c>
      <c r="M13" s="21"/>
      <c r="N13" s="22">
        <f t="shared" si="3"/>
        <v>3</v>
      </c>
      <c r="O13" s="21"/>
      <c r="P13" s="21"/>
      <c r="Q13" s="21"/>
      <c r="R13" s="23">
        <f t="shared" si="0"/>
        <v>15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7" priority="1" operator="lessThan">
      <formula>0</formula>
    </cfRule>
  </conditionalFormatting>
  <conditionalFormatting sqref="T4:AC13 AE4:AS13">
    <cfRule type="cellIs" dxfId="6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956F-296D-4E9D-8467-72193C97C757}">
  <dimension ref="A1:AT13"/>
  <sheetViews>
    <sheetView topLeftCell="A7" zoomScale="85" zoomScaleNormal="85" workbookViewId="0">
      <selection activeCell="J9" sqref="J9"/>
    </sheetView>
  </sheetViews>
  <sheetFormatPr defaultRowHeight="15" x14ac:dyDescent="0.25"/>
  <cols>
    <col min="3" max="3" width="15.7109375" customWidth="1"/>
    <col min="4" max="4" width="12.140625" customWidth="1"/>
    <col min="8" max="8" width="14.85546875" customWidth="1"/>
    <col min="9" max="9" width="16.28515625" customWidth="1"/>
    <col min="10" max="10" width="13.42578125" customWidth="1"/>
    <col min="11" max="11" width="14.42578125" customWidth="1"/>
    <col min="12" max="12" width="14.28515625" customWidth="1"/>
    <col min="18" max="18" width="13.85546875" customWidth="1"/>
  </cols>
  <sheetData>
    <row r="1" spans="1:46" s="2" customFormat="1" ht="56.4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56.45" customHeight="1" x14ac:dyDescent="0.25">
      <c r="A2" s="46" t="s">
        <v>4</v>
      </c>
      <c r="B2" s="47"/>
      <c r="C2" s="47"/>
      <c r="D2" s="3" t="s">
        <v>62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6.45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56.45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5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1</v>
      </c>
      <c r="O4" s="21"/>
      <c r="P4" s="21"/>
      <c r="Q4" s="21"/>
      <c r="R4" s="23">
        <f t="shared" ref="R4:R13" si="0">J4-(SUM(T4:AS4))+M4+O4+P4-Q4</f>
        <v>5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56.45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5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56.45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5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1</v>
      </c>
      <c r="O6" s="21"/>
      <c r="P6" s="21"/>
      <c r="Q6" s="21"/>
      <c r="R6" s="23">
        <f t="shared" si="0"/>
        <v>5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56.45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56.45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56.45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56.45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>
        <v>1</v>
      </c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1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56.45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>
        <v>5</v>
      </c>
      <c r="K11" s="19">
        <f t="shared" si="1"/>
        <v>0</v>
      </c>
      <c r="L11" s="20">
        <f t="shared" si="2"/>
        <v>0</v>
      </c>
      <c r="M11" s="21"/>
      <c r="N11" s="22">
        <f t="shared" si="3"/>
        <v>1</v>
      </c>
      <c r="O11" s="21"/>
      <c r="P11" s="21"/>
      <c r="Q11" s="21"/>
      <c r="R11" s="23">
        <f t="shared" si="0"/>
        <v>5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56.45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>
        <v>50</v>
      </c>
      <c r="K12" s="19">
        <f t="shared" si="1"/>
        <v>0</v>
      </c>
      <c r="L12" s="20">
        <f t="shared" si="2"/>
        <v>0</v>
      </c>
      <c r="M12" s="21"/>
      <c r="N12" s="22">
        <f t="shared" si="3"/>
        <v>12</v>
      </c>
      <c r="O12" s="21"/>
      <c r="P12" s="21"/>
      <c r="Q12" s="21"/>
      <c r="R12" s="23">
        <f t="shared" si="0"/>
        <v>50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56.45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>
        <v>5</v>
      </c>
      <c r="K13" s="19">
        <f t="shared" si="1"/>
        <v>0</v>
      </c>
      <c r="L13" s="20">
        <f t="shared" si="2"/>
        <v>0</v>
      </c>
      <c r="M13" s="21"/>
      <c r="N13" s="22">
        <f t="shared" si="3"/>
        <v>1</v>
      </c>
      <c r="O13" s="21"/>
      <c r="P13" s="21"/>
      <c r="Q13" s="21"/>
      <c r="R13" s="23">
        <f t="shared" si="0"/>
        <v>5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5" priority="1" operator="lessThan">
      <formula>0</formula>
    </cfRule>
  </conditionalFormatting>
  <conditionalFormatting sqref="T4:AC13 AE4:AS13">
    <cfRule type="cellIs" dxfId="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1624-38D2-4BA4-881C-EA77B6385DFE}">
  <dimension ref="A1:AT13"/>
  <sheetViews>
    <sheetView topLeftCell="A6" zoomScale="70" zoomScaleNormal="70" workbookViewId="0">
      <selection activeCell="J9" sqref="J9"/>
    </sheetView>
  </sheetViews>
  <sheetFormatPr defaultRowHeight="15" x14ac:dyDescent="0.25"/>
  <cols>
    <col min="3" max="3" width="15.7109375" customWidth="1"/>
    <col min="4" max="4" width="18.85546875" customWidth="1"/>
    <col min="6" max="6" width="10.7109375" customWidth="1"/>
    <col min="7" max="7" width="8.85546875" style="37"/>
    <col min="8" max="8" width="14.7109375" customWidth="1"/>
    <col min="9" max="9" width="15.28515625" customWidth="1"/>
    <col min="10" max="10" width="11.7109375" customWidth="1"/>
    <col min="11" max="11" width="14.5703125" customWidth="1"/>
    <col min="12" max="12" width="14.42578125" customWidth="1"/>
    <col min="18" max="18" width="14.7109375" customWidth="1"/>
  </cols>
  <sheetData>
    <row r="1" spans="1:46" s="2" customFormat="1" ht="52.1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52.15" customHeight="1" x14ac:dyDescent="0.25">
      <c r="A2" s="46" t="s">
        <v>4</v>
      </c>
      <c r="B2" s="47"/>
      <c r="C2" s="47"/>
      <c r="D2" s="3" t="s">
        <v>63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2.15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52.15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92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23</v>
      </c>
      <c r="O4" s="21"/>
      <c r="P4" s="21"/>
      <c r="Q4" s="21"/>
      <c r="R4" s="23">
        <f t="shared" ref="R4:R13" si="0">J4-(SUM(T4:AS4))+M4+O4+P4-Q4</f>
        <v>92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52.15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/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52.15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/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0</v>
      </c>
      <c r="O6" s="21"/>
      <c r="P6" s="21"/>
      <c r="Q6" s="21"/>
      <c r="R6" s="23">
        <f t="shared" si="0"/>
        <v>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52.15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52.15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52.15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52.15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>
        <v>4</v>
      </c>
      <c r="K10" s="19">
        <f t="shared" si="1"/>
        <v>0</v>
      </c>
      <c r="L10" s="20">
        <f t="shared" si="2"/>
        <v>0</v>
      </c>
      <c r="M10" s="21"/>
      <c r="N10" s="22">
        <f t="shared" si="3"/>
        <v>1</v>
      </c>
      <c r="O10" s="21"/>
      <c r="P10" s="21"/>
      <c r="Q10" s="21"/>
      <c r="R10" s="23">
        <f t="shared" si="0"/>
        <v>4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52.15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/>
      <c r="K11" s="19">
        <f t="shared" si="1"/>
        <v>0</v>
      </c>
      <c r="L11" s="20">
        <f t="shared" si="2"/>
        <v>0</v>
      </c>
      <c r="M11" s="21"/>
      <c r="N11" s="22">
        <f t="shared" si="3"/>
        <v>0</v>
      </c>
      <c r="O11" s="21"/>
      <c r="P11" s="21"/>
      <c r="Q11" s="21"/>
      <c r="R11" s="23">
        <f t="shared" si="0"/>
        <v>0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52.15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/>
      <c r="K12" s="19">
        <f t="shared" si="1"/>
        <v>0</v>
      </c>
      <c r="L12" s="20">
        <f t="shared" si="2"/>
        <v>0</v>
      </c>
      <c r="M12" s="21"/>
      <c r="N12" s="22">
        <f t="shared" si="3"/>
        <v>0</v>
      </c>
      <c r="O12" s="21"/>
      <c r="P12" s="21"/>
      <c r="Q12" s="21"/>
      <c r="R12" s="23">
        <f t="shared" si="0"/>
        <v>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52.15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/>
      <c r="K13" s="19">
        <f t="shared" si="1"/>
        <v>0</v>
      </c>
      <c r="L13" s="20">
        <f t="shared" si="2"/>
        <v>0</v>
      </c>
      <c r="M13" s="21"/>
      <c r="N13" s="22">
        <f t="shared" si="3"/>
        <v>0</v>
      </c>
      <c r="O13" s="21"/>
      <c r="P13" s="21"/>
      <c r="Q13" s="21"/>
      <c r="R13" s="23">
        <f t="shared" si="0"/>
        <v>0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3" priority="1" operator="lessThan">
      <formula>0</formula>
    </cfRule>
  </conditionalFormatting>
  <conditionalFormatting sqref="T4:AC13 AE4:AS13">
    <cfRule type="cellIs" dxfId="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5390-85C7-4331-880D-55BEFEC9EFAB}">
  <dimension ref="A1:AT13"/>
  <sheetViews>
    <sheetView workbookViewId="0">
      <selection activeCell="D11" sqref="D11"/>
    </sheetView>
  </sheetViews>
  <sheetFormatPr defaultRowHeight="15" x14ac:dyDescent="0.25"/>
  <cols>
    <col min="3" max="3" width="15.7109375" customWidth="1"/>
    <col min="4" max="4" width="16.140625" customWidth="1"/>
    <col min="8" max="8" width="14.28515625" customWidth="1"/>
    <col min="9" max="9" width="14.85546875" customWidth="1"/>
    <col min="10" max="10" width="12.85546875" customWidth="1"/>
    <col min="11" max="11" width="14.28515625" customWidth="1"/>
    <col min="12" max="12" width="13.7109375" customWidth="1"/>
    <col min="18" max="18" width="13.7109375" customWidth="1"/>
  </cols>
  <sheetData>
    <row r="1" spans="1:46" s="2" customFormat="1" ht="55.1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5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4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1</v>
      </c>
      <c r="O4" s="21"/>
      <c r="P4" s="21"/>
      <c r="Q4" s="21"/>
      <c r="R4" s="23">
        <f t="shared" ref="R4:R13" si="0">J4-(SUM(T4:AS4))+M4+O4+P4-Q4</f>
        <v>4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2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20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5</v>
      </c>
      <c r="O6" s="21"/>
      <c r="P6" s="21"/>
      <c r="Q6" s="21"/>
      <c r="R6" s="23">
        <f t="shared" si="0"/>
        <v>20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/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0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>
        <v>4</v>
      </c>
      <c r="K11" s="19">
        <f t="shared" si="1"/>
        <v>0</v>
      </c>
      <c r="L11" s="20">
        <f t="shared" si="2"/>
        <v>0</v>
      </c>
      <c r="M11" s="21"/>
      <c r="N11" s="22">
        <f t="shared" si="3"/>
        <v>1</v>
      </c>
      <c r="O11" s="21"/>
      <c r="P11" s="21"/>
      <c r="Q11" s="21"/>
      <c r="R11" s="23">
        <f t="shared" si="0"/>
        <v>4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>
        <v>100</v>
      </c>
      <c r="K12" s="19">
        <f t="shared" si="1"/>
        <v>0</v>
      </c>
      <c r="L12" s="20">
        <f t="shared" si="2"/>
        <v>0</v>
      </c>
      <c r="M12" s="21"/>
      <c r="N12" s="22">
        <f t="shared" si="3"/>
        <v>25</v>
      </c>
      <c r="O12" s="21"/>
      <c r="P12" s="21"/>
      <c r="Q12" s="21"/>
      <c r="R12" s="23">
        <f t="shared" si="0"/>
        <v>100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>
        <v>12</v>
      </c>
      <c r="K13" s="19">
        <f t="shared" si="1"/>
        <v>0</v>
      </c>
      <c r="L13" s="20">
        <f t="shared" si="2"/>
        <v>0</v>
      </c>
      <c r="M13" s="21"/>
      <c r="N13" s="22">
        <f t="shared" si="3"/>
        <v>3</v>
      </c>
      <c r="O13" s="21"/>
      <c r="P13" s="21"/>
      <c r="Q13" s="21"/>
      <c r="R13" s="23">
        <f t="shared" si="0"/>
        <v>12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1" priority="1" operator="lessThan">
      <formula>0</formula>
    </cfRule>
  </conditionalFormatting>
  <conditionalFormatting sqref="T4:AC13 AE4:AS13"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4176-C51E-4192-AB47-05BED37A95A1}">
  <dimension ref="A1:AT13"/>
  <sheetViews>
    <sheetView zoomScale="70" zoomScaleNormal="70" workbookViewId="0">
      <selection activeCell="J5" sqref="J5"/>
    </sheetView>
  </sheetViews>
  <sheetFormatPr defaultRowHeight="15" x14ac:dyDescent="0.25"/>
  <cols>
    <col min="3" max="3" width="18" customWidth="1"/>
    <col min="4" max="4" width="19" customWidth="1"/>
    <col min="7" max="7" width="10.7109375" customWidth="1"/>
    <col min="8" max="8" width="15.7109375" customWidth="1"/>
    <col min="9" max="9" width="17.7109375" bestFit="1" customWidth="1"/>
    <col min="10" max="10" width="13.7109375" customWidth="1"/>
    <col min="11" max="11" width="14.42578125" customWidth="1"/>
    <col min="12" max="12" width="14.28515625" customWidth="1"/>
    <col min="13" max="13" width="15.85546875" customWidth="1"/>
    <col min="14" max="14" width="15.140625" customWidth="1"/>
    <col min="15" max="15" width="13.140625" customWidth="1"/>
    <col min="16" max="16" width="12.7109375" customWidth="1"/>
    <col min="17" max="17" width="12" customWidth="1"/>
    <col min="18" max="18" width="12.140625" customWidth="1"/>
  </cols>
  <sheetData>
    <row r="1" spans="1:46" s="2" customFormat="1" ht="58.1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58.15" customHeight="1" x14ac:dyDescent="0.25">
      <c r="A2" s="46" t="s">
        <v>4</v>
      </c>
      <c r="B2" s="47"/>
      <c r="C2" s="47"/>
      <c r="D2" s="3" t="s">
        <v>5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8.15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58.15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38">
        <v>5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1</v>
      </c>
      <c r="O4" s="21"/>
      <c r="P4" s="21"/>
      <c r="Q4" s="21"/>
      <c r="R4" s="23">
        <f t="shared" ref="R4:R13" si="0">J4-(SUM(T4:AS4))+M4+O4+P4-Q4</f>
        <v>5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58.15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38"/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58.15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38">
        <v>500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125</v>
      </c>
      <c r="O6" s="21"/>
      <c r="P6" s="21"/>
      <c r="Q6" s="21"/>
      <c r="R6" s="23">
        <f t="shared" si="0"/>
        <v>500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58.15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38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58.15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38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58.15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38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58.15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38">
        <v>6</v>
      </c>
      <c r="K10" s="19">
        <f t="shared" si="1"/>
        <v>0</v>
      </c>
      <c r="L10" s="20">
        <f t="shared" si="2"/>
        <v>0</v>
      </c>
      <c r="M10" s="21"/>
      <c r="N10" s="22">
        <f t="shared" si="3"/>
        <v>1</v>
      </c>
      <c r="O10" s="21"/>
      <c r="P10" s="21"/>
      <c r="Q10" s="21"/>
      <c r="R10" s="23">
        <f t="shared" si="0"/>
        <v>6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58.15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38">
        <v>45</v>
      </c>
      <c r="K11" s="19">
        <f t="shared" si="1"/>
        <v>0</v>
      </c>
      <c r="L11" s="20">
        <f t="shared" si="2"/>
        <v>0</v>
      </c>
      <c r="M11" s="21"/>
      <c r="N11" s="22">
        <f t="shared" si="3"/>
        <v>11</v>
      </c>
      <c r="O11" s="21"/>
      <c r="P11" s="21"/>
      <c r="Q11" s="21"/>
      <c r="R11" s="23">
        <f t="shared" si="0"/>
        <v>45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58.15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38">
        <v>135</v>
      </c>
      <c r="K12" s="19">
        <f t="shared" si="1"/>
        <v>0</v>
      </c>
      <c r="L12" s="20">
        <f t="shared" si="2"/>
        <v>0</v>
      </c>
      <c r="M12" s="21"/>
      <c r="N12" s="22">
        <f t="shared" si="3"/>
        <v>33</v>
      </c>
      <c r="O12" s="21"/>
      <c r="P12" s="21"/>
      <c r="Q12" s="21"/>
      <c r="R12" s="23">
        <f t="shared" si="0"/>
        <v>135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58.15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38">
        <v>45</v>
      </c>
      <c r="K13" s="19">
        <f t="shared" si="1"/>
        <v>0</v>
      </c>
      <c r="L13" s="20">
        <f t="shared" si="2"/>
        <v>0</v>
      </c>
      <c r="M13" s="21"/>
      <c r="N13" s="22">
        <f t="shared" si="3"/>
        <v>11</v>
      </c>
      <c r="O13" s="21"/>
      <c r="P13" s="21"/>
      <c r="Q13" s="21"/>
      <c r="R13" s="23">
        <f t="shared" si="0"/>
        <v>45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28" priority="1" operator="lessThan">
      <formula>0</formula>
    </cfRule>
  </conditionalFormatting>
  <conditionalFormatting sqref="T4:AC13 AE4:AS13">
    <cfRule type="cellIs" dxfId="27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3C44-08E0-4D3C-83E3-A6787A4CB7CF}">
  <dimension ref="A1:AT13"/>
  <sheetViews>
    <sheetView zoomScale="70" zoomScaleNormal="70" workbookViewId="0">
      <selection activeCell="I18" sqref="I18"/>
    </sheetView>
  </sheetViews>
  <sheetFormatPr defaultRowHeight="15" x14ac:dyDescent="0.25"/>
  <cols>
    <col min="3" max="3" width="15.7109375" customWidth="1"/>
    <col min="4" max="4" width="16.7109375" customWidth="1"/>
    <col min="7" max="7" width="11.140625" customWidth="1"/>
    <col min="8" max="8" width="16.5703125" customWidth="1"/>
    <col min="9" max="9" width="17.7109375" bestFit="1" customWidth="1"/>
    <col min="10" max="10" width="14.140625" customWidth="1"/>
    <col min="11" max="11" width="14.5703125" customWidth="1"/>
    <col min="12" max="12" width="15" customWidth="1"/>
    <col min="13" max="13" width="14.85546875" customWidth="1"/>
    <col min="14" max="14" width="13.5703125" customWidth="1"/>
    <col min="15" max="15" width="13.85546875" customWidth="1"/>
    <col min="16" max="16" width="13.5703125" customWidth="1"/>
    <col min="17" max="17" width="12.7109375" customWidth="1"/>
    <col min="18" max="18" width="16" customWidth="1"/>
  </cols>
  <sheetData>
    <row r="1" spans="1:46" s="2" customFormat="1" ht="38.25" customHeight="1" x14ac:dyDescent="0.25">
      <c r="A1" s="57" t="s">
        <v>0</v>
      </c>
      <c r="B1" s="58"/>
      <c r="C1" s="59"/>
      <c r="D1" s="60" t="s">
        <v>1</v>
      </c>
      <c r="E1" s="61"/>
      <c r="F1" s="61"/>
      <c r="G1" s="61"/>
      <c r="H1" s="61"/>
      <c r="I1" s="62"/>
      <c r="J1" s="63" t="s">
        <v>2</v>
      </c>
      <c r="K1" s="64"/>
      <c r="L1" s="64"/>
      <c r="M1" s="64"/>
      <c r="N1" s="64"/>
      <c r="O1" s="64"/>
      <c r="P1" s="64"/>
      <c r="Q1" s="64"/>
      <c r="R1" s="64"/>
      <c r="S1" s="65"/>
      <c r="T1" s="55" t="s">
        <v>3</v>
      </c>
      <c r="U1" s="55" t="s">
        <v>3</v>
      </c>
      <c r="V1" s="55" t="s">
        <v>3</v>
      </c>
      <c r="W1" s="55" t="s">
        <v>3</v>
      </c>
      <c r="X1" s="55" t="s">
        <v>3</v>
      </c>
      <c r="Y1" s="55" t="s">
        <v>3</v>
      </c>
      <c r="Z1" s="55" t="s">
        <v>3</v>
      </c>
      <c r="AA1" s="55" t="s">
        <v>3</v>
      </c>
      <c r="AB1" s="55" t="s">
        <v>3</v>
      </c>
      <c r="AC1" s="55" t="s">
        <v>3</v>
      </c>
      <c r="AD1" s="55" t="s">
        <v>3</v>
      </c>
      <c r="AE1" s="55" t="s">
        <v>3</v>
      </c>
      <c r="AF1" s="55" t="s">
        <v>3</v>
      </c>
      <c r="AG1" s="55" t="s">
        <v>3</v>
      </c>
      <c r="AH1" s="55" t="s">
        <v>3</v>
      </c>
      <c r="AI1" s="55" t="s">
        <v>3</v>
      </c>
      <c r="AJ1" s="55" t="s">
        <v>3</v>
      </c>
      <c r="AK1" s="55" t="s">
        <v>3</v>
      </c>
      <c r="AL1" s="55" t="s">
        <v>3</v>
      </c>
      <c r="AM1" s="55" t="s">
        <v>3</v>
      </c>
      <c r="AN1" s="55" t="s">
        <v>3</v>
      </c>
      <c r="AO1" s="55" t="s">
        <v>3</v>
      </c>
      <c r="AP1" s="55" t="s">
        <v>3</v>
      </c>
      <c r="AQ1" s="55" t="s">
        <v>3</v>
      </c>
      <c r="AR1" s="55" t="s">
        <v>3</v>
      </c>
      <c r="AS1" s="5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55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</row>
    <row r="3" spans="1:46" s="2" customFormat="1" ht="58.15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38">
        <v>35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8</v>
      </c>
      <c r="O4" s="21"/>
      <c r="P4" s="21"/>
      <c r="Q4" s="21"/>
      <c r="R4" s="23">
        <f t="shared" ref="R4:R13" si="0">J4-(SUM(T4:AS4))+M4+O4+P4-Q4</f>
        <v>35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38">
        <v>2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38">
        <v>700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175</v>
      </c>
      <c r="O6" s="21"/>
      <c r="P6" s="21"/>
      <c r="Q6" s="21"/>
      <c r="R6" s="23">
        <f t="shared" si="0"/>
        <v>700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38">
        <v>2</v>
      </c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38">
        <v>3</v>
      </c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38">
        <v>3</v>
      </c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38">
        <v>4</v>
      </c>
      <c r="K10" s="19">
        <f t="shared" si="1"/>
        <v>0</v>
      </c>
      <c r="L10" s="20">
        <f t="shared" si="2"/>
        <v>0</v>
      </c>
      <c r="M10" s="21"/>
      <c r="N10" s="22">
        <f t="shared" si="3"/>
        <v>1</v>
      </c>
      <c r="O10" s="21"/>
      <c r="P10" s="21"/>
      <c r="Q10" s="21"/>
      <c r="R10" s="23">
        <f t="shared" si="0"/>
        <v>4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38"/>
      <c r="K11" s="19">
        <f t="shared" si="1"/>
        <v>0</v>
      </c>
      <c r="L11" s="20">
        <f t="shared" si="2"/>
        <v>0</v>
      </c>
      <c r="M11" s="21"/>
      <c r="N11" s="22">
        <f t="shared" si="3"/>
        <v>0</v>
      </c>
      <c r="O11" s="21"/>
      <c r="P11" s="21"/>
      <c r="Q11" s="21"/>
      <c r="R11" s="23">
        <f t="shared" si="0"/>
        <v>0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38"/>
      <c r="K12" s="19">
        <f t="shared" si="1"/>
        <v>0</v>
      </c>
      <c r="L12" s="20">
        <f t="shared" si="2"/>
        <v>0</v>
      </c>
      <c r="M12" s="21"/>
      <c r="N12" s="22">
        <f t="shared" si="3"/>
        <v>0</v>
      </c>
      <c r="O12" s="21"/>
      <c r="P12" s="21"/>
      <c r="Q12" s="21"/>
      <c r="R12" s="23">
        <f t="shared" si="0"/>
        <v>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38"/>
      <c r="K13" s="19">
        <f t="shared" si="1"/>
        <v>0</v>
      </c>
      <c r="L13" s="20">
        <f t="shared" si="2"/>
        <v>0</v>
      </c>
      <c r="M13" s="21"/>
      <c r="N13" s="22">
        <f t="shared" si="3"/>
        <v>0</v>
      </c>
      <c r="O13" s="21"/>
      <c r="P13" s="21"/>
      <c r="Q13" s="21"/>
      <c r="R13" s="23">
        <f t="shared" si="0"/>
        <v>0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26" priority="1" operator="lessThan">
      <formula>0</formula>
    </cfRule>
  </conditionalFormatting>
  <conditionalFormatting sqref="T4:AC13 AE4:AS13">
    <cfRule type="cellIs" dxfId="25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2102-8E2C-45C8-9CDD-D73BA5BFD540}">
  <dimension ref="A1:AT13"/>
  <sheetViews>
    <sheetView zoomScale="85" zoomScaleNormal="85" workbookViewId="0">
      <selection activeCell="U9" sqref="U9"/>
    </sheetView>
  </sheetViews>
  <sheetFormatPr defaultRowHeight="15" x14ac:dyDescent="0.25"/>
  <cols>
    <col min="3" max="3" width="14.7109375" customWidth="1"/>
    <col min="4" max="4" width="14" customWidth="1"/>
    <col min="7" max="7" width="10.140625" customWidth="1"/>
    <col min="8" max="8" width="13.85546875" customWidth="1"/>
    <col min="9" max="9" width="17.5703125" customWidth="1"/>
    <col min="10" max="10" width="14.7109375" customWidth="1"/>
    <col min="11" max="11" width="15.7109375" customWidth="1"/>
    <col min="12" max="12" width="16.42578125" customWidth="1"/>
    <col min="18" max="18" width="14.5703125" customWidth="1"/>
  </cols>
  <sheetData>
    <row r="1" spans="1:46" s="2" customFormat="1" ht="38.2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54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96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24</v>
      </c>
      <c r="O4" s="21"/>
      <c r="P4" s="21"/>
      <c r="Q4" s="21"/>
      <c r="R4" s="23">
        <f t="shared" ref="R4:R13" si="0">J4-(SUM(T4:AS4))+M4+O4+P4-Q4</f>
        <v>96</v>
      </c>
      <c r="S4" s="24" t="str">
        <f>IF(R4&lt;0,"ATENÇÃO","OK")</f>
        <v>OK</v>
      </c>
      <c r="T4" s="26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4</v>
      </c>
      <c r="K5" s="19"/>
      <c r="L5" s="20"/>
      <c r="M5" s="21"/>
      <c r="N5" s="22"/>
      <c r="O5" s="21"/>
      <c r="P5" s="21"/>
      <c r="Q5" s="21"/>
      <c r="R5" s="23"/>
      <c r="S5" s="24"/>
      <c r="T5" s="26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1600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400</v>
      </c>
      <c r="O6" s="21"/>
      <c r="P6" s="21"/>
      <c r="Q6" s="21"/>
      <c r="R6" s="23">
        <f t="shared" si="0"/>
        <v>1600</v>
      </c>
      <c r="S6" s="24" t="str">
        <f t="shared" ref="S6:S13" si="4">IF(R6&lt;0,"ATENÇÃO","OK")</f>
        <v>OK</v>
      </c>
      <c r="T6" s="26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/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0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/>
      <c r="K11" s="19">
        <f t="shared" si="1"/>
        <v>0</v>
      </c>
      <c r="L11" s="20">
        <f t="shared" si="2"/>
        <v>0</v>
      </c>
      <c r="M11" s="21"/>
      <c r="N11" s="22">
        <f t="shared" si="3"/>
        <v>0</v>
      </c>
      <c r="O11" s="21"/>
      <c r="P11" s="21"/>
      <c r="Q11" s="21"/>
      <c r="R11" s="23">
        <f t="shared" si="0"/>
        <v>0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/>
      <c r="K12" s="19">
        <f t="shared" si="1"/>
        <v>0</v>
      </c>
      <c r="L12" s="20">
        <f t="shared" si="2"/>
        <v>0</v>
      </c>
      <c r="M12" s="21"/>
      <c r="N12" s="22">
        <f t="shared" si="3"/>
        <v>0</v>
      </c>
      <c r="O12" s="21"/>
      <c r="P12" s="21"/>
      <c r="Q12" s="21"/>
      <c r="R12" s="23">
        <f t="shared" si="0"/>
        <v>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/>
      <c r="K13" s="19">
        <f t="shared" si="1"/>
        <v>0</v>
      </c>
      <c r="L13" s="20">
        <f t="shared" si="2"/>
        <v>0</v>
      </c>
      <c r="M13" s="21"/>
      <c r="N13" s="22">
        <f t="shared" si="3"/>
        <v>0</v>
      </c>
      <c r="O13" s="21"/>
      <c r="P13" s="21"/>
      <c r="Q13" s="21"/>
      <c r="R13" s="23">
        <f t="shared" si="0"/>
        <v>0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24" priority="2" operator="lessThan">
      <formula>0</formula>
    </cfRule>
  </conditionalFormatting>
  <conditionalFormatting sqref="T4:AC13">
    <cfRule type="cellIs" dxfId="23" priority="1" operator="greaterThan">
      <formula>0</formula>
    </cfRule>
  </conditionalFormatting>
  <conditionalFormatting sqref="AE4:AS13">
    <cfRule type="cellIs" dxfId="22" priority="3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D691-1B82-4ED0-A11D-124CBD5F5D7A}">
  <dimension ref="A1:AT13"/>
  <sheetViews>
    <sheetView zoomScale="85" zoomScaleNormal="85" workbookViewId="0">
      <selection activeCell="J7" sqref="J7"/>
    </sheetView>
  </sheetViews>
  <sheetFormatPr defaultRowHeight="15" x14ac:dyDescent="0.25"/>
  <cols>
    <col min="3" max="3" width="17" customWidth="1"/>
    <col min="4" max="4" width="14.28515625" customWidth="1"/>
    <col min="7" max="7" width="10.85546875" customWidth="1"/>
    <col min="8" max="8" width="15.28515625" customWidth="1"/>
    <col min="9" max="9" width="15.42578125" customWidth="1"/>
    <col min="10" max="10" width="14.28515625" customWidth="1"/>
    <col min="11" max="11" width="15.42578125" customWidth="1"/>
    <col min="12" max="12" width="15.28515625" customWidth="1"/>
    <col min="18" max="18" width="15.7109375" customWidth="1"/>
  </cols>
  <sheetData>
    <row r="1" spans="1:46" s="2" customFormat="1" ht="38.2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53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5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1</v>
      </c>
      <c r="O4" s="21"/>
      <c r="P4" s="21"/>
      <c r="Q4" s="21"/>
      <c r="R4" s="23">
        <f t="shared" ref="R4:R13" si="0">J4-(SUM(T4:AS4))+M4+O4+P4-Q4</f>
        <v>5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5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150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37</v>
      </c>
      <c r="O6" s="21"/>
      <c r="P6" s="21"/>
      <c r="Q6" s="21"/>
      <c r="R6" s="23">
        <f t="shared" si="0"/>
        <v>150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/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0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>
        <v>15</v>
      </c>
      <c r="K11" s="19">
        <f t="shared" si="1"/>
        <v>0</v>
      </c>
      <c r="L11" s="20">
        <f t="shared" si="2"/>
        <v>0</v>
      </c>
      <c r="M11" s="21"/>
      <c r="N11" s="22">
        <f t="shared" si="3"/>
        <v>3</v>
      </c>
      <c r="O11" s="21"/>
      <c r="P11" s="21"/>
      <c r="Q11" s="21"/>
      <c r="R11" s="23">
        <f t="shared" si="0"/>
        <v>15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>
        <v>40</v>
      </c>
      <c r="K12" s="19">
        <f t="shared" si="1"/>
        <v>0</v>
      </c>
      <c r="L12" s="20">
        <f t="shared" si="2"/>
        <v>0</v>
      </c>
      <c r="M12" s="21"/>
      <c r="N12" s="22">
        <f t="shared" si="3"/>
        <v>10</v>
      </c>
      <c r="O12" s="21"/>
      <c r="P12" s="21"/>
      <c r="Q12" s="21"/>
      <c r="R12" s="23">
        <f t="shared" si="0"/>
        <v>40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>
        <v>20</v>
      </c>
      <c r="K13" s="19">
        <f t="shared" si="1"/>
        <v>0</v>
      </c>
      <c r="L13" s="20">
        <f t="shared" si="2"/>
        <v>0</v>
      </c>
      <c r="M13" s="21"/>
      <c r="N13" s="22">
        <f t="shared" si="3"/>
        <v>5</v>
      </c>
      <c r="O13" s="21"/>
      <c r="P13" s="21"/>
      <c r="Q13" s="21"/>
      <c r="R13" s="23">
        <f t="shared" si="0"/>
        <v>20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21" priority="1" operator="lessThan">
      <formula>0</formula>
    </cfRule>
  </conditionalFormatting>
  <conditionalFormatting sqref="T4:AC13 AE4:AS13">
    <cfRule type="cellIs" dxfId="2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6BF1-9DC4-41DC-975E-7DEB62409612}">
  <dimension ref="A1:AT13"/>
  <sheetViews>
    <sheetView zoomScale="85" zoomScaleNormal="85" workbookViewId="0">
      <selection activeCell="J8" sqref="J8"/>
    </sheetView>
  </sheetViews>
  <sheetFormatPr defaultRowHeight="15" x14ac:dyDescent="0.25"/>
  <cols>
    <col min="3" max="3" width="18.42578125" customWidth="1"/>
    <col min="4" max="4" width="14.7109375" customWidth="1"/>
    <col min="7" max="7" width="10.140625" customWidth="1"/>
    <col min="8" max="8" width="14.7109375" customWidth="1"/>
    <col min="9" max="9" width="16.28515625" customWidth="1"/>
    <col min="10" max="10" width="13.85546875" customWidth="1"/>
    <col min="11" max="11" width="14.7109375" customWidth="1"/>
    <col min="12" max="12" width="14.28515625" customWidth="1"/>
    <col min="18" max="18" width="14" customWidth="1"/>
  </cols>
  <sheetData>
    <row r="1" spans="1:46" s="2" customFormat="1" ht="38.2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64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100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25</v>
      </c>
      <c r="O4" s="21"/>
      <c r="P4" s="21"/>
      <c r="Q4" s="21"/>
      <c r="R4" s="23">
        <f t="shared" ref="R4:R13" si="0">J4-(SUM(T4:AS4))+M4+O4+P4-Q4</f>
        <v>100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15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2000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500</v>
      </c>
      <c r="O6" s="21"/>
      <c r="P6" s="21"/>
      <c r="Q6" s="21"/>
      <c r="R6" s="23">
        <f t="shared" si="0"/>
        <v>2000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/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0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/>
      <c r="K11" s="19">
        <f t="shared" si="1"/>
        <v>0</v>
      </c>
      <c r="L11" s="20">
        <f t="shared" si="2"/>
        <v>0</v>
      </c>
      <c r="M11" s="21"/>
      <c r="N11" s="22">
        <f t="shared" si="3"/>
        <v>0</v>
      </c>
      <c r="O11" s="21"/>
      <c r="P11" s="21"/>
      <c r="Q11" s="21"/>
      <c r="R11" s="23">
        <f t="shared" si="0"/>
        <v>0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/>
      <c r="K12" s="19">
        <f t="shared" si="1"/>
        <v>0</v>
      </c>
      <c r="L12" s="20">
        <f t="shared" si="2"/>
        <v>0</v>
      </c>
      <c r="M12" s="21"/>
      <c r="N12" s="22">
        <f t="shared" si="3"/>
        <v>0</v>
      </c>
      <c r="O12" s="21"/>
      <c r="P12" s="21"/>
      <c r="Q12" s="21"/>
      <c r="R12" s="23">
        <f t="shared" si="0"/>
        <v>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/>
      <c r="K13" s="19">
        <f t="shared" si="1"/>
        <v>0</v>
      </c>
      <c r="L13" s="20">
        <f t="shared" si="2"/>
        <v>0</v>
      </c>
      <c r="M13" s="21"/>
      <c r="N13" s="22">
        <f t="shared" si="3"/>
        <v>0</v>
      </c>
      <c r="O13" s="21"/>
      <c r="P13" s="21"/>
      <c r="Q13" s="21"/>
      <c r="R13" s="23">
        <f t="shared" si="0"/>
        <v>0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19" priority="1" operator="lessThan">
      <formula>0</formula>
    </cfRule>
  </conditionalFormatting>
  <conditionalFormatting sqref="T4:AC13 AE4:AS13">
    <cfRule type="cellIs" dxfId="18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F40A-8EB0-4DFC-9996-AE0B09ED9DEE}">
  <dimension ref="A1:AT13"/>
  <sheetViews>
    <sheetView workbookViewId="0">
      <selection activeCell="J11" sqref="J11"/>
    </sheetView>
  </sheetViews>
  <sheetFormatPr defaultRowHeight="15" x14ac:dyDescent="0.25"/>
  <cols>
    <col min="3" max="3" width="15.5703125" customWidth="1"/>
    <col min="4" max="4" width="13.140625" customWidth="1"/>
    <col min="8" max="8" width="15" customWidth="1"/>
    <col min="9" max="9" width="14.85546875" customWidth="1"/>
    <col min="10" max="10" width="11.7109375" customWidth="1"/>
    <col min="11" max="11" width="15.28515625" customWidth="1"/>
    <col min="12" max="12" width="14.42578125" customWidth="1"/>
    <col min="18" max="18" width="15.42578125" customWidth="1"/>
  </cols>
  <sheetData>
    <row r="1" spans="1:46" s="2" customFormat="1" ht="51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56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10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2</v>
      </c>
      <c r="O4" s="21"/>
      <c r="P4" s="21"/>
      <c r="Q4" s="21"/>
      <c r="R4" s="23">
        <f t="shared" ref="R4:R13" si="0">J4-(SUM(T4:AS4))+M4+O4+P4-Q4</f>
        <v>10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/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500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125</v>
      </c>
      <c r="O6" s="21"/>
      <c r="P6" s="21"/>
      <c r="Q6" s="21"/>
      <c r="R6" s="23">
        <f t="shared" si="0"/>
        <v>500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/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0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/>
      <c r="K11" s="19">
        <f t="shared" si="1"/>
        <v>0</v>
      </c>
      <c r="L11" s="20">
        <f t="shared" si="2"/>
        <v>0</v>
      </c>
      <c r="M11" s="21"/>
      <c r="N11" s="22">
        <f t="shared" si="3"/>
        <v>0</v>
      </c>
      <c r="O11" s="21"/>
      <c r="P11" s="21"/>
      <c r="Q11" s="21"/>
      <c r="R11" s="23">
        <f t="shared" si="0"/>
        <v>0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/>
      <c r="K12" s="19">
        <f t="shared" si="1"/>
        <v>0</v>
      </c>
      <c r="L12" s="20">
        <f t="shared" si="2"/>
        <v>0</v>
      </c>
      <c r="M12" s="21"/>
      <c r="N12" s="22">
        <f t="shared" si="3"/>
        <v>0</v>
      </c>
      <c r="O12" s="21"/>
      <c r="P12" s="21"/>
      <c r="Q12" s="21"/>
      <c r="R12" s="23">
        <f t="shared" si="0"/>
        <v>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/>
      <c r="K13" s="19">
        <f t="shared" si="1"/>
        <v>0</v>
      </c>
      <c r="L13" s="20">
        <f t="shared" si="2"/>
        <v>0</v>
      </c>
      <c r="M13" s="21"/>
      <c r="N13" s="22">
        <f t="shared" si="3"/>
        <v>0</v>
      </c>
      <c r="O13" s="21"/>
      <c r="P13" s="21"/>
      <c r="Q13" s="21"/>
      <c r="R13" s="23">
        <f t="shared" si="0"/>
        <v>0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17" priority="1" operator="lessThan">
      <formula>0</formula>
    </cfRule>
  </conditionalFormatting>
  <conditionalFormatting sqref="T4:AC13 AE4:AS13">
    <cfRule type="cellIs" dxfId="16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A53E8-A09E-42C5-AEA5-1626D743E0F0}">
  <dimension ref="A1:AT13"/>
  <sheetViews>
    <sheetView workbookViewId="0">
      <selection activeCell="J8" sqref="J8"/>
    </sheetView>
  </sheetViews>
  <sheetFormatPr defaultRowHeight="15" x14ac:dyDescent="0.25"/>
  <cols>
    <col min="3" max="3" width="16.28515625" customWidth="1"/>
    <col min="4" max="4" width="13.7109375" customWidth="1"/>
    <col min="8" max="8" width="15" customWidth="1"/>
    <col min="9" max="9" width="16.42578125" customWidth="1"/>
    <col min="10" max="10" width="12.7109375" customWidth="1"/>
    <col min="11" max="11" width="13.7109375" customWidth="1"/>
    <col min="12" max="12" width="15.140625" customWidth="1"/>
    <col min="18" max="18" width="13.85546875" customWidth="1"/>
  </cols>
  <sheetData>
    <row r="1" spans="1:46" s="2" customFormat="1" ht="46.9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30" customHeight="1" x14ac:dyDescent="0.25">
      <c r="A2" s="46" t="s">
        <v>4</v>
      </c>
      <c r="B2" s="47"/>
      <c r="C2" s="47"/>
      <c r="D2" s="3" t="s">
        <v>57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7.6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30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80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20</v>
      </c>
      <c r="O4" s="21"/>
      <c r="P4" s="21"/>
      <c r="Q4" s="21"/>
      <c r="R4" s="23">
        <f t="shared" ref="R4:R13" si="0">J4-(SUM(T4:AS4))+M4+O4+P4-Q4</f>
        <v>80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30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4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30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1100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275</v>
      </c>
      <c r="O6" s="21"/>
      <c r="P6" s="21"/>
      <c r="Q6" s="21"/>
      <c r="R6" s="23">
        <f t="shared" si="0"/>
        <v>1100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30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30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30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30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>
        <v>3</v>
      </c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3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30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>
        <v>4</v>
      </c>
      <c r="K11" s="19">
        <f t="shared" si="1"/>
        <v>0</v>
      </c>
      <c r="L11" s="20">
        <f t="shared" si="2"/>
        <v>0</v>
      </c>
      <c r="M11" s="21"/>
      <c r="N11" s="22">
        <f t="shared" si="3"/>
        <v>1</v>
      </c>
      <c r="O11" s="21"/>
      <c r="P11" s="21"/>
      <c r="Q11" s="21"/>
      <c r="R11" s="23">
        <f t="shared" si="0"/>
        <v>4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30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>
        <v>50</v>
      </c>
      <c r="K12" s="19">
        <f t="shared" si="1"/>
        <v>0</v>
      </c>
      <c r="L12" s="20">
        <f t="shared" si="2"/>
        <v>0</v>
      </c>
      <c r="M12" s="21"/>
      <c r="N12" s="22">
        <f t="shared" si="3"/>
        <v>12</v>
      </c>
      <c r="O12" s="21"/>
      <c r="P12" s="21"/>
      <c r="Q12" s="21"/>
      <c r="R12" s="23">
        <f t="shared" si="0"/>
        <v>50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30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>
        <v>4</v>
      </c>
      <c r="K13" s="19">
        <f t="shared" si="1"/>
        <v>0</v>
      </c>
      <c r="L13" s="20">
        <f t="shared" si="2"/>
        <v>0</v>
      </c>
      <c r="M13" s="21"/>
      <c r="N13" s="22">
        <f t="shared" si="3"/>
        <v>1</v>
      </c>
      <c r="O13" s="21"/>
      <c r="P13" s="21"/>
      <c r="Q13" s="21"/>
      <c r="R13" s="23">
        <f t="shared" si="0"/>
        <v>4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15" priority="1" operator="lessThan">
      <formula>0</formula>
    </cfRule>
  </conditionalFormatting>
  <conditionalFormatting sqref="T4:AC13 AE4:AS13">
    <cfRule type="cellIs" dxfId="1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7B01-1256-4257-B080-D3330987F56E}">
  <dimension ref="A1:AT13"/>
  <sheetViews>
    <sheetView zoomScale="85" zoomScaleNormal="85" workbookViewId="0">
      <selection activeCell="J7" sqref="J7"/>
    </sheetView>
  </sheetViews>
  <sheetFormatPr defaultRowHeight="15" x14ac:dyDescent="0.25"/>
  <cols>
    <col min="3" max="3" width="14.7109375" customWidth="1"/>
    <col min="4" max="4" width="13.85546875" customWidth="1"/>
    <col min="8" max="8" width="15.5703125" customWidth="1"/>
    <col min="9" max="9" width="16.140625" customWidth="1"/>
    <col min="10" max="10" width="13.5703125" customWidth="1"/>
    <col min="11" max="11" width="15.42578125" customWidth="1"/>
    <col min="12" max="12" width="14.140625" customWidth="1"/>
    <col min="13" max="13" width="15.28515625" customWidth="1"/>
    <col min="14" max="14" width="17.28515625" customWidth="1"/>
    <col min="18" max="18" width="14.140625" customWidth="1"/>
  </cols>
  <sheetData>
    <row r="1" spans="1:46" s="2" customFormat="1" ht="50.45" customHeight="1" x14ac:dyDescent="0.25">
      <c r="A1" s="49" t="s">
        <v>0</v>
      </c>
      <c r="B1" s="50"/>
      <c r="C1" s="50"/>
      <c r="D1" s="51" t="s">
        <v>1</v>
      </c>
      <c r="E1" s="52"/>
      <c r="F1" s="52"/>
      <c r="G1" s="52"/>
      <c r="H1" s="52"/>
      <c r="I1" s="52"/>
      <c r="J1" s="53" t="s">
        <v>2</v>
      </c>
      <c r="K1" s="53"/>
      <c r="L1" s="53"/>
      <c r="M1" s="53"/>
      <c r="N1" s="53"/>
      <c r="O1" s="53"/>
      <c r="P1" s="53"/>
      <c r="Q1" s="53"/>
      <c r="R1" s="53"/>
      <c r="S1" s="53"/>
      <c r="T1" s="54" t="s">
        <v>3</v>
      </c>
      <c r="U1" s="45" t="s">
        <v>3</v>
      </c>
      <c r="V1" s="45" t="s">
        <v>3</v>
      </c>
      <c r="W1" s="45" t="s">
        <v>3</v>
      </c>
      <c r="X1" s="45" t="s">
        <v>3</v>
      </c>
      <c r="Y1" s="45" t="s">
        <v>3</v>
      </c>
      <c r="Z1" s="45" t="s">
        <v>3</v>
      </c>
      <c r="AA1" s="45" t="s">
        <v>3</v>
      </c>
      <c r="AB1" s="45" t="s">
        <v>3</v>
      </c>
      <c r="AC1" s="45" t="s">
        <v>3</v>
      </c>
      <c r="AD1" s="45" t="s">
        <v>3</v>
      </c>
      <c r="AE1" s="45" t="s">
        <v>3</v>
      </c>
      <c r="AF1" s="45" t="s">
        <v>3</v>
      </c>
      <c r="AG1" s="45" t="s">
        <v>3</v>
      </c>
      <c r="AH1" s="45" t="s">
        <v>3</v>
      </c>
      <c r="AI1" s="45" t="s">
        <v>3</v>
      </c>
      <c r="AJ1" s="45" t="s">
        <v>3</v>
      </c>
      <c r="AK1" s="45" t="s">
        <v>3</v>
      </c>
      <c r="AL1" s="45" t="s">
        <v>3</v>
      </c>
      <c r="AM1" s="45" t="s">
        <v>3</v>
      </c>
      <c r="AN1" s="45" t="s">
        <v>3</v>
      </c>
      <c r="AO1" s="45" t="s">
        <v>3</v>
      </c>
      <c r="AP1" s="45" t="s">
        <v>3</v>
      </c>
      <c r="AQ1" s="45" t="s">
        <v>3</v>
      </c>
      <c r="AR1" s="45" t="s">
        <v>3</v>
      </c>
      <c r="AS1" s="45" t="s">
        <v>3</v>
      </c>
    </row>
    <row r="2" spans="1:46" s="2" customFormat="1" ht="50.45" customHeight="1" x14ac:dyDescent="0.25">
      <c r="A2" s="46" t="s">
        <v>4</v>
      </c>
      <c r="B2" s="47"/>
      <c r="C2" s="47"/>
      <c r="D2" s="3" t="s">
        <v>58</v>
      </c>
      <c r="E2" s="46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54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6" s="2" customFormat="1" ht="50.45" customHeight="1" x14ac:dyDescent="0.2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2" t="s">
        <v>23</v>
      </c>
      <c r="S3" s="13" t="s">
        <v>24</v>
      </c>
      <c r="T3" s="14" t="s">
        <v>25</v>
      </c>
      <c r="U3" s="15" t="s">
        <v>25</v>
      </c>
      <c r="V3" s="15" t="s">
        <v>25</v>
      </c>
      <c r="W3" s="15" t="s">
        <v>25</v>
      </c>
      <c r="X3" s="15" t="s">
        <v>25</v>
      </c>
      <c r="Y3" s="15" t="s">
        <v>25</v>
      </c>
      <c r="Z3" s="15" t="s">
        <v>25</v>
      </c>
      <c r="AA3" s="15" t="s">
        <v>25</v>
      </c>
      <c r="AB3" s="15" t="s">
        <v>25</v>
      </c>
      <c r="AC3" s="15" t="s">
        <v>25</v>
      </c>
      <c r="AD3" s="15" t="s">
        <v>25</v>
      </c>
      <c r="AE3" s="15" t="s">
        <v>25</v>
      </c>
      <c r="AF3" s="15" t="s">
        <v>25</v>
      </c>
      <c r="AG3" s="15" t="s">
        <v>25</v>
      </c>
      <c r="AH3" s="15" t="s">
        <v>25</v>
      </c>
      <c r="AI3" s="15" t="s">
        <v>25</v>
      </c>
      <c r="AJ3" s="15" t="s">
        <v>25</v>
      </c>
      <c r="AK3" s="15" t="s">
        <v>25</v>
      </c>
      <c r="AL3" s="15" t="s">
        <v>25</v>
      </c>
      <c r="AM3" s="15" t="s">
        <v>25</v>
      </c>
      <c r="AN3" s="15" t="s">
        <v>25</v>
      </c>
      <c r="AO3" s="15" t="s">
        <v>25</v>
      </c>
      <c r="AP3" s="15" t="s">
        <v>25</v>
      </c>
      <c r="AQ3" s="15" t="s">
        <v>25</v>
      </c>
      <c r="AR3" s="15" t="s">
        <v>25</v>
      </c>
      <c r="AS3" s="15" t="s">
        <v>25</v>
      </c>
    </row>
    <row r="4" spans="1:46" s="2" customFormat="1" ht="50.45" customHeight="1" x14ac:dyDescent="0.25">
      <c r="A4" s="39">
        <v>1</v>
      </c>
      <c r="B4" s="16">
        <v>1</v>
      </c>
      <c r="C4" s="40" t="s">
        <v>26</v>
      </c>
      <c r="D4" s="17" t="s">
        <v>27</v>
      </c>
      <c r="E4" s="43" t="s">
        <v>28</v>
      </c>
      <c r="F4" s="44"/>
      <c r="G4" s="17" t="s">
        <v>29</v>
      </c>
      <c r="H4" s="17" t="s">
        <v>30</v>
      </c>
      <c r="I4" s="18">
        <v>3280</v>
      </c>
      <c r="J4" s="1">
        <v>70</v>
      </c>
      <c r="K4" s="19">
        <f>IF(SUM(T4:AS4)&gt;J4+M4,J4+M4,SUM(T4:AS4))</f>
        <v>0</v>
      </c>
      <c r="L4" s="20">
        <f>(SUM(T4:AS4))</f>
        <v>0</v>
      </c>
      <c r="M4" s="21"/>
      <c r="N4" s="22">
        <f>ROUND(IF(J4*0.25-0.5&lt;0,0,J4*0.25-0.5),0)-Q4-O4</f>
        <v>17</v>
      </c>
      <c r="O4" s="21"/>
      <c r="P4" s="21"/>
      <c r="Q4" s="21"/>
      <c r="R4" s="23">
        <f t="shared" ref="R4:R13" si="0">J4-(SUM(T4:AS4))+M4+O4+P4-Q4</f>
        <v>70</v>
      </c>
      <c r="S4" s="24" t="str">
        <f>IF(R4&lt;0,"ATENÇÃO","OK")</f>
        <v>OK</v>
      </c>
      <c r="T4" s="25"/>
      <c r="U4" s="26"/>
      <c r="V4" s="26"/>
      <c r="W4" s="26"/>
      <c r="X4" s="26"/>
      <c r="Y4" s="26"/>
      <c r="Z4" s="26"/>
      <c r="AA4" s="27"/>
      <c r="AB4" s="28"/>
      <c r="AC4" s="27"/>
      <c r="AD4" s="27"/>
      <c r="AE4" s="26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9"/>
    </row>
    <row r="5" spans="1:46" s="2" customFormat="1" ht="50.45" customHeight="1" x14ac:dyDescent="0.25">
      <c r="A5" s="39"/>
      <c r="B5" s="16">
        <v>2</v>
      </c>
      <c r="C5" s="40"/>
      <c r="D5" s="17" t="s">
        <v>31</v>
      </c>
      <c r="E5" s="43" t="s">
        <v>28</v>
      </c>
      <c r="F5" s="44"/>
      <c r="G5" s="17" t="s">
        <v>29</v>
      </c>
      <c r="H5" s="17" t="s">
        <v>30</v>
      </c>
      <c r="I5" s="18">
        <v>3890</v>
      </c>
      <c r="J5" s="1">
        <v>6</v>
      </c>
      <c r="K5" s="19"/>
      <c r="L5" s="20"/>
      <c r="M5" s="21"/>
      <c r="N5" s="22"/>
      <c r="O5" s="21"/>
      <c r="P5" s="21"/>
      <c r="Q5" s="21"/>
      <c r="R5" s="23"/>
      <c r="S5" s="24"/>
      <c r="T5" s="25"/>
      <c r="U5" s="26"/>
      <c r="V5" s="26"/>
      <c r="W5" s="26"/>
      <c r="X5" s="26"/>
      <c r="Y5" s="26"/>
      <c r="Z5" s="26"/>
      <c r="AA5" s="27"/>
      <c r="AB5" s="28"/>
      <c r="AC5" s="27"/>
      <c r="AD5" s="27"/>
      <c r="AE5" s="26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9"/>
    </row>
    <row r="6" spans="1:46" s="2" customFormat="1" ht="50.45" customHeight="1" x14ac:dyDescent="0.25">
      <c r="A6" s="39"/>
      <c r="B6" s="16">
        <v>3</v>
      </c>
      <c r="C6" s="40"/>
      <c r="D6" s="17" t="s">
        <v>32</v>
      </c>
      <c r="E6" s="41" t="s">
        <v>33</v>
      </c>
      <c r="F6" s="42"/>
      <c r="G6" s="17" t="s">
        <v>34</v>
      </c>
      <c r="H6" s="27" t="s">
        <v>35</v>
      </c>
      <c r="I6" s="18">
        <v>35</v>
      </c>
      <c r="J6" s="1">
        <v>1340</v>
      </c>
      <c r="K6" s="19">
        <f t="shared" ref="K6:K13" si="1">IF(SUM(T6:AS6)&gt;J6+M6,J6+M6,SUM(T6:AS6))</f>
        <v>0</v>
      </c>
      <c r="L6" s="20">
        <f t="shared" ref="L6:L13" si="2">(SUM(T6:AS6))</f>
        <v>0</v>
      </c>
      <c r="M6" s="21"/>
      <c r="N6" s="22">
        <f t="shared" ref="N6:N13" si="3">ROUND(IF(J6*0.25-0.5&lt;0,0,J6*0.25-0.5),0)-Q6-O6</f>
        <v>335</v>
      </c>
      <c r="O6" s="21"/>
      <c r="P6" s="21"/>
      <c r="Q6" s="21"/>
      <c r="R6" s="23">
        <f t="shared" si="0"/>
        <v>1340</v>
      </c>
      <c r="S6" s="24" t="str">
        <f t="shared" ref="S6:S13" si="4">IF(R6&lt;0,"ATENÇÃO","OK")</f>
        <v>OK</v>
      </c>
      <c r="T6" s="25"/>
      <c r="U6" s="26"/>
      <c r="V6" s="26"/>
      <c r="W6" s="26"/>
      <c r="X6" s="26"/>
      <c r="Y6" s="26"/>
      <c r="Z6" s="26"/>
      <c r="AA6" s="27"/>
      <c r="AB6" s="28"/>
      <c r="AC6" s="31"/>
      <c r="AD6" s="31"/>
      <c r="AE6" s="26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32"/>
    </row>
    <row r="7" spans="1:46" s="2" customFormat="1" ht="50.45" customHeight="1" x14ac:dyDescent="0.25">
      <c r="A7" s="39"/>
      <c r="B7" s="16">
        <v>4</v>
      </c>
      <c r="C7" s="40"/>
      <c r="D7" s="17" t="s">
        <v>36</v>
      </c>
      <c r="E7" s="41" t="s">
        <v>37</v>
      </c>
      <c r="F7" s="42"/>
      <c r="G7" s="17" t="s">
        <v>29</v>
      </c>
      <c r="H7" s="17" t="s">
        <v>38</v>
      </c>
      <c r="I7" s="18">
        <v>29682</v>
      </c>
      <c r="J7" s="1"/>
      <c r="K7" s="19"/>
      <c r="L7" s="20"/>
      <c r="M7" s="21"/>
      <c r="N7" s="22"/>
      <c r="O7" s="21"/>
      <c r="P7" s="21"/>
      <c r="Q7" s="21"/>
      <c r="R7" s="23"/>
      <c r="S7" s="24"/>
      <c r="T7" s="25"/>
      <c r="U7" s="26"/>
      <c r="V7" s="26"/>
      <c r="W7" s="26"/>
      <c r="X7" s="26"/>
      <c r="Y7" s="26"/>
      <c r="Z7" s="26"/>
      <c r="AA7" s="27"/>
      <c r="AB7" s="28"/>
      <c r="AC7" s="31"/>
      <c r="AD7" s="31"/>
      <c r="AE7" s="26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32"/>
    </row>
    <row r="8" spans="1:46" s="2" customFormat="1" ht="50.45" customHeight="1" x14ac:dyDescent="0.25">
      <c r="A8" s="39"/>
      <c r="B8" s="16">
        <v>5</v>
      </c>
      <c r="C8" s="40"/>
      <c r="D8" s="17" t="s">
        <v>39</v>
      </c>
      <c r="E8" s="41" t="s">
        <v>40</v>
      </c>
      <c r="F8" s="42"/>
      <c r="G8" s="17" t="s">
        <v>29</v>
      </c>
      <c r="H8" s="17" t="s">
        <v>38</v>
      </c>
      <c r="I8" s="18">
        <v>14800</v>
      </c>
      <c r="J8" s="1"/>
      <c r="K8" s="19"/>
      <c r="L8" s="20"/>
      <c r="M8" s="21"/>
      <c r="N8" s="22"/>
      <c r="O8" s="21"/>
      <c r="P8" s="21"/>
      <c r="Q8" s="21"/>
      <c r="R8" s="23"/>
      <c r="S8" s="24"/>
      <c r="T8" s="25"/>
      <c r="U8" s="26"/>
      <c r="V8" s="26"/>
      <c r="W8" s="26"/>
      <c r="X8" s="26"/>
      <c r="Y8" s="26"/>
      <c r="Z8" s="26"/>
      <c r="AA8" s="27"/>
      <c r="AB8" s="28"/>
      <c r="AC8" s="31"/>
      <c r="AD8" s="31"/>
      <c r="AE8" s="2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32"/>
    </row>
    <row r="9" spans="1:46" s="2" customFormat="1" ht="50.45" customHeight="1" x14ac:dyDescent="0.25">
      <c r="A9" s="39"/>
      <c r="B9" s="16">
        <v>6</v>
      </c>
      <c r="C9" s="40"/>
      <c r="D9" s="17" t="s">
        <v>41</v>
      </c>
      <c r="E9" s="41" t="s">
        <v>42</v>
      </c>
      <c r="F9" s="42"/>
      <c r="G9" s="17" t="s">
        <v>29</v>
      </c>
      <c r="H9" s="17" t="s">
        <v>38</v>
      </c>
      <c r="I9" s="18">
        <v>750397</v>
      </c>
      <c r="J9" s="1"/>
      <c r="K9" s="19"/>
      <c r="L9" s="20"/>
      <c r="M9" s="21"/>
      <c r="N9" s="22"/>
      <c r="O9" s="21"/>
      <c r="P9" s="21"/>
      <c r="Q9" s="21"/>
      <c r="R9" s="23"/>
      <c r="S9" s="24"/>
      <c r="T9" s="25"/>
      <c r="U9" s="26"/>
      <c r="V9" s="26"/>
      <c r="W9" s="26"/>
      <c r="X9" s="26"/>
      <c r="Y9" s="26"/>
      <c r="Z9" s="26"/>
      <c r="AA9" s="27"/>
      <c r="AB9" s="28"/>
      <c r="AC9" s="31"/>
      <c r="AD9" s="31"/>
      <c r="AE9" s="2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32"/>
    </row>
    <row r="10" spans="1:46" s="2" customFormat="1" ht="50.45" customHeight="1" x14ac:dyDescent="0.25">
      <c r="A10" s="39"/>
      <c r="B10" s="16">
        <v>7</v>
      </c>
      <c r="C10" s="40"/>
      <c r="D10" s="17" t="s">
        <v>43</v>
      </c>
      <c r="E10" s="41" t="s">
        <v>44</v>
      </c>
      <c r="F10" s="42"/>
      <c r="G10" s="17" t="s">
        <v>29</v>
      </c>
      <c r="H10" s="17" t="s">
        <v>38</v>
      </c>
      <c r="I10" s="18">
        <v>3630</v>
      </c>
      <c r="J10" s="1"/>
      <c r="K10" s="19">
        <f t="shared" si="1"/>
        <v>0</v>
      </c>
      <c r="L10" s="20">
        <f t="shared" si="2"/>
        <v>0</v>
      </c>
      <c r="M10" s="21"/>
      <c r="N10" s="22">
        <f t="shared" si="3"/>
        <v>0</v>
      </c>
      <c r="O10" s="21"/>
      <c r="P10" s="21"/>
      <c r="Q10" s="21"/>
      <c r="R10" s="23">
        <f t="shared" si="0"/>
        <v>0</v>
      </c>
      <c r="S10" s="24" t="str">
        <f t="shared" si="4"/>
        <v>OK</v>
      </c>
      <c r="T10" s="25"/>
      <c r="U10" s="26"/>
      <c r="V10" s="26"/>
      <c r="W10" s="26"/>
      <c r="X10" s="26"/>
      <c r="Y10" s="26"/>
      <c r="Z10" s="26"/>
      <c r="AA10" s="31"/>
      <c r="AB10" s="28"/>
      <c r="AC10" s="31"/>
      <c r="AD10" s="31"/>
      <c r="AE10" s="26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9"/>
    </row>
    <row r="11" spans="1:46" s="2" customFormat="1" ht="50.45" customHeight="1" x14ac:dyDescent="0.25">
      <c r="A11" s="39">
        <v>2</v>
      </c>
      <c r="B11" s="16">
        <v>8</v>
      </c>
      <c r="C11" s="40" t="s">
        <v>45</v>
      </c>
      <c r="D11" s="17" t="s">
        <v>46</v>
      </c>
      <c r="E11" s="41" t="s">
        <v>47</v>
      </c>
      <c r="F11" s="42"/>
      <c r="G11" s="17" t="s">
        <v>29</v>
      </c>
      <c r="H11" s="17" t="s">
        <v>30</v>
      </c>
      <c r="I11" s="18">
        <v>446.02</v>
      </c>
      <c r="J11" s="1">
        <v>2</v>
      </c>
      <c r="K11" s="19">
        <f t="shared" si="1"/>
        <v>0</v>
      </c>
      <c r="L11" s="20">
        <f t="shared" si="2"/>
        <v>0</v>
      </c>
      <c r="M11" s="21"/>
      <c r="N11" s="22">
        <f t="shared" si="3"/>
        <v>0</v>
      </c>
      <c r="O11" s="21"/>
      <c r="P11" s="21"/>
      <c r="Q11" s="21"/>
      <c r="R11" s="23">
        <f t="shared" si="0"/>
        <v>2</v>
      </c>
      <c r="S11" s="24" t="str">
        <f t="shared" si="4"/>
        <v>OK</v>
      </c>
      <c r="T11" s="25"/>
      <c r="U11" s="26"/>
      <c r="V11" s="26"/>
      <c r="W11" s="26"/>
      <c r="X11" s="26"/>
      <c r="Y11" s="26"/>
      <c r="Z11" s="26"/>
      <c r="AA11" s="27"/>
      <c r="AB11" s="28"/>
      <c r="AC11" s="27"/>
      <c r="AD11" s="27"/>
      <c r="AE11" s="26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6" s="2" customFormat="1" ht="50.45" customHeight="1" x14ac:dyDescent="0.25">
      <c r="A12" s="39"/>
      <c r="B12" s="16">
        <v>9</v>
      </c>
      <c r="C12" s="40"/>
      <c r="D12" s="17" t="s">
        <v>48</v>
      </c>
      <c r="E12" s="41" t="s">
        <v>47</v>
      </c>
      <c r="F12" s="42"/>
      <c r="G12" s="17" t="s">
        <v>29</v>
      </c>
      <c r="H12" s="17" t="s">
        <v>49</v>
      </c>
      <c r="I12" s="18">
        <v>5</v>
      </c>
      <c r="J12" s="1">
        <v>31</v>
      </c>
      <c r="K12" s="19">
        <f t="shared" si="1"/>
        <v>0</v>
      </c>
      <c r="L12" s="20">
        <f t="shared" si="2"/>
        <v>0</v>
      </c>
      <c r="M12" s="21"/>
      <c r="N12" s="22">
        <f t="shared" si="3"/>
        <v>7</v>
      </c>
      <c r="O12" s="21"/>
      <c r="P12" s="21"/>
      <c r="Q12" s="21"/>
      <c r="R12" s="23">
        <f t="shared" si="0"/>
        <v>31</v>
      </c>
      <c r="S12" s="24" t="str">
        <f t="shared" si="4"/>
        <v>OK</v>
      </c>
      <c r="T12" s="25"/>
      <c r="U12" s="26"/>
      <c r="V12" s="26"/>
      <c r="W12" s="26"/>
      <c r="X12" s="26"/>
      <c r="Y12" s="26"/>
      <c r="Z12" s="26"/>
      <c r="AA12" s="27"/>
      <c r="AB12" s="28"/>
      <c r="AC12" s="31"/>
      <c r="AD12" s="34"/>
      <c r="AE12" s="2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32"/>
    </row>
    <row r="13" spans="1:46" s="2" customFormat="1" ht="50.45" customHeight="1" x14ac:dyDescent="0.25">
      <c r="A13" s="39"/>
      <c r="B13" s="35">
        <v>10</v>
      </c>
      <c r="C13" s="40"/>
      <c r="D13" s="36" t="s">
        <v>50</v>
      </c>
      <c r="E13" s="41" t="s">
        <v>51</v>
      </c>
      <c r="F13" s="42"/>
      <c r="G13" s="36" t="s">
        <v>34</v>
      </c>
      <c r="H13" s="27" t="s">
        <v>52</v>
      </c>
      <c r="I13" s="18">
        <v>327.14999999999998</v>
      </c>
      <c r="J13" s="1">
        <v>78</v>
      </c>
      <c r="K13" s="19">
        <f t="shared" si="1"/>
        <v>0</v>
      </c>
      <c r="L13" s="20">
        <f t="shared" si="2"/>
        <v>0</v>
      </c>
      <c r="M13" s="21"/>
      <c r="N13" s="22">
        <f t="shared" si="3"/>
        <v>19</v>
      </c>
      <c r="O13" s="21"/>
      <c r="P13" s="21"/>
      <c r="Q13" s="21"/>
      <c r="R13" s="23">
        <f t="shared" si="0"/>
        <v>78</v>
      </c>
      <c r="S13" s="24" t="str">
        <f t="shared" si="4"/>
        <v>OK</v>
      </c>
      <c r="T13" s="25"/>
      <c r="U13" s="26"/>
      <c r="V13" s="26"/>
      <c r="W13" s="26"/>
      <c r="X13" s="26"/>
      <c r="Y13" s="26"/>
      <c r="Z13" s="26"/>
      <c r="AA13" s="31"/>
      <c r="AB13" s="28"/>
      <c r="AC13" s="27"/>
      <c r="AD13" s="31"/>
      <c r="AE13" s="26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</sheetData>
  <mergeCells count="45">
    <mergeCell ref="V1:V2"/>
    <mergeCell ref="AL1:AL2"/>
    <mergeCell ref="AM1:AM2"/>
    <mergeCell ref="AN1:AN2"/>
    <mergeCell ref="AC1:AC2"/>
    <mergeCell ref="AD1:AD2"/>
    <mergeCell ref="AE1:AE2"/>
    <mergeCell ref="AF1:AF2"/>
    <mergeCell ref="AG1:AG2"/>
    <mergeCell ref="AH1:AH2"/>
    <mergeCell ref="A2:C2"/>
    <mergeCell ref="E2:S2"/>
    <mergeCell ref="AI1:AI2"/>
    <mergeCell ref="AJ1:AJ2"/>
    <mergeCell ref="AK1:AK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AO1:AO2"/>
    <mergeCell ref="AP1:AP2"/>
    <mergeCell ref="AQ1:AQ2"/>
    <mergeCell ref="AR1:AR2"/>
    <mergeCell ref="AS1:AS2"/>
    <mergeCell ref="A4:A10"/>
    <mergeCell ref="C4:C10"/>
    <mergeCell ref="E4:F4"/>
    <mergeCell ref="E5:F5"/>
    <mergeCell ref="E6:F6"/>
    <mergeCell ref="E7:F7"/>
    <mergeCell ref="E8:F8"/>
    <mergeCell ref="E9:F9"/>
    <mergeCell ref="E10:F10"/>
    <mergeCell ref="A11:A13"/>
    <mergeCell ref="C11:C13"/>
    <mergeCell ref="E11:F11"/>
    <mergeCell ref="E12:F12"/>
    <mergeCell ref="E13:F13"/>
  </mergeCells>
  <conditionalFormatting sqref="R4:R13">
    <cfRule type="cellIs" dxfId="13" priority="1" operator="lessThan">
      <formula>0</formula>
    </cfRule>
  </conditionalFormatting>
  <conditionalFormatting sqref="T4:AC13 AE4:AS13">
    <cfRule type="cellIs" dxfId="1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Planilha1</vt:lpstr>
      <vt:lpstr>CEO</vt:lpstr>
      <vt:lpstr>REITORIA</vt:lpstr>
      <vt:lpstr>FAED</vt:lpstr>
      <vt:lpstr>ESAG</vt:lpstr>
      <vt:lpstr>CEART</vt:lpstr>
      <vt:lpstr>CEAD</vt:lpstr>
      <vt:lpstr>CEFID</vt:lpstr>
      <vt:lpstr>CERES</vt:lpstr>
      <vt:lpstr>CAV</vt:lpstr>
      <vt:lpstr>CESFI</vt:lpstr>
      <vt:lpstr>CCT</vt:lpstr>
      <vt:lpstr>CEPLAN</vt:lpstr>
      <vt:lpstr>CEAVI</vt:lpstr>
      <vt:lpstr>CESMO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ANTONIO PERARDT FARIAS</dc:creator>
  <cp:lastModifiedBy>ELAINE CRISTINA SUZUKI GIRARDI</cp:lastModifiedBy>
  <dcterms:created xsi:type="dcterms:W3CDTF">2026-05-28T17:36:58Z</dcterms:created>
  <dcterms:modified xsi:type="dcterms:W3CDTF">2026-06-18T14:33:17Z</dcterms:modified>
</cp:coreProperties>
</file>