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G:\CLICO\2. Contratos e ARP\__2026\Demandas\"/>
    </mc:Choice>
  </mc:AlternateContent>
  <xr:revisionPtr revIDLastSave="0" documentId="13_ncr:1_{D523FB4B-4790-4B0B-A887-BE1487401633}" xr6:coauthVersionLast="47" xr6:coauthVersionMax="47" xr10:uidLastSave="{00000000-0000-0000-0000-000000000000}"/>
  <bookViews>
    <workbookView xWindow="-28920" yWindow="-105" windowWidth="29040" windowHeight="15840" xr2:uid="{00000000-000D-0000-FFFF-FFFF00000000}"/>
  </bookViews>
  <sheets>
    <sheet name="Planilha de Formação de Preços" sheetId="1" r:id="rId1"/>
  </sheets>
  <definedNames>
    <definedName name="_xlnm._FilterDatabase" localSheetId="0" hidden="1">'Planilha de Formação de Preços'!$A$2:$Z$31</definedName>
    <definedName name="_xlnm.Print_Area" localSheetId="0">'Planilha de Formação de Preços'!$A$1:$X$36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1" l="1"/>
  <c r="V18" i="1" l="1"/>
  <c r="W18" i="1"/>
  <c r="X18" i="1"/>
  <c r="V19" i="1"/>
  <c r="W19" i="1"/>
  <c r="X19" i="1"/>
  <c r="V23" i="1"/>
  <c r="W23" i="1"/>
  <c r="X23" i="1"/>
  <c r="V24" i="1"/>
  <c r="W24" i="1"/>
  <c r="X24" i="1"/>
  <c r="V25" i="1"/>
  <c r="W25" i="1"/>
  <c r="X25" i="1"/>
  <c r="H18" i="1"/>
  <c r="H19" i="1"/>
  <c r="H23" i="1"/>
  <c r="H24" i="1"/>
  <c r="H25" i="1"/>
  <c r="Y19" i="1" l="1"/>
  <c r="Z24" i="1"/>
  <c r="Z18" i="1"/>
  <c r="Z23" i="1"/>
  <c r="Y23" i="1"/>
  <c r="Y18" i="1"/>
  <c r="Z25" i="1"/>
  <c r="Z19" i="1"/>
  <c r="Y24" i="1"/>
  <c r="Y25" i="1"/>
  <c r="H21" i="1" l="1"/>
  <c r="H15" i="1"/>
  <c r="H13" i="1"/>
  <c r="H14" i="1"/>
  <c r="H20" i="1"/>
  <c r="H22" i="1"/>
  <c r="H26" i="1"/>
  <c r="H11" i="1"/>
  <c r="H28" i="1"/>
  <c r="H29" i="1"/>
  <c r="H27" i="1"/>
  <c r="H16" i="1"/>
  <c r="H12" i="1"/>
  <c r="V15" i="1"/>
  <c r="W15" i="1"/>
  <c r="X15" i="1"/>
  <c r="V13" i="1"/>
  <c r="W13" i="1"/>
  <c r="X13" i="1"/>
  <c r="V14" i="1"/>
  <c r="W14" i="1"/>
  <c r="X14" i="1"/>
  <c r="V20" i="1"/>
  <c r="W20" i="1"/>
  <c r="X20" i="1"/>
  <c r="V22" i="1"/>
  <c r="W22" i="1"/>
  <c r="X22" i="1"/>
  <c r="V26" i="1"/>
  <c r="W26" i="1"/>
  <c r="X26" i="1"/>
  <c r="V11" i="1"/>
  <c r="W11" i="1"/>
  <c r="X11" i="1"/>
  <c r="V28" i="1"/>
  <c r="W28" i="1"/>
  <c r="X28" i="1"/>
  <c r="V29" i="1"/>
  <c r="W29" i="1"/>
  <c r="X29" i="1"/>
  <c r="V27" i="1"/>
  <c r="W27" i="1"/>
  <c r="X27" i="1"/>
  <c r="V16" i="1"/>
  <c r="W16" i="1"/>
  <c r="X16" i="1"/>
  <c r="V12" i="1"/>
  <c r="W12" i="1"/>
  <c r="X12" i="1"/>
  <c r="V17" i="1"/>
  <c r="W17" i="1"/>
  <c r="X17" i="1"/>
  <c r="Y17" i="1" l="1"/>
  <c r="Y27" i="1"/>
  <c r="Y12" i="1"/>
  <c r="Y16" i="1"/>
  <c r="Y22" i="1"/>
  <c r="Y20" i="1"/>
  <c r="Y15" i="1"/>
  <c r="Y28" i="1"/>
  <c r="Y11" i="1"/>
  <c r="Y29" i="1"/>
  <c r="Y26" i="1"/>
  <c r="Y13" i="1"/>
  <c r="Z13" i="1"/>
  <c r="Y14" i="1"/>
  <c r="Z11" i="1"/>
  <c r="Z22" i="1"/>
  <c r="Z20" i="1"/>
  <c r="Z12" i="1"/>
  <c r="Z27" i="1"/>
  <c r="Z17" i="1"/>
  <c r="Z16" i="1"/>
  <c r="Z28" i="1"/>
  <c r="Z26" i="1"/>
  <c r="Z15" i="1"/>
  <c r="Z29" i="1"/>
  <c r="Z14" i="1"/>
  <c r="V30" i="1" l="1"/>
  <c r="W30" i="1"/>
  <c r="X30" i="1"/>
  <c r="Y30" i="1" l="1"/>
  <c r="V21" i="1" l="1"/>
  <c r="W21" i="1"/>
  <c r="X21" i="1"/>
  <c r="Y21" i="1" l="1"/>
  <c r="Z21" i="1"/>
  <c r="H4" i="1" l="1"/>
  <c r="H7" i="1"/>
  <c r="H10" i="1"/>
  <c r="H8" i="1"/>
  <c r="H9" i="1"/>
  <c r="H5" i="1"/>
  <c r="H6" i="1"/>
  <c r="H30" i="1"/>
  <c r="Z30" i="1" s="1"/>
  <c r="U4" i="1" l="1"/>
  <c r="V4" i="1"/>
  <c r="W4" i="1"/>
  <c r="X4" i="1"/>
  <c r="U7" i="1"/>
  <c r="V7" i="1"/>
  <c r="W7" i="1"/>
  <c r="X7" i="1"/>
  <c r="U10" i="1"/>
  <c r="V10" i="1"/>
  <c r="W10" i="1"/>
  <c r="X10" i="1"/>
  <c r="U8" i="1"/>
  <c r="V8" i="1"/>
  <c r="W8" i="1"/>
  <c r="X8" i="1"/>
  <c r="U9" i="1"/>
  <c r="V9" i="1"/>
  <c r="W9" i="1"/>
  <c r="X9" i="1"/>
  <c r="U5" i="1"/>
  <c r="V5" i="1"/>
  <c r="W5" i="1"/>
  <c r="X5" i="1"/>
  <c r="U6" i="1"/>
  <c r="V6" i="1"/>
  <c r="W6" i="1"/>
  <c r="X6" i="1"/>
  <c r="Y6" i="1" l="1"/>
  <c r="Y5" i="1"/>
  <c r="Y4" i="1"/>
  <c r="Y8" i="1"/>
  <c r="Y9" i="1"/>
  <c r="Y10" i="1"/>
  <c r="Y7" i="1"/>
  <c r="Z6" i="1"/>
  <c r="Z5" i="1"/>
  <c r="Z9" i="1"/>
  <c r="Z8" i="1"/>
  <c r="Z10" i="1"/>
  <c r="Z7" i="1"/>
  <c r="Z4" i="1"/>
</calcChain>
</file>

<file path=xl/sharedStrings.xml><?xml version="1.0" encoding="utf-8"?>
<sst xmlns="http://schemas.openxmlformats.org/spreadsheetml/2006/main" count="166" uniqueCount="105">
  <si>
    <t>ITEM</t>
  </si>
  <si>
    <t>Menor preço</t>
  </si>
  <si>
    <t>Média</t>
  </si>
  <si>
    <t>Mediana</t>
  </si>
  <si>
    <t>FONTE 4</t>
  </si>
  <si>
    <t>FONTE 1</t>
  </si>
  <si>
    <t>FONTE 2</t>
  </si>
  <si>
    <t>FONTE 3</t>
  </si>
  <si>
    <t>QTD</t>
  </si>
  <si>
    <t>Descrição</t>
  </si>
  <si>
    <t>FÓRMULAS</t>
  </si>
  <si>
    <t>Critério</t>
  </si>
  <si>
    <t>Coeficiente de variação</t>
  </si>
  <si>
    <t>Desvio Padrão</t>
  </si>
  <si>
    <t>Se CV &gt; 25% considerar preço de referência o valor da Mediana -- Se CV &lt; 25% considerar preço de referência o valor da Média</t>
  </si>
  <si>
    <t>DP/M</t>
  </si>
  <si>
    <t>Valor central de um conjunto de números colocados por ordem de grandeza. Trata-se do número que se encontra exatamente no centro.
Utilizada quando a cesta de preços é pouco homogênea, ou seja, quando o coeficiente de variação é superior à 25%</t>
  </si>
  <si>
    <t>FONTE 5</t>
  </si>
  <si>
    <t xml:space="preserve">Soma de todos os valores e orçamentos, dividido pelo número de elementos.
Utilizada para um cesta de preços homogênea, ou seja, com coeficiente de variação inferior à 25% </t>
  </si>
  <si>
    <t>Coeficiente de Variação (CV)</t>
  </si>
  <si>
    <t xml:space="preserve">Precificação baseada na Lei nº 14.133/2021, na Instrução Normativa nº 12 de 2022 da Secretaria de Estado da Administração e na Nota Técnica Nº 1 de 2022 do Tribunal de Contas do Estado de Santa Catarina. </t>
  </si>
  <si>
    <t>Grupo-classe</t>
  </si>
  <si>
    <t>Código NUC</t>
  </si>
  <si>
    <t>Unidade de Compra</t>
  </si>
  <si>
    <t>Detalhamento</t>
  </si>
  <si>
    <t>Total Unitário</t>
  </si>
  <si>
    <t>Preço Máximo Unitário Utilizado</t>
  </si>
  <si>
    <t>Peça</t>
  </si>
  <si>
    <t>Aspirador de Pó e Água. Aspirador de pó e água com 1700W de potência, deve conter três extensões retas, mangueira de mínimo 1,7 metros, cabo elétrico mínimo de 2,5 metros, bico múltiplo, bico canto e escova. Rodas para transporte, Marca/Modelo para referência: Wap 1700W GTW Inox 15 ou superior.</t>
  </si>
  <si>
    <t>449052.12</t>
  </si>
  <si>
    <t>39-01</t>
  </si>
  <si>
    <t xml:space="preserve">Unidade  </t>
  </si>
  <si>
    <t>449052.34</t>
  </si>
  <si>
    <t>CHALEIRA ELÉTRICA COM CAPACIDADE PARA 1,8L, 220V, potência mínima 1200w, jarra em inox, desligamento automático, luz indicadora de funcionamento, base destacável, jarra com movimento rotativo 360o, comprimento do fio mínimo 70cm, garantia mínima de 1 ano contra defeitos de fabricação.</t>
  </si>
  <si>
    <t xml:space="preserve">15 03 </t>
  </si>
  <si>
    <t>12206-8-001</t>
  </si>
  <si>
    <t>peça</t>
  </si>
  <si>
    <t>39-1</t>
  </si>
  <si>
    <t>01804 0 096</t>
  </si>
  <si>
    <t>15 01</t>
  </si>
  <si>
    <t>Ventilador de coluna. 6 pás. 220v. Silencioso. 3 Velocidades. Eficiência energética classificada como B ou superior. Grade de segurança. Sistema oscilante. Cor preta. Rotação mínima de 1500 (rpm). Potência mínima de 135W. Certificado pelo Inmetro. Garantia mínima de 1 ano.</t>
  </si>
  <si>
    <t>018228028</t>
  </si>
  <si>
    <t>Ventilador de mesa, cores branca ou preta, 220V, potência mínima de 60W, inclinação vertical regulável, com controle de velocidade, com no mínimo 3 opções de velocidade, 6 pás, grade frontal removível para limpeza das hélices, hélices com no mínimo de 30cm. Tipo de tomada 10A. Conter na embalagem ventilador e manual de instruções. Aproximadamente 30cm de diâmetro. Garantia mínima de 01 ano.</t>
  </si>
  <si>
    <t>39-03</t>
  </si>
  <si>
    <t>01822-8-003</t>
  </si>
  <si>
    <t>Banco de Preços</t>
  </si>
  <si>
    <t>Magazine 
Luiza</t>
  </si>
  <si>
    <t>FONTE 6</t>
  </si>
  <si>
    <t>Fornecedor</t>
  </si>
  <si>
    <t>Valor</t>
  </si>
  <si>
    <t>Koerich</t>
  </si>
  <si>
    <t>Leroy 
Merlin</t>
  </si>
  <si>
    <t>Angeloni</t>
  </si>
  <si>
    <t>Micro-ondas no mínimo 34L - Branco Bivolt ou 220V - Diversos ajustes de potência  e diferentes funções: descongelar,  aquecer, pipoca. Prato giratório. Trava de segurança.   Potência 1300W  ou superior.  Diâmetro do Prato 32,5 cm ou superior  -  Eficiência Energética classe A -   1 ano de garantia.</t>
  </si>
  <si>
    <t>449052.39</t>
  </si>
  <si>
    <t>449052.04</t>
  </si>
  <si>
    <t>Secadora de roupa de parede/Suspensa 8kg (220W). Medidas aproximadas de Largura: 47 cm, Altura: 51 cm, Profundidade: 96 cm, Peso: 5,50 kg, Painel mecânico, Secagem por ar quente, Capacidade de 8kg de roupa molhada. Garantia mínima de 1 ano.</t>
  </si>
  <si>
    <t>18.04</t>
  </si>
  <si>
    <t>Purificador de água com dois níveis de temperatura: natural e gelada, executa filtragem Classe A (conforme avaliação do INMETRO), retendo partículas até 60x menores que um grão de areia, eficiência bacteriológica que retém 99% das bactérias. Possui alerta luminoso que informa quando trocar o refil. Refil de troca fácil, sem a necessidade de um técnico especializado para a troca.  Bivolt.</t>
  </si>
  <si>
    <t>46.02</t>
  </si>
  <si>
    <t>Ventilador de parede 50 Cm Bivolt 200W. 3 velocidades, cor preta, garantia mínima 12 meses.</t>
  </si>
  <si>
    <t>Bebedouro Industrial, Duas Torneiras: Ambas de água gelada, para refrescar ainda mais.Capacidade: Tanque com capacidade de 50 litros. Revestimento Interno: Feito em polipropileno. Isolamento Térmico: Em poliuretano injetado, mantendo a temperatura da água por mais tempo. Pia em Aço Inox 430: Resistente e de fácil limpeza, com dreno para evitar acúmulo de água. Serpentina em Aço Inox 304: Garantia de água limpa e livre de contaminações.  Acompanha Filtro e Mangueira: Para uma instalação simples e prática.Termostato Regulável: Com 7 níveis de ajuste, para controlar a temperatura da água gelada conforme sua necessidade.Pés Reguláveis: Adaptam-se a diferentes superfícies, garantindo estabilidade. Revestimento Externo: Em aço inox 430 brilhoso, conferindo um visual moderno e sofisticado. 220V, Dimensões aproximadas: Altura 1305mm, Largura 360mm, profundidade 515mm, garantia 12 meses. Modelo de referência: Venancio BI50l-50685</t>
  </si>
  <si>
    <t>39.01</t>
  </si>
  <si>
    <t>Máquina lavar roupas 15 Kg, na cor branca, cesto em inox. Com a tecnologia que dilui o sabão e o amaciante. Possuindo filtro pega fiapos, que retém resíduos das roupas após a lavagem. Abertura da tampa Superior; Potência mínima de 600W; 05 Níveis de Água; Pelo menos 10 programas de lavagem;  Voltagem: 220V. Classificação de consumo de energia A. Garantia: 12 meses. Modelo referência: Electrolux LED15</t>
  </si>
  <si>
    <t>18.03</t>
  </si>
  <si>
    <t>ESAG</t>
  </si>
  <si>
    <t>18 03</t>
  </si>
  <si>
    <t>00513-4-020</t>
  </si>
  <si>
    <t>15 02</t>
  </si>
  <si>
    <t>Unidade</t>
  </si>
  <si>
    <t>Fogão de indução portátil 1 boca, com 10 níveis de potência, acendimento automático, timer, mesa vitrocerâmica plana e lisa, potência dos queimadores de 1500W, trava de segurança, painel touch, 220v, na cor preta. Garantia de 12 meses. Marca de referência Eletrolux</t>
  </si>
  <si>
    <t>Aspirador De Pó Vertical, potência 1200 a 1500w, 220v, capacidade 1 l, filtro lavável</t>
  </si>
  <si>
    <t>Ferro de passar para Caldeira com Resistência. Com placa de aquecimento e termostato de 800 W, termostato com termofusível integrado, e protetor de base inox. Modelo de referência Westman W-STB 250.</t>
  </si>
  <si>
    <t>18 06</t>
  </si>
  <si>
    <t>Mesa de Passar com Caldeira. Com abastecimento automático, braço auxiliar, sistema de aquecimento, sucção (550W, pressão &lt; -150PA), troller e ferro. Potência de aquecimento de 1300W, caldeira de 2,5kW, 220V/1PH, ruído até ≤72Db(A), velocidade de 2800 rpm. Estrutura em aço com pintura eletrostática, superfície antiaderente, tampo de 400 x 1200 mm. Modelo de referência Westman MESA W/S G1F BR TK 33.</t>
  </si>
  <si>
    <t>Cooktop Por Indução, Com 2 Zonas De Aquecimento, Comando Por Toque (Touch Control), Tensão De 220V, Potência Total Mínima De 3300W, Superfície Em Vidro Cerâmico, Manual De Instruções Em Língua Portuguesa, Garantia Mínima De 12 Meses, E Conforme As Normas Do Inmetro, Com Selo De Certificação Obrigatória. Modelo/referência: HQ-IDE3502S</t>
  </si>
  <si>
    <t>Geladeira Doméstica Vertical, Geladeira Vertical: Geladeira/Refrigerador com duas Portas (inferior para geladeira e superior para freezer). Sistema Frost-free. Cor Branca.  Tensão: 220v. Capacidade liquída total: 340 a 380 L. Iluminação em Led. Controle de temperatura. Dispenser de gelo. Pés reguláveis. Modelo/Referência: MIDEA/MD-RT468MTA012</t>
  </si>
  <si>
    <t>01802-3-004</t>
  </si>
  <si>
    <t>Frigobar com capacidade mínima de 117 litros, 220 V ou bivolt, termostato, na cor branca. Dimensões aproximadas L 48 cm, A 86cm e P 51 cm. Modelo/Referência: MIDEA/MRC12B2</t>
  </si>
  <si>
    <t>Aspirador de pó e líquidos portátil a bateria. Aspira pó e líquidos, ideal para limpeza rápida. Botão com função pulsar. Carregador que pode ser fixado à parede e o aspirador pode ser mantido no suporte sem viciar a bateria. Acompanha 3 bocais: um bocal flexível para líquidos, um estreito para cantos e frestas e uma escova para remoção de pelos. Bateria Lithium 3,6V, com tempo estimado para recarga total de até 21 horas. Duração estimada da bateria em uso contínuo: 12 minutos, com consumo de 5,4 Wh. Filtro e reservatório laváveis. Reservatório com capacidade de 370 ml. Não usa coletor de papel. Acompanha manual de instruções. Dimensões aproximadas: 42 cm x 15 cm x 13 cm. Modelo de referência: Black+Decker APB3600</t>
  </si>
  <si>
    <t>Freezer horizontal de grande capacidade – Equipamento em formato horizontal com duas portas, capaz de alternar entre os modos freezer (–18 °C a –25 °C) e refrigerador (+1 °C a +5 °C). Possui controle eletrônico externo de temperatura, dreno frontal para facilitar o degelo e limpeza, rodízios para mobilidade e estrutura resistente em aço pintado com interior em liga metálica anticorrosiva. Eficiência energética classificada como A. Capacidade minima de 520 litros (bruta ~535 L).</t>
  </si>
  <si>
    <t>Freezer vertical Frost Free com capacidade mínima de 190 litros, 220 V ou bivolt, com termostato, na cor branca. Dimensões aproximadas: (LxAxP) 55 x 165.4 x 62cm</t>
  </si>
  <si>
    <t>Balança digital de bancada,  capacidade de pesagem mínima de 30kg, com bateria e carregador, 220v ou bivolt. Com display para visualização. Possuir tecla Tara.</t>
  </si>
  <si>
    <t>Seladora a vácuo profissional portátil de 220V ou bivolt com painel digital com largura de embalagem mínima de 30cm</t>
  </si>
  <si>
    <t>Máquina desidratadora de alimentos, material aço inoxidável, modelo profissional, tensão 220 v, com pelo menos 5 bandejas e controle de temperatura.</t>
  </si>
  <si>
    <t>FONTE 8</t>
  </si>
  <si>
    <t>Cafeteira Industrial capacidade para 20L de café.  Potência 4000W Construção: Aço inox 430 com reservatórios em aço inox 304; Acabamento: Escovado Indicação: Cozinhas Industriais; Reservatórios: 02- dois; Itens inclusos: Cafeteira, aros, 4 coadores, certificado de garantia, manual; Água (L): 45; Café (L): 20; Potencia mínima (W): 4000; Modelo de referência: Pro CIP20/ Cosercaf CIP20 -  Garantia mínima de 12 meses.</t>
  </si>
  <si>
    <t>Freezer vertical (-16 °C a -22 °C). Capacidade bruta aproximada de 560 a 580 litros. Possui portas cegas, prateleiras reguláveis (aramadas), controle de temperatura por termostato (analógico ou eletromecânico) e degelo manual. Estrutura com revestimento metálico (interno e externo), isolamento por espuma eficiente, sistema de refrigeração “cool wall” ou estática com serpentinas. Gabinete com design resistente, rodízios ou pés niveladores, trava de fechamento automático da porta e autonomia energética eficiente</t>
  </si>
  <si>
    <t>TOTAL</t>
  </si>
  <si>
    <t>Máquina de costura de uso doméstico com 32 pontos, incluindo pontos fixos e flexíveis, e casa de botão em 01 passo. Carcaça fabricada em plástico. Estrutura interna fabricada em metal. Base de costura com revestimento em aço inox. Parte da base de costura removível
para que se tenha acesso ao braço livre, que facilita a costura de mangas, barras e punhos. Parafuso de regulagem da pressão do calcador (sapatilha). Velocidade máxima de 1100 pontos por minuto. Passador de linha na agulha. Possibilidade de utilização de agulha dupla. Possibilidade de isolar o dente impelente para aplicação de botões e produção de bordados livres. Botão de regulagem da tensão da linha de costura. Tampa de acesso a bobina fabricada em plástico transparente. Botão de ajuste da largura dos pontos. Botão de ajuste do Comprimento do ponto. Botão de posicionamento da agulha. Alavanca de retrocesso para arremate de costuras. Parafuso de ajuste do balanceamento do caseador. Acessórios entregues com a máquina: calcador de uso geral, calcador para pregar zíper, calcador para casas de botão, calcador para pregar botão calcador para bainha invisível, guia de costura, agulhas, prendedor de carretel/retrós, bobinas, chave de fenda, pino porta retrós, feltro para o pino porta retrós vertical, abridor de casas de botão/escovinha de limpeza, capa protetora.. Voltagem do equipamento: 220V. Potência do motor: 70W. Controlador de velocidade. Plugue padrão brasileiro. Modelo de referência: SINGER Modelo: facilita-pro-4432 similar ou superior</t>
  </si>
  <si>
    <t>449052.28</t>
  </si>
  <si>
    <t xml:space="preserve">504221409
</t>
  </si>
  <si>
    <t>FONTE 7</t>
  </si>
  <si>
    <t>Casas Bahia</t>
  </si>
  <si>
    <t>Ponto Frio</t>
  </si>
  <si>
    <t>Britania</t>
  </si>
  <si>
    <t>Kabum</t>
  </si>
  <si>
    <r>
      <t xml:space="preserve">BEBEDOURO DE COLUNA para bombona tipo garrafão de 20 litros, com compressor e serpentina externa; duas torneiras: uma para água gelada e outra para natural; gabinete em aço inox; reservatório com material polietileno atóxico; capacidade de armazenamento: </t>
    </r>
    <r>
      <rPr>
        <b/>
        <sz val="12"/>
        <color theme="1"/>
        <rFont val="Calibri"/>
        <family val="2"/>
        <scheme val="minor"/>
      </rPr>
      <t>mínimo 2,0 litros</t>
    </r>
    <r>
      <rPr>
        <sz val="12"/>
        <color theme="1"/>
        <rFont val="Calibri"/>
        <family val="2"/>
        <scheme val="minor"/>
      </rPr>
      <t>; bandeja removível; bivolt ou 220 v; baixo consumo de energia; certificado pelo INMETRO. Garantia de 01 ano do produto.</t>
    </r>
  </si>
  <si>
    <t>Extra</t>
  </si>
  <si>
    <t>Magazine Luiza</t>
  </si>
  <si>
    <t>WebContinental</t>
  </si>
  <si>
    <t>Midea</t>
  </si>
  <si>
    <t>Colombo</t>
  </si>
  <si>
    <t>Electrolux</t>
  </si>
  <si>
    <t>Lojas Colombo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</si>
</sst>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00"/>
    <numFmt numFmtId="165" formatCode="0000"/>
    <numFmt numFmtId="166" formatCode="0.0%"/>
    <numFmt numFmtId="167" formatCode="&quot;R$&quot;\ #,##0.00"/>
    <numFmt numFmtId="168" formatCode="00\-00"/>
  </numFmts>
  <fonts count="29" x14ac:knownFonts="1">
    <font>
      <sz val="11"/>
      <color theme="1"/>
      <name val="Calibri"/>
      <family val="2"/>
      <scheme val="minor"/>
    </font>
    <font>
      <sz val="12"/>
      <name val="Calibri"/>
      <family val="2"/>
    </font>
    <font>
      <sz val="11"/>
      <name val="Calibri"/>
      <family val="2"/>
    </font>
    <font>
      <sz val="11"/>
      <color theme="1"/>
      <name val="Calibri"/>
      <family val="2"/>
      <scheme val="minor"/>
    </font>
    <font>
      <b/>
      <sz val="11"/>
      <color theme="1"/>
      <name val="Calibri"/>
      <family val="2"/>
      <scheme val="minor"/>
    </font>
    <font>
      <sz val="12"/>
      <name val="Calibri"/>
      <family val="2"/>
      <scheme val="minor"/>
    </font>
    <font>
      <b/>
      <sz val="18"/>
      <color rgb="FFFFFFFF"/>
      <name val="Calibri"/>
      <family val="2"/>
    </font>
    <font>
      <b/>
      <sz val="8"/>
      <color rgb="FF000000"/>
      <name val="Arial"/>
      <family val="2"/>
    </font>
    <font>
      <sz val="8"/>
      <color rgb="FF000000"/>
      <name val="Arial"/>
      <family val="2"/>
    </font>
    <font>
      <sz val="11"/>
      <name val="Calibri"/>
      <family val="2"/>
      <scheme val="minor"/>
    </font>
    <font>
      <sz val="10"/>
      <color theme="1"/>
      <name val="Calibri"/>
      <family val="2"/>
    </font>
    <font>
      <sz val="10"/>
      <color theme="1"/>
      <name val="Calibri"/>
      <family val="2"/>
      <scheme val="minor"/>
    </font>
    <font>
      <i/>
      <sz val="11"/>
      <name val="Calibri"/>
      <family val="2"/>
      <scheme val="minor"/>
    </font>
    <font>
      <sz val="11"/>
      <color theme="1" tint="0.249977111117893"/>
      <name val="Calibri"/>
      <family val="2"/>
      <scheme val="minor"/>
    </font>
    <font>
      <sz val="11"/>
      <color theme="1" tint="0.249977111117893"/>
      <name val="Calibri"/>
      <family val="2"/>
    </font>
    <font>
      <sz val="11"/>
      <color theme="1"/>
      <name val="Calibri"/>
      <family val="2"/>
    </font>
    <font>
      <sz val="12"/>
      <color theme="1"/>
      <name val="Calibri"/>
      <family val="2"/>
      <scheme val="minor"/>
    </font>
    <font>
      <sz val="12"/>
      <color theme="1"/>
      <name val="Calibri"/>
      <family val="2"/>
    </font>
    <font>
      <i/>
      <sz val="12"/>
      <name val="Calibri"/>
      <family val="2"/>
    </font>
    <font>
      <i/>
      <sz val="12"/>
      <color theme="1"/>
      <name val="Calibri"/>
      <family val="2"/>
      <scheme val="minor"/>
    </font>
    <font>
      <i/>
      <sz val="10"/>
      <color theme="1"/>
      <name val="Calibri"/>
      <family val="2"/>
    </font>
    <font>
      <sz val="10"/>
      <color theme="1"/>
      <name val="Arial"/>
      <family val="2"/>
    </font>
    <font>
      <sz val="8"/>
      <name val="Calibri"/>
      <family val="2"/>
      <scheme val="minor"/>
    </font>
    <font>
      <sz val="11"/>
      <color rgb="FF333333"/>
      <name val="Calibri"/>
      <family val="2"/>
      <scheme val="minor"/>
    </font>
    <font>
      <b/>
      <sz val="11"/>
      <name val="Calibri"/>
      <family val="2"/>
      <scheme val="minor"/>
    </font>
    <font>
      <sz val="11"/>
      <color rgb="FF212529"/>
      <name val="Calibri"/>
      <family val="2"/>
      <scheme val="minor"/>
    </font>
    <font>
      <b/>
      <sz val="14"/>
      <color theme="1"/>
      <name val="Calibri"/>
      <family val="2"/>
      <scheme val="minor"/>
    </font>
    <font>
      <b/>
      <sz val="10"/>
      <color theme="1"/>
      <name val="Calibri"/>
      <family val="2"/>
    </font>
    <font>
      <b/>
      <sz val="12"/>
      <color theme="1"/>
      <name val="Calibri"/>
      <family val="2"/>
      <scheme val="minor"/>
    </font>
  </fonts>
  <fills count="9">
    <fill>
      <patternFill patternType="none"/>
    </fill>
    <fill>
      <patternFill patternType="gray125"/>
    </fill>
    <fill>
      <patternFill patternType="solid">
        <fgColor rgb="FFEEEEEE"/>
        <bgColor rgb="FFF2F2F2"/>
      </patternFill>
    </fill>
    <fill>
      <patternFill patternType="solid">
        <fgColor rgb="FFF2F2F2"/>
        <bgColor rgb="FFEEEEEE"/>
      </patternFill>
    </fill>
    <fill>
      <patternFill patternType="solid">
        <fgColor rgb="FF149B55"/>
        <bgColor rgb="FF003366"/>
      </patternFill>
    </fill>
    <fill>
      <patternFill patternType="solid">
        <fgColor rgb="FF149B55"/>
        <bgColor indexed="64"/>
      </patternFill>
    </fill>
    <fill>
      <patternFill patternType="solid">
        <fgColor rgb="FF149B55"/>
        <bgColor rgb="FFD8D8D8"/>
      </patternFill>
    </fill>
    <fill>
      <patternFill patternType="solid">
        <fgColor rgb="FFFFC00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16">
    <xf numFmtId="0" fontId="0" fillId="0" borderId="0" xfId="0"/>
    <xf numFmtId="0" fontId="0" fillId="0" borderId="0" xfId="0" applyFill="1"/>
    <xf numFmtId="0" fontId="0" fillId="0" borderId="0" xfId="0" applyFill="1" applyAlignment="1">
      <alignment vertical="center"/>
    </xf>
    <xf numFmtId="0" fontId="4" fillId="0" borderId="0" xfId="0" applyFont="1"/>
    <xf numFmtId="0" fontId="0" fillId="5" borderId="1" xfId="0" applyFont="1" applyFill="1" applyBorder="1" applyAlignment="1">
      <alignment vertical="center"/>
    </xf>
    <xf numFmtId="165" fontId="12" fillId="5" borderId="1"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xf numFmtId="0" fontId="0" fillId="0" borderId="1" xfId="0" applyFont="1" applyBorder="1"/>
    <xf numFmtId="0" fontId="0" fillId="0" borderId="1" xfId="0" applyFont="1" applyFill="1" applyBorder="1" applyAlignment="1">
      <alignment horizontal="center" vertical="center"/>
    </xf>
    <xf numFmtId="166" fontId="2" fillId="0" borderId="1" xfId="2" applyNumberFormat="1" applyFont="1" applyFill="1" applyBorder="1" applyAlignment="1">
      <alignment horizontal="center" vertical="center"/>
    </xf>
    <xf numFmtId="166" fontId="14" fillId="0" borderId="1" xfId="2" applyNumberFormat="1" applyFont="1" applyFill="1" applyBorder="1" applyAlignment="1">
      <alignment horizontal="center" vertical="center"/>
    </xf>
    <xf numFmtId="0" fontId="13" fillId="0" borderId="0" xfId="0" applyFont="1" applyFill="1"/>
    <xf numFmtId="0" fontId="13" fillId="0" borderId="0" xfId="0" applyFont="1"/>
    <xf numFmtId="0" fontId="0" fillId="0" borderId="1" xfId="0" applyFont="1" applyBorder="1" applyAlignment="1">
      <alignment horizontal="center" vertical="center"/>
    </xf>
    <xf numFmtId="0" fontId="0" fillId="0" borderId="0" xfId="0" applyFont="1"/>
    <xf numFmtId="4" fontId="2" fillId="0" borderId="1" xfId="1" applyNumberFormat="1" applyFont="1" applyFill="1" applyBorder="1" applyAlignment="1">
      <alignment horizontal="center" vertical="center"/>
    </xf>
    <xf numFmtId="167" fontId="2" fillId="0" borderId="1" xfId="0" applyNumberFormat="1" applyFont="1" applyFill="1" applyBorder="1" applyAlignment="1">
      <alignment horizontal="center" vertical="center"/>
    </xf>
    <xf numFmtId="4" fontId="14" fillId="0" borderId="1" xfId="1" applyNumberFormat="1" applyFont="1" applyFill="1" applyBorder="1" applyAlignment="1">
      <alignment horizontal="center" vertical="center"/>
    </xf>
    <xf numFmtId="167" fontId="14"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6" fillId="0" borderId="1" xfId="0" applyFont="1" applyBorder="1" applyAlignment="1">
      <alignment vertical="top"/>
    </xf>
    <xf numFmtId="4" fontId="10" fillId="0" borderId="1" xfId="1" applyNumberFormat="1" applyFont="1" applyFill="1" applyBorder="1" applyAlignment="1">
      <alignment horizontal="center" vertical="center"/>
    </xf>
    <xf numFmtId="4" fontId="15" fillId="0" borderId="1" xfId="1" applyNumberFormat="1" applyFont="1" applyFill="1" applyBorder="1" applyAlignment="1">
      <alignment horizontal="center" vertical="center"/>
    </xf>
    <xf numFmtId="166" fontId="15" fillId="0" borderId="1" xfId="2" applyNumberFormat="1" applyFont="1" applyFill="1" applyBorder="1" applyAlignment="1">
      <alignment horizontal="center" vertical="center"/>
    </xf>
    <xf numFmtId="167" fontId="15" fillId="0" borderId="1" xfId="0" applyNumberFormat="1" applyFont="1" applyFill="1" applyBorder="1" applyAlignment="1">
      <alignment horizontal="center" vertical="center"/>
    </xf>
    <xf numFmtId="0" fontId="21" fillId="6"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43" fontId="10" fillId="5" borderId="1" xfId="1" applyNumberFormat="1" applyFont="1" applyFill="1" applyBorder="1" applyAlignment="1">
      <alignment horizontal="center" vertical="center" wrapText="1"/>
    </xf>
    <xf numFmtId="43" fontId="15" fillId="0" borderId="1" xfId="1" applyNumberFormat="1" applyFont="1" applyFill="1" applyBorder="1" applyAlignment="1">
      <alignment horizontal="center" vertical="center"/>
    </xf>
    <xf numFmtId="43" fontId="17" fillId="0" borderId="1" xfId="0" applyNumberFormat="1" applyFont="1" applyFill="1" applyBorder="1" applyAlignment="1">
      <alignment horizontal="center" vertical="center" wrapText="1"/>
    </xf>
    <xf numFmtId="43" fontId="10" fillId="0" borderId="1" xfId="0" applyNumberFormat="1" applyFont="1" applyFill="1" applyBorder="1" applyAlignment="1">
      <alignment horizontal="center" vertical="center"/>
    </xf>
    <xf numFmtId="43" fontId="15" fillId="0" borderId="1" xfId="1" applyNumberFormat="1" applyFont="1" applyFill="1" applyBorder="1" applyAlignment="1">
      <alignment horizontal="center" vertical="center" wrapText="1"/>
    </xf>
    <xf numFmtId="43" fontId="10" fillId="0" borderId="1" xfId="0" applyNumberFormat="1" applyFont="1" applyBorder="1" applyAlignment="1">
      <alignment horizontal="center" vertical="center"/>
    </xf>
    <xf numFmtId="43" fontId="10" fillId="2" borderId="1" xfId="0" applyNumberFormat="1" applyFont="1" applyFill="1" applyBorder="1" applyAlignment="1">
      <alignment horizontal="center" vertical="center" wrapText="1"/>
    </xf>
    <xf numFmtId="43" fontId="10" fillId="5" borderId="1" xfId="0" applyNumberFormat="1" applyFont="1" applyFill="1" applyBorder="1" applyAlignment="1">
      <alignment horizontal="center" vertical="center" wrapText="1"/>
    </xf>
    <xf numFmtId="43" fontId="10" fillId="6" borderId="1" xfId="0" applyNumberFormat="1" applyFont="1" applyFill="1" applyBorder="1" applyAlignment="1">
      <alignment horizontal="center" vertical="center" wrapText="1"/>
    </xf>
    <xf numFmtId="0" fontId="0" fillId="0" borderId="0" xfId="0" applyFont="1" applyBorder="1"/>
    <xf numFmtId="43" fontId="10" fillId="0" borderId="0" xfId="0" applyNumberFormat="1" applyFont="1" applyBorder="1" applyAlignment="1">
      <alignment horizontal="center" vertical="center"/>
    </xf>
    <xf numFmtId="0" fontId="11"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16" fillId="0" borderId="0" xfId="0" applyFont="1" applyBorder="1" applyAlignment="1">
      <alignment vertical="top"/>
    </xf>
    <xf numFmtId="1" fontId="5" fillId="0"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1" fontId="5" fillId="0" borderId="2"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0" fillId="0" borderId="0" xfId="0" applyBorder="1"/>
    <xf numFmtId="1" fontId="24" fillId="0" borderId="0" xfId="0" applyNumberFormat="1" applyFont="1" applyFill="1" applyBorder="1" applyAlignment="1">
      <alignment horizontal="center" vertical="center" wrapText="1"/>
    </xf>
    <xf numFmtId="0" fontId="17" fillId="0" borderId="1" xfId="0" applyFont="1" applyFill="1" applyBorder="1" applyAlignment="1">
      <alignment vertical="top" wrapText="1"/>
    </xf>
    <xf numFmtId="0" fontId="16" fillId="0" borderId="1" xfId="0" applyFont="1" applyFill="1" applyBorder="1" applyAlignment="1">
      <alignment vertical="top" wrapText="1"/>
    </xf>
    <xf numFmtId="168"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xf>
    <xf numFmtId="0" fontId="25" fillId="0" borderId="0" xfId="0" applyFont="1" applyFill="1" applyAlignment="1">
      <alignment horizontal="center" vertical="center"/>
    </xf>
    <xf numFmtId="0" fontId="13"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8"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26" fillId="0" borderId="1" xfId="0" applyFont="1" applyBorder="1" applyAlignment="1">
      <alignment horizontal="center" vertical="center"/>
    </xf>
    <xf numFmtId="167" fontId="26" fillId="0" borderId="1" xfId="0" applyNumberFormat="1" applyFont="1" applyFill="1" applyBorder="1" applyAlignment="1">
      <alignment horizontal="center" vertical="center"/>
    </xf>
    <xf numFmtId="0" fontId="0" fillId="0" borderId="3" xfId="0" applyFont="1" applyBorder="1" applyAlignment="1"/>
    <xf numFmtId="0" fontId="16" fillId="0" borderId="3" xfId="0" applyFont="1" applyBorder="1" applyAlignment="1">
      <alignment vertical="top"/>
    </xf>
    <xf numFmtId="43" fontId="15" fillId="0" borderId="1" xfId="0" applyNumberFormat="1" applyFont="1" applyFill="1" applyBorder="1" applyAlignment="1">
      <alignment horizontal="center" vertical="center"/>
    </xf>
    <xf numFmtId="43" fontId="17" fillId="0" borderId="1" xfId="0" applyNumberFormat="1" applyFont="1" applyFill="1" applyBorder="1" applyAlignment="1">
      <alignment horizontal="center" vertical="center"/>
    </xf>
    <xf numFmtId="43" fontId="15" fillId="0" borderId="1" xfId="0" applyNumberFormat="1" applyFont="1" applyFill="1" applyBorder="1" applyAlignment="1">
      <alignment horizontal="center" vertical="center" wrapText="1"/>
    </xf>
    <xf numFmtId="1" fontId="16" fillId="7"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0" fontId="17" fillId="8" borderId="1" xfId="0" applyFont="1" applyFill="1" applyBorder="1" applyAlignment="1">
      <alignment vertical="top" wrapText="1"/>
    </xf>
    <xf numFmtId="1" fontId="9" fillId="8" borderId="1" xfId="0" applyNumberFormat="1" applyFont="1" applyFill="1" applyBorder="1" applyAlignment="1">
      <alignment horizontal="center" vertical="center"/>
    </xf>
    <xf numFmtId="0" fontId="23" fillId="8" borderId="1" xfId="0" applyFont="1" applyFill="1" applyBorder="1" applyAlignment="1">
      <alignment horizontal="center" vertical="center"/>
    </xf>
    <xf numFmtId="1" fontId="16" fillId="8" borderId="1" xfId="0" applyNumberFormat="1" applyFont="1" applyFill="1" applyBorder="1" applyAlignment="1">
      <alignment horizontal="center" vertical="center" wrapText="1"/>
    </xf>
    <xf numFmtId="43" fontId="10" fillId="8" borderId="1" xfId="0" applyNumberFormat="1" applyFont="1" applyFill="1" applyBorder="1" applyAlignment="1">
      <alignment horizontal="center" vertical="center"/>
    </xf>
    <xf numFmtId="43" fontId="10" fillId="8" borderId="1" xfId="0" applyNumberFormat="1" applyFont="1" applyFill="1" applyBorder="1" applyAlignment="1">
      <alignment horizontal="center" vertical="center" wrapText="1"/>
    </xf>
    <xf numFmtId="4" fontId="10" fillId="8" borderId="1" xfId="1" applyNumberFormat="1" applyFont="1" applyFill="1" applyBorder="1" applyAlignment="1">
      <alignment horizontal="center" vertical="center"/>
    </xf>
    <xf numFmtId="4" fontId="2" fillId="8" borderId="1" xfId="1" applyNumberFormat="1" applyFont="1" applyFill="1" applyBorder="1" applyAlignment="1">
      <alignment horizontal="center" vertical="center"/>
    </xf>
    <xf numFmtId="166" fontId="2" fillId="8" borderId="1" xfId="2" applyNumberFormat="1" applyFont="1" applyFill="1" applyBorder="1" applyAlignment="1">
      <alignment horizontal="center" vertical="center"/>
    </xf>
    <xf numFmtId="167" fontId="2" fillId="8" borderId="1" xfId="0" applyNumberFormat="1" applyFont="1" applyFill="1" applyBorder="1" applyAlignment="1">
      <alignment horizontal="center" vertical="center"/>
    </xf>
    <xf numFmtId="1" fontId="9" fillId="8" borderId="1" xfId="0" applyNumberFormat="1" applyFont="1" applyFill="1" applyBorder="1" applyAlignment="1">
      <alignment horizontal="center" vertical="center" wrapText="1"/>
    </xf>
    <xf numFmtId="1" fontId="9" fillId="8" borderId="1" xfId="0" applyNumberFormat="1" applyFont="1" applyFill="1" applyBorder="1" applyAlignment="1" applyProtection="1">
      <alignment horizontal="center" vertical="center"/>
      <protection locked="0"/>
    </xf>
    <xf numFmtId="0" fontId="16" fillId="8" borderId="1" xfId="0" applyFont="1" applyFill="1" applyBorder="1" applyAlignment="1">
      <alignment vertical="top" wrapText="1"/>
    </xf>
    <xf numFmtId="1" fontId="2" fillId="8" borderId="1" xfId="0" applyNumberFormat="1" applyFont="1" applyFill="1" applyBorder="1" applyAlignment="1">
      <alignment horizontal="center" vertical="center" wrapText="1"/>
    </xf>
    <xf numFmtId="1" fontId="0" fillId="8" borderId="1" xfId="0" applyNumberFormat="1" applyFont="1" applyFill="1" applyBorder="1" applyAlignment="1">
      <alignment horizontal="center" vertical="center"/>
    </xf>
    <xf numFmtId="1" fontId="0" fillId="8" borderId="1" xfId="0" applyNumberFormat="1" applyFont="1" applyFill="1" applyBorder="1" applyAlignment="1">
      <alignment horizontal="center" vertical="center" wrapText="1"/>
    </xf>
    <xf numFmtId="4" fontId="15" fillId="8" borderId="1" xfId="1" applyNumberFormat="1" applyFont="1" applyFill="1" applyBorder="1" applyAlignment="1">
      <alignment horizontal="center" vertical="center"/>
    </xf>
    <xf numFmtId="166" fontId="15" fillId="8" borderId="1" xfId="2" applyNumberFormat="1" applyFont="1" applyFill="1" applyBorder="1" applyAlignment="1">
      <alignment horizontal="center" vertical="center"/>
    </xf>
    <xf numFmtId="167" fontId="15" fillId="8" borderId="1" xfId="0" applyNumberFormat="1" applyFont="1" applyFill="1" applyBorder="1" applyAlignment="1">
      <alignment horizontal="center" vertical="center"/>
    </xf>
    <xf numFmtId="0" fontId="8" fillId="6" borderId="2" xfId="0" applyFont="1" applyFill="1" applyBorder="1" applyAlignment="1">
      <alignment horizontal="center" vertical="center" wrapText="1"/>
    </xf>
    <xf numFmtId="43" fontId="10" fillId="6"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166" fontId="18" fillId="5" borderId="1" xfId="2" applyNumberFormat="1" applyFont="1" applyFill="1" applyBorder="1" applyAlignment="1">
      <alignment horizontal="center" vertical="center" wrapText="1"/>
    </xf>
    <xf numFmtId="0" fontId="18" fillId="5" borderId="1" xfId="0" applyFont="1" applyFill="1" applyBorder="1" applyAlignment="1">
      <alignment horizontal="center" vertical="center"/>
    </xf>
    <xf numFmtId="164" fontId="18" fillId="5" borderId="1" xfId="0" applyNumberFormat="1" applyFont="1" applyFill="1" applyBorder="1" applyAlignment="1">
      <alignment horizontal="center" vertical="center"/>
    </xf>
    <xf numFmtId="165" fontId="19" fillId="5" borderId="1" xfId="0" applyNumberFormat="1" applyFont="1" applyFill="1" applyBorder="1" applyAlignment="1">
      <alignment horizontal="center" vertical="center"/>
    </xf>
    <xf numFmtId="0" fontId="20"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xf>
    <xf numFmtId="43" fontId="10" fillId="2" borderId="1" xfId="0" applyNumberFormat="1" applyFont="1" applyFill="1" applyBorder="1" applyAlignment="1">
      <alignment horizontal="center" vertical="center" wrapText="1"/>
    </xf>
    <xf numFmtId="0" fontId="6" fillId="4" borderId="4" xfId="0" applyFont="1" applyFill="1" applyBorder="1" applyAlignment="1">
      <alignment horizontal="center" vertical="center"/>
    </xf>
    <xf numFmtId="43" fontId="10" fillId="5" borderId="1" xfId="0" applyNumberFormat="1" applyFont="1" applyFill="1" applyBorder="1" applyAlignment="1">
      <alignment horizontal="center" vertical="center" wrapText="1"/>
    </xf>
    <xf numFmtId="43" fontId="27" fillId="5" borderId="5" xfId="1" applyNumberFormat="1" applyFont="1" applyFill="1" applyBorder="1" applyAlignment="1">
      <alignment horizontal="center" vertical="center" wrapText="1"/>
    </xf>
    <xf numFmtId="43" fontId="27" fillId="5" borderId="6" xfId="1" applyNumberFormat="1" applyFont="1" applyFill="1" applyBorder="1" applyAlignment="1">
      <alignment horizontal="center" vertical="center" wrapText="1"/>
    </xf>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wrapText="1"/>
    </xf>
  </cellXfs>
  <cellStyles count="4">
    <cellStyle name="Moeda" xfId="1" builtinId="4"/>
    <cellStyle name="Moeda 2" xfId="3" xr:uid="{E2E238D4-299E-41E6-9C1E-D289C63F39A5}"/>
    <cellStyle name="Normal" xfId="0" builtinId="0"/>
    <cellStyle name="Porcentagem" xfId="2" builtinId="5"/>
  </cellStyles>
  <dxfs count="3">
    <dxf>
      <font>
        <b/>
        <i val="0"/>
      </font>
      <fill>
        <patternFill>
          <bgColor rgb="FF92D050"/>
        </patternFill>
      </fill>
    </dxf>
    <dxf>
      <font>
        <b/>
        <i val="0"/>
      </font>
      <fill>
        <patternFill>
          <fgColor indexed="64"/>
          <bgColor rgb="FF92D050"/>
        </patternFill>
      </fill>
    </dxf>
    <dxf>
      <font>
        <color rgb="FF9C0006"/>
      </font>
      <fill>
        <patternFill>
          <bgColor rgb="FFFFC7CE"/>
        </patternFill>
      </fill>
    </dxf>
  </dxfs>
  <tableStyles count="0" defaultTableStyle="TableStyleMedium9" defaultPivotStyle="PivotStyleLight16"/>
  <colors>
    <mruColors>
      <color rgb="FF339933"/>
      <color rgb="FFCC99FF"/>
      <color rgb="FF996600"/>
      <color rgb="FFFFCCCC"/>
      <color rgb="FF0066FF"/>
      <color rgb="FFCCFFFF"/>
      <color rgb="FF99FF99"/>
      <color rgb="FFFFFFCC"/>
      <color rgb="FFFF3399"/>
      <color rgb="FF78A1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140681</xdr:colOff>
      <xdr:row>35</xdr:row>
      <xdr:rowOff>349249</xdr:rowOff>
    </xdr:from>
    <xdr:to>
      <xdr:col>22</xdr:col>
      <xdr:colOff>698500</xdr:colOff>
      <xdr:row>35</xdr:row>
      <xdr:rowOff>751416</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9591598" y="4635499"/>
          <a:ext cx="1457402" cy="402167"/>
        </a:xfrm>
        <a:prstGeom prst="rect">
          <a:avLst/>
        </a:prstGeom>
        <a:ln>
          <a:noFill/>
        </a:ln>
      </xdr:spPr>
    </xdr:pic>
    <xdr:clientData/>
  </xdr:twoCellAnchor>
  <xdr:twoCellAnchor editAs="oneCell">
    <xdr:from>
      <xdr:col>0</xdr:col>
      <xdr:colOff>0</xdr:colOff>
      <xdr:row>0</xdr:row>
      <xdr:rowOff>116418</xdr:rowOff>
    </xdr:from>
    <xdr:to>
      <xdr:col>1</xdr:col>
      <xdr:colOff>493259</xdr:colOff>
      <xdr:row>0</xdr:row>
      <xdr:rowOff>624418</xdr:rowOff>
    </xdr:to>
    <xdr:pic>
      <xdr:nvPicPr>
        <xdr:cNvPr id="5" name="Imagem 4">
          <a:extLst>
            <a:ext uri="{FF2B5EF4-FFF2-40B4-BE49-F238E27FC236}">
              <a16:creationId xmlns:a16="http://schemas.microsoft.com/office/drawing/2014/main" id="{76358D9B-A440-49AC-958B-A28096783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17" y="116418"/>
          <a:ext cx="1217083" cy="50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8"/>
  <sheetViews>
    <sheetView tabSelected="1" zoomScale="60" zoomScaleNormal="60" zoomScaleSheetLayoutView="100" zoomScalePageLayoutView="80" workbookViewId="0">
      <pane ySplit="3" topLeftCell="A4" activePane="bottomLeft" state="frozen"/>
      <selection pane="bottomLeft" activeCell="L11" sqref="L11"/>
    </sheetView>
  </sheetViews>
  <sheetFormatPr defaultRowHeight="15.75" x14ac:dyDescent="0.25"/>
  <cols>
    <col min="1" max="1" width="10.7109375" style="38" customWidth="1"/>
    <col min="2" max="2" width="70.140625" style="43" customWidth="1"/>
    <col min="3" max="3" width="8.7109375" style="38" customWidth="1"/>
    <col min="4" max="4" width="15" style="42" customWidth="1"/>
    <col min="5" max="5" width="10.140625" style="38" customWidth="1"/>
    <col min="6" max="6" width="15.7109375" style="38" customWidth="1"/>
    <col min="7" max="7" width="11.42578125" style="41" customWidth="1"/>
    <col min="8" max="8" width="6.7109375" style="38" customWidth="1"/>
    <col min="9" max="9" width="12.42578125" style="39" customWidth="1"/>
    <col min="10" max="11" width="12.5703125" style="39" customWidth="1"/>
    <col min="12" max="12" width="13.42578125" style="39" customWidth="1"/>
    <col min="13" max="13" width="19.85546875" style="39" customWidth="1"/>
    <col min="14" max="14" width="14.42578125" style="39" customWidth="1"/>
    <col min="15" max="15" width="19.85546875" style="39" customWidth="1"/>
    <col min="16" max="16" width="14.42578125" style="39" customWidth="1"/>
    <col min="17" max="17" width="21.42578125" style="39" customWidth="1"/>
    <col min="18" max="18" width="14.85546875" style="39" customWidth="1"/>
    <col min="19" max="19" width="16.5703125" style="39" customWidth="1"/>
    <col min="20" max="20" width="17.7109375" style="39" customWidth="1"/>
    <col min="21" max="21" width="14.140625" style="40" customWidth="1"/>
    <col min="22" max="22" width="16.7109375" style="42" customWidth="1"/>
    <col min="23" max="23" width="13.42578125" style="42" customWidth="1"/>
    <col min="24" max="24" width="14.28515625" style="42" customWidth="1"/>
    <col min="25" max="25" width="16.140625" style="42" customWidth="1"/>
    <col min="26" max="26" width="20.28515625" style="42" customWidth="1"/>
    <col min="27" max="27" width="14.42578125" customWidth="1"/>
  </cols>
  <sheetData>
    <row r="1" spans="1:26" ht="55.5" customHeight="1" x14ac:dyDescent="0.2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row>
    <row r="2" spans="1:26" s="1" customFormat="1" ht="72.75" customHeight="1" x14ac:dyDescent="0.25">
      <c r="A2" s="103" t="s">
        <v>0</v>
      </c>
      <c r="B2" s="104" t="s">
        <v>9</v>
      </c>
      <c r="C2" s="5" t="s">
        <v>21</v>
      </c>
      <c r="D2" s="5" t="s">
        <v>22</v>
      </c>
      <c r="E2" s="5" t="s">
        <v>23</v>
      </c>
      <c r="F2" s="5" t="s">
        <v>24</v>
      </c>
      <c r="G2" s="5" t="s">
        <v>65</v>
      </c>
      <c r="H2" s="104" t="s">
        <v>8</v>
      </c>
      <c r="I2" s="36" t="s">
        <v>5</v>
      </c>
      <c r="J2" s="36" t="s">
        <v>6</v>
      </c>
      <c r="K2" s="36" t="s">
        <v>7</v>
      </c>
      <c r="L2" s="36" t="s">
        <v>4</v>
      </c>
      <c r="M2" s="111" t="s">
        <v>17</v>
      </c>
      <c r="N2" s="111"/>
      <c r="O2" s="111" t="s">
        <v>47</v>
      </c>
      <c r="P2" s="111"/>
      <c r="Q2" s="111" t="s">
        <v>92</v>
      </c>
      <c r="R2" s="111"/>
      <c r="S2" s="111" t="s">
        <v>85</v>
      </c>
      <c r="T2" s="111"/>
      <c r="U2" s="105" t="s">
        <v>1</v>
      </c>
      <c r="V2" s="100" t="s">
        <v>2</v>
      </c>
      <c r="W2" s="100" t="s">
        <v>3</v>
      </c>
      <c r="X2" s="101" t="s">
        <v>19</v>
      </c>
      <c r="Y2" s="100" t="s">
        <v>26</v>
      </c>
      <c r="Z2" s="102" t="s">
        <v>25</v>
      </c>
    </row>
    <row r="3" spans="1:26" s="2" customFormat="1" ht="45" customHeight="1" x14ac:dyDescent="0.25">
      <c r="A3" s="103"/>
      <c r="B3" s="104"/>
      <c r="C3" s="6"/>
      <c r="D3" s="6"/>
      <c r="E3" s="6"/>
      <c r="F3" s="6"/>
      <c r="G3" s="4"/>
      <c r="H3" s="104"/>
      <c r="I3" s="112" t="s">
        <v>45</v>
      </c>
      <c r="J3" s="113"/>
      <c r="K3" s="113"/>
      <c r="L3" s="113"/>
      <c r="M3" s="29" t="s">
        <v>48</v>
      </c>
      <c r="N3" s="29" t="s">
        <v>49</v>
      </c>
      <c r="O3" s="29" t="s">
        <v>48</v>
      </c>
      <c r="P3" s="29" t="s">
        <v>49</v>
      </c>
      <c r="Q3" s="29" t="s">
        <v>48</v>
      </c>
      <c r="R3" s="29" t="s">
        <v>49</v>
      </c>
      <c r="S3" s="29" t="s">
        <v>48</v>
      </c>
      <c r="T3" s="29" t="s">
        <v>49</v>
      </c>
      <c r="U3" s="105"/>
      <c r="V3" s="100"/>
      <c r="W3" s="100"/>
      <c r="X3" s="101"/>
      <c r="Y3" s="100"/>
      <c r="Z3" s="102"/>
    </row>
    <row r="4" spans="1:26" s="3" customFormat="1" ht="94.5" customHeight="1" x14ac:dyDescent="0.25">
      <c r="A4" s="78">
        <v>1</v>
      </c>
      <c r="B4" s="79" t="s">
        <v>28</v>
      </c>
      <c r="C4" s="80">
        <v>1803</v>
      </c>
      <c r="D4" s="81">
        <v>504222764</v>
      </c>
      <c r="E4" s="80" t="s">
        <v>27</v>
      </c>
      <c r="F4" s="80" t="s">
        <v>29</v>
      </c>
      <c r="G4" s="80"/>
      <c r="H4" s="82">
        <f>SUM(G4:G4)</f>
        <v>0</v>
      </c>
      <c r="I4" s="83">
        <v>489</v>
      </c>
      <c r="J4" s="83"/>
      <c r="K4" s="83"/>
      <c r="L4" s="83"/>
      <c r="M4" s="84" t="s">
        <v>93</v>
      </c>
      <c r="N4" s="83">
        <v>482.9</v>
      </c>
      <c r="O4" s="84" t="s">
        <v>51</v>
      </c>
      <c r="P4" s="83">
        <v>446.83</v>
      </c>
      <c r="Q4" s="83" t="s">
        <v>94</v>
      </c>
      <c r="R4" s="83">
        <v>479</v>
      </c>
      <c r="S4" s="83"/>
      <c r="T4" s="83"/>
      <c r="U4" s="85">
        <f t="shared" ref="U4:U9" si="0">MIN(I4:T4)</f>
        <v>446.83</v>
      </c>
      <c r="V4" s="86">
        <f t="shared" ref="V4:V30" si="1">ROUNDDOWN(AVERAGE(I4:T4),2)</f>
        <v>474.43</v>
      </c>
      <c r="W4" s="86">
        <f t="shared" ref="W4:W30" si="2">ROUNDDOWN(MEDIAN(I4:T4),2)</f>
        <v>480.95</v>
      </c>
      <c r="X4" s="87">
        <f t="shared" ref="X4:X30" si="3">STDEV(I4:T4)/AVERAGE(I4:T4)</f>
        <v>3.9744781946017618E-2</v>
      </c>
      <c r="Y4" s="88">
        <f t="shared" ref="Y4" si="4">IF(X4&lt;=25%,V4,W4)</f>
        <v>474.43</v>
      </c>
      <c r="Z4" s="88">
        <f t="shared" ref="Z4:Z30" si="5">IF(X4&lt;=25%,V4,W4)*H4</f>
        <v>0</v>
      </c>
    </row>
    <row r="5" spans="1:26" s="3" customFormat="1" ht="78.75" customHeight="1" x14ac:dyDescent="0.25">
      <c r="A5" s="78">
        <v>2</v>
      </c>
      <c r="B5" s="79" t="s">
        <v>40</v>
      </c>
      <c r="C5" s="89">
        <v>3903</v>
      </c>
      <c r="D5" s="89" t="s">
        <v>41</v>
      </c>
      <c r="E5" s="90" t="s">
        <v>27</v>
      </c>
      <c r="F5" s="89" t="s">
        <v>29</v>
      </c>
      <c r="G5" s="89"/>
      <c r="H5" s="82">
        <f>SUM(G5:G5)</f>
        <v>0</v>
      </c>
      <c r="I5" s="83">
        <v>278.72000000000003</v>
      </c>
      <c r="J5" s="83"/>
      <c r="K5" s="83"/>
      <c r="L5" s="83"/>
      <c r="M5" s="84" t="s">
        <v>95</v>
      </c>
      <c r="N5" s="83">
        <v>279.77</v>
      </c>
      <c r="O5" s="83" t="s">
        <v>93</v>
      </c>
      <c r="P5" s="83">
        <v>314.89999999999998</v>
      </c>
      <c r="Q5" s="83" t="s">
        <v>52</v>
      </c>
      <c r="R5" s="83">
        <v>299.89999999999998</v>
      </c>
      <c r="S5" s="83"/>
      <c r="T5" s="83"/>
      <c r="U5" s="85">
        <f t="shared" si="0"/>
        <v>278.72000000000003</v>
      </c>
      <c r="V5" s="86">
        <f t="shared" si="1"/>
        <v>293.32</v>
      </c>
      <c r="W5" s="86">
        <f t="shared" si="2"/>
        <v>289.83</v>
      </c>
      <c r="X5" s="87">
        <f t="shared" si="3"/>
        <v>5.9237869517625025E-2</v>
      </c>
      <c r="Y5" s="88">
        <f t="shared" ref="Y5:Y10" si="6">IF(X5&lt;=25%,V5,W5)</f>
        <v>293.32</v>
      </c>
      <c r="Z5" s="88">
        <f t="shared" si="5"/>
        <v>0</v>
      </c>
    </row>
    <row r="6" spans="1:26" s="3" customFormat="1" ht="104.25" customHeight="1" x14ac:dyDescent="0.25">
      <c r="A6" s="78">
        <v>3</v>
      </c>
      <c r="B6" s="91" t="s">
        <v>42</v>
      </c>
      <c r="C6" s="89" t="s">
        <v>43</v>
      </c>
      <c r="D6" s="89" t="s">
        <v>44</v>
      </c>
      <c r="E6" s="89" t="s">
        <v>27</v>
      </c>
      <c r="F6" s="89" t="s">
        <v>29</v>
      </c>
      <c r="G6" s="89"/>
      <c r="H6" s="82">
        <f>SUM(G6:G6)</f>
        <v>0</v>
      </c>
      <c r="I6" s="83">
        <v>129.02000000000001</v>
      </c>
      <c r="J6" s="83">
        <v>164.44</v>
      </c>
      <c r="K6" s="83"/>
      <c r="L6" s="83"/>
      <c r="M6" s="84" t="s">
        <v>96</v>
      </c>
      <c r="N6" s="83">
        <v>125.8</v>
      </c>
      <c r="O6" s="83" t="s">
        <v>94</v>
      </c>
      <c r="P6" s="83">
        <v>142.69999999999999</v>
      </c>
      <c r="Q6" s="83" t="s">
        <v>93</v>
      </c>
      <c r="R6" s="83">
        <v>185.04</v>
      </c>
      <c r="S6" s="83"/>
      <c r="T6" s="83"/>
      <c r="U6" s="85">
        <f t="shared" si="0"/>
        <v>125.8</v>
      </c>
      <c r="V6" s="86">
        <f t="shared" si="1"/>
        <v>149.4</v>
      </c>
      <c r="W6" s="86">
        <f t="shared" si="2"/>
        <v>142.69999999999999</v>
      </c>
      <c r="X6" s="87">
        <f t="shared" si="3"/>
        <v>0.16779073423579213</v>
      </c>
      <c r="Y6" s="88">
        <f t="shared" si="6"/>
        <v>149.4</v>
      </c>
      <c r="Z6" s="88">
        <f t="shared" si="5"/>
        <v>0</v>
      </c>
    </row>
    <row r="7" spans="1:26" s="3" customFormat="1" ht="104.25" customHeight="1" x14ac:dyDescent="0.25">
      <c r="A7" s="78">
        <v>4</v>
      </c>
      <c r="B7" s="91" t="s">
        <v>97</v>
      </c>
      <c r="C7" s="89" t="s">
        <v>30</v>
      </c>
      <c r="D7" s="80">
        <v>4227009</v>
      </c>
      <c r="E7" s="92" t="s">
        <v>31</v>
      </c>
      <c r="F7" s="80" t="s">
        <v>32</v>
      </c>
      <c r="G7" s="80"/>
      <c r="H7" s="82">
        <f>SUM(G7:G7)</f>
        <v>0</v>
      </c>
      <c r="I7" s="84">
        <v>732.1</v>
      </c>
      <c r="J7" s="84">
        <v>800</v>
      </c>
      <c r="K7" s="83"/>
      <c r="L7" s="83"/>
      <c r="M7" s="84" t="s">
        <v>98</v>
      </c>
      <c r="N7" s="83">
        <v>725.1</v>
      </c>
      <c r="O7" s="84" t="s">
        <v>99</v>
      </c>
      <c r="P7" s="83">
        <v>944.9</v>
      </c>
      <c r="Q7" s="84" t="s">
        <v>100</v>
      </c>
      <c r="R7" s="83">
        <v>760.23</v>
      </c>
      <c r="S7" s="83"/>
      <c r="T7" s="83"/>
      <c r="U7" s="85">
        <f t="shared" si="0"/>
        <v>725.1</v>
      </c>
      <c r="V7" s="86">
        <f t="shared" si="1"/>
        <v>792.46</v>
      </c>
      <c r="W7" s="86">
        <f t="shared" si="2"/>
        <v>760.23</v>
      </c>
      <c r="X7" s="87">
        <f t="shared" si="3"/>
        <v>0.11376964881251381</v>
      </c>
      <c r="Y7" s="88">
        <f t="shared" si="6"/>
        <v>792.46</v>
      </c>
      <c r="Z7" s="88">
        <f t="shared" si="5"/>
        <v>0</v>
      </c>
    </row>
    <row r="8" spans="1:26" s="3" customFormat="1" ht="57" customHeight="1" x14ac:dyDescent="0.25">
      <c r="A8" s="78">
        <v>5</v>
      </c>
      <c r="B8" s="79" t="s">
        <v>78</v>
      </c>
      <c r="C8" s="93" t="s">
        <v>37</v>
      </c>
      <c r="D8" s="94" t="s">
        <v>38</v>
      </c>
      <c r="E8" s="93" t="s">
        <v>36</v>
      </c>
      <c r="F8" s="93" t="s">
        <v>29</v>
      </c>
      <c r="G8" s="93"/>
      <c r="H8" s="82">
        <f>SUM(G8:G8)</f>
        <v>0</v>
      </c>
      <c r="I8" s="83">
        <v>1643.19</v>
      </c>
      <c r="J8" s="83">
        <v>1720.03</v>
      </c>
      <c r="K8" s="83"/>
      <c r="L8" s="83"/>
      <c r="M8" s="84" t="s">
        <v>46</v>
      </c>
      <c r="N8" s="83">
        <v>1862.08</v>
      </c>
      <c r="O8" s="83" t="s">
        <v>101</v>
      </c>
      <c r="P8" s="83">
        <v>1709</v>
      </c>
      <c r="Q8" s="84" t="s">
        <v>102</v>
      </c>
      <c r="R8" s="83">
        <v>1629</v>
      </c>
      <c r="S8" s="83"/>
      <c r="T8" s="83"/>
      <c r="U8" s="85">
        <f t="shared" si="0"/>
        <v>1629</v>
      </c>
      <c r="V8" s="95">
        <f t="shared" si="1"/>
        <v>1712.66</v>
      </c>
      <c r="W8" s="95">
        <f t="shared" si="2"/>
        <v>1709</v>
      </c>
      <c r="X8" s="96">
        <f t="shared" si="3"/>
        <v>5.4004916919097694E-2</v>
      </c>
      <c r="Y8" s="97">
        <f t="shared" si="6"/>
        <v>1712.66</v>
      </c>
      <c r="Z8" s="97">
        <f t="shared" si="5"/>
        <v>0</v>
      </c>
    </row>
    <row r="9" spans="1:26" s="3" customFormat="1" ht="89.25" customHeight="1" x14ac:dyDescent="0.25">
      <c r="A9" s="78">
        <v>6</v>
      </c>
      <c r="B9" s="79" t="s">
        <v>53</v>
      </c>
      <c r="C9" s="80" t="s">
        <v>39</v>
      </c>
      <c r="D9" s="89">
        <v>504221184</v>
      </c>
      <c r="E9" s="80" t="s">
        <v>27</v>
      </c>
      <c r="F9" s="80" t="s">
        <v>29</v>
      </c>
      <c r="G9" s="80"/>
      <c r="H9" s="82">
        <f>SUM(G9:G9)</f>
        <v>0</v>
      </c>
      <c r="I9" s="83">
        <v>704.23</v>
      </c>
      <c r="J9" s="83">
        <v>741.39</v>
      </c>
      <c r="K9" s="83"/>
      <c r="L9" s="83"/>
      <c r="M9" s="84" t="s">
        <v>103</v>
      </c>
      <c r="N9" s="83">
        <v>958.9</v>
      </c>
      <c r="O9" s="83" t="s">
        <v>52</v>
      </c>
      <c r="P9" s="83">
        <v>826.52</v>
      </c>
      <c r="Q9" s="84" t="s">
        <v>93</v>
      </c>
      <c r="R9" s="83">
        <v>839.9</v>
      </c>
      <c r="S9" s="83"/>
      <c r="T9" s="83"/>
      <c r="U9" s="85">
        <f t="shared" si="0"/>
        <v>704.23</v>
      </c>
      <c r="V9" s="86">
        <f t="shared" si="1"/>
        <v>814.18</v>
      </c>
      <c r="W9" s="86">
        <f t="shared" si="2"/>
        <v>826.52</v>
      </c>
      <c r="X9" s="87">
        <f t="shared" si="3"/>
        <v>0.12150209920598856</v>
      </c>
      <c r="Y9" s="88">
        <f t="shared" si="6"/>
        <v>814.18</v>
      </c>
      <c r="Z9" s="88">
        <f t="shared" si="5"/>
        <v>0</v>
      </c>
    </row>
    <row r="10" spans="1:26" s="3" customFormat="1" ht="104.25" customHeight="1" x14ac:dyDescent="0.25">
      <c r="A10" s="78">
        <v>7</v>
      </c>
      <c r="B10" s="91" t="s">
        <v>33</v>
      </c>
      <c r="C10" s="89" t="s">
        <v>34</v>
      </c>
      <c r="D10" s="89" t="s">
        <v>35</v>
      </c>
      <c r="E10" s="92" t="s">
        <v>36</v>
      </c>
      <c r="F10" s="89" t="s">
        <v>29</v>
      </c>
      <c r="G10" s="89"/>
      <c r="H10" s="82">
        <f>SUM(G10:G10)</f>
        <v>0</v>
      </c>
      <c r="I10" s="83">
        <v>84.27</v>
      </c>
      <c r="J10" s="83">
        <v>74.599999999999994</v>
      </c>
      <c r="K10" s="83">
        <v>72.349999999999994</v>
      </c>
      <c r="L10" s="83"/>
      <c r="M10" s="84" t="s">
        <v>50</v>
      </c>
      <c r="N10" s="83">
        <v>80.89</v>
      </c>
      <c r="O10" s="83" t="s">
        <v>104</v>
      </c>
      <c r="P10" s="83">
        <v>95.8</v>
      </c>
      <c r="Q10" s="83" t="s">
        <v>52</v>
      </c>
      <c r="R10" s="83">
        <v>75.099999999999994</v>
      </c>
      <c r="S10" s="83"/>
      <c r="T10" s="83"/>
      <c r="U10" s="85">
        <f>MIN(I10:T10)</f>
        <v>72.349999999999994</v>
      </c>
      <c r="V10" s="86">
        <f>ROUNDDOWN(AVERAGE(I10:T10),2)</f>
        <v>80.5</v>
      </c>
      <c r="W10" s="86">
        <f>ROUNDDOWN(MEDIAN(I10:T10),2)</f>
        <v>77.989999999999995</v>
      </c>
      <c r="X10" s="87">
        <f>STDEV(I10:T10)/AVERAGE(I10:T10)</f>
        <v>0.10812903552644793</v>
      </c>
      <c r="Y10" s="88">
        <f t="shared" si="6"/>
        <v>80.5</v>
      </c>
      <c r="Z10" s="88">
        <f t="shared" si="5"/>
        <v>0</v>
      </c>
    </row>
    <row r="11" spans="1:26" s="16" customFormat="1" ht="48.75" customHeight="1" x14ac:dyDescent="0.25">
      <c r="A11" s="69">
        <v>8</v>
      </c>
      <c r="B11" s="51" t="s">
        <v>71</v>
      </c>
      <c r="C11" s="52" t="s">
        <v>66</v>
      </c>
      <c r="D11" s="53" t="s">
        <v>91</v>
      </c>
      <c r="E11" s="54" t="s">
        <v>36</v>
      </c>
      <c r="F11" s="55" t="s">
        <v>29</v>
      </c>
      <c r="G11" s="53"/>
      <c r="H11" s="77">
        <f>SUM(G11:G11)</f>
        <v>0</v>
      </c>
      <c r="I11" s="32"/>
      <c r="J11" s="74"/>
      <c r="K11" s="74"/>
      <c r="L11" s="74"/>
      <c r="M11" s="74"/>
      <c r="N11" s="74"/>
      <c r="O11" s="74"/>
      <c r="P11" s="74"/>
      <c r="Q11" s="74"/>
      <c r="R11" s="74"/>
      <c r="S11" s="74"/>
      <c r="T11" s="74"/>
      <c r="U11" s="23"/>
      <c r="V11" s="24" t="e">
        <f t="shared" si="1"/>
        <v>#DIV/0!</v>
      </c>
      <c r="W11" s="24" t="e">
        <f t="shared" si="2"/>
        <v>#NUM!</v>
      </c>
      <c r="X11" s="25" t="e">
        <f t="shared" si="3"/>
        <v>#DIV/0!</v>
      </c>
      <c r="Y11" s="26" t="e">
        <f t="shared" ref="Y11:Y13" si="7">IF(X11&lt;=25%,V11,W11)</f>
        <v>#DIV/0!</v>
      </c>
      <c r="Z11" s="26" t="e">
        <f t="shared" si="5"/>
        <v>#DIV/0!</v>
      </c>
    </row>
    <row r="12" spans="1:26" s="13" customFormat="1" ht="194.25" customHeight="1" x14ac:dyDescent="0.25">
      <c r="A12" s="69">
        <v>9</v>
      </c>
      <c r="B12" s="51" t="s">
        <v>79</v>
      </c>
      <c r="C12" s="56">
        <v>1803</v>
      </c>
      <c r="D12" s="57">
        <v>504222764</v>
      </c>
      <c r="E12" s="56" t="s">
        <v>27</v>
      </c>
      <c r="F12" s="56" t="s">
        <v>29</v>
      </c>
      <c r="G12" s="58"/>
      <c r="H12" s="77">
        <f>SUM(G12:G12)</f>
        <v>0</v>
      </c>
      <c r="I12" s="30"/>
      <c r="J12" s="30"/>
      <c r="K12" s="30"/>
      <c r="L12" s="30"/>
      <c r="M12" s="30"/>
      <c r="N12" s="30"/>
      <c r="O12" s="30"/>
      <c r="P12" s="30"/>
      <c r="Q12" s="30"/>
      <c r="R12" s="30"/>
      <c r="S12" s="30"/>
      <c r="T12" s="30"/>
      <c r="U12" s="23"/>
      <c r="V12" s="19" t="e">
        <f t="shared" si="1"/>
        <v>#DIV/0!</v>
      </c>
      <c r="W12" s="19" t="e">
        <f t="shared" si="2"/>
        <v>#NUM!</v>
      </c>
      <c r="X12" s="12" t="e">
        <f t="shared" si="3"/>
        <v>#DIV/0!</v>
      </c>
      <c r="Y12" s="20" t="e">
        <f t="shared" si="7"/>
        <v>#DIV/0!</v>
      </c>
      <c r="Z12" s="20" t="e">
        <f t="shared" si="5"/>
        <v>#DIV/0!</v>
      </c>
    </row>
    <row r="13" spans="1:26" ht="48.75" customHeight="1" x14ac:dyDescent="0.25">
      <c r="A13" s="69">
        <v>10</v>
      </c>
      <c r="B13" s="50" t="s">
        <v>60</v>
      </c>
      <c r="C13" s="61">
        <v>3903</v>
      </c>
      <c r="D13" s="62">
        <v>18228035</v>
      </c>
      <c r="E13" s="63" t="s">
        <v>27</v>
      </c>
      <c r="F13" s="63" t="s">
        <v>29</v>
      </c>
      <c r="G13" s="62"/>
      <c r="H13" s="77">
        <f>SUM(G13:G13)</f>
        <v>0</v>
      </c>
      <c r="I13" s="31"/>
      <c r="J13" s="31"/>
      <c r="K13" s="31"/>
      <c r="L13" s="31"/>
      <c r="M13" s="31"/>
      <c r="N13" s="75"/>
      <c r="O13" s="31"/>
      <c r="P13" s="75"/>
      <c r="Q13" s="31"/>
      <c r="R13" s="75"/>
      <c r="S13" s="75"/>
      <c r="T13" s="75"/>
      <c r="U13" s="23"/>
      <c r="V13" s="17" t="e">
        <f t="shared" si="1"/>
        <v>#DIV/0!</v>
      </c>
      <c r="W13" s="17" t="e">
        <f t="shared" si="2"/>
        <v>#NUM!</v>
      </c>
      <c r="X13" s="11" t="e">
        <f t="shared" si="3"/>
        <v>#DIV/0!</v>
      </c>
      <c r="Y13" s="18" t="e">
        <f t="shared" si="7"/>
        <v>#DIV/0!</v>
      </c>
      <c r="Z13" s="18" t="e">
        <f t="shared" si="5"/>
        <v>#DIV/0!</v>
      </c>
    </row>
    <row r="14" spans="1:26" s="1" customFormat="1" ht="243.75" customHeight="1" x14ac:dyDescent="0.25">
      <c r="A14" s="69">
        <v>11</v>
      </c>
      <c r="B14" s="50" t="s">
        <v>61</v>
      </c>
      <c r="C14" s="61" t="s">
        <v>62</v>
      </c>
      <c r="D14" s="62">
        <v>4227023</v>
      </c>
      <c r="E14" s="63" t="s">
        <v>27</v>
      </c>
      <c r="F14" s="63" t="s">
        <v>32</v>
      </c>
      <c r="G14" s="62"/>
      <c r="H14" s="77">
        <f>SUM(G14:G14)</f>
        <v>0</v>
      </c>
      <c r="I14" s="31"/>
      <c r="J14" s="31"/>
      <c r="K14" s="31"/>
      <c r="L14" s="31"/>
      <c r="M14" s="31"/>
      <c r="N14" s="31"/>
      <c r="O14" s="31"/>
      <c r="P14" s="31"/>
      <c r="Q14" s="31"/>
      <c r="R14" s="31"/>
      <c r="S14" s="31"/>
      <c r="T14" s="31"/>
      <c r="U14" s="23"/>
      <c r="V14" s="17" t="e">
        <f t="shared" si="1"/>
        <v>#DIV/0!</v>
      </c>
      <c r="W14" s="17" t="e">
        <f t="shared" si="2"/>
        <v>#NUM!</v>
      </c>
      <c r="X14" s="11" t="e">
        <f t="shared" si="3"/>
        <v>#DIV/0!</v>
      </c>
      <c r="Y14" s="18" t="e">
        <f t="shared" ref="Y14:Y20" si="8">IF(X14&lt;=25%,V14,W14)</f>
        <v>#DIV/0!</v>
      </c>
      <c r="Z14" s="18" t="e">
        <f t="shared" si="5"/>
        <v>#DIV/0!</v>
      </c>
    </row>
    <row r="15" spans="1:26" ht="108" customHeight="1" x14ac:dyDescent="0.25">
      <c r="A15" s="69">
        <v>12</v>
      </c>
      <c r="B15" s="50" t="s">
        <v>58</v>
      </c>
      <c r="C15" s="60" t="s">
        <v>59</v>
      </c>
      <c r="D15" s="59">
        <v>17663001</v>
      </c>
      <c r="E15" s="60" t="s">
        <v>27</v>
      </c>
      <c r="F15" s="60" t="s">
        <v>54</v>
      </c>
      <c r="G15" s="62"/>
      <c r="H15" s="77">
        <f>SUM(G15:G15)</f>
        <v>0</v>
      </c>
      <c r="I15" s="31"/>
      <c r="J15" s="31"/>
      <c r="K15" s="31"/>
      <c r="L15" s="31"/>
      <c r="M15" s="31"/>
      <c r="N15" s="31"/>
      <c r="O15" s="31"/>
      <c r="P15" s="31"/>
      <c r="Q15" s="31"/>
      <c r="R15" s="31"/>
      <c r="S15" s="31"/>
      <c r="T15" s="31"/>
      <c r="U15" s="23"/>
      <c r="V15" s="17" t="e">
        <f t="shared" si="1"/>
        <v>#DIV/0!</v>
      </c>
      <c r="W15" s="17" t="e">
        <f t="shared" si="2"/>
        <v>#NUM!</v>
      </c>
      <c r="X15" s="11" t="e">
        <f t="shared" si="3"/>
        <v>#DIV/0!</v>
      </c>
      <c r="Y15" s="18" t="e">
        <f t="shared" si="8"/>
        <v>#DIV/0!</v>
      </c>
      <c r="Z15" s="18" t="e">
        <f t="shared" si="5"/>
        <v>#DIV/0!</v>
      </c>
    </row>
    <row r="16" spans="1:26" s="16" customFormat="1" ht="109.5" customHeight="1" x14ac:dyDescent="0.25">
      <c r="A16" s="69">
        <v>13</v>
      </c>
      <c r="B16" s="51" t="s">
        <v>76</v>
      </c>
      <c r="C16" s="55" t="s">
        <v>30</v>
      </c>
      <c r="D16" s="55" t="s">
        <v>77</v>
      </c>
      <c r="E16" s="54" t="s">
        <v>31</v>
      </c>
      <c r="F16" s="55" t="s">
        <v>29</v>
      </c>
      <c r="G16" s="53"/>
      <c r="H16" s="77">
        <f>SUM(G16:G16)</f>
        <v>0</v>
      </c>
      <c r="I16" s="74"/>
      <c r="J16" s="74"/>
      <c r="K16" s="74"/>
      <c r="L16" s="74"/>
      <c r="M16" s="74"/>
      <c r="N16" s="74"/>
      <c r="O16" s="74"/>
      <c r="P16" s="74"/>
      <c r="Q16" s="74"/>
      <c r="R16" s="74"/>
      <c r="S16" s="74"/>
      <c r="T16" s="74"/>
      <c r="U16" s="23"/>
      <c r="V16" s="24" t="e">
        <f t="shared" si="1"/>
        <v>#DIV/0!</v>
      </c>
      <c r="W16" s="24" t="e">
        <f t="shared" si="2"/>
        <v>#NUM!</v>
      </c>
      <c r="X16" s="25" t="e">
        <f t="shared" si="3"/>
        <v>#DIV/0!</v>
      </c>
      <c r="Y16" s="26" t="e">
        <f t="shared" si="8"/>
        <v>#DIV/0!</v>
      </c>
      <c r="Z16" s="26" t="e">
        <f t="shared" si="5"/>
        <v>#DIV/0!</v>
      </c>
    </row>
    <row r="17" spans="1:26" s="16" customFormat="1" ht="138.75" customHeight="1" x14ac:dyDescent="0.25">
      <c r="A17" s="69">
        <v>14</v>
      </c>
      <c r="B17" s="51" t="s">
        <v>87</v>
      </c>
      <c r="C17" s="52">
        <v>3901</v>
      </c>
      <c r="D17" s="53">
        <v>18082042</v>
      </c>
      <c r="E17" s="54" t="s">
        <v>36</v>
      </c>
      <c r="F17" s="53" t="s">
        <v>90</v>
      </c>
      <c r="G17" s="53"/>
      <c r="H17" s="77">
        <f>SUM(G17:G17)</f>
        <v>0</v>
      </c>
      <c r="I17" s="74"/>
      <c r="J17" s="74"/>
      <c r="K17" s="74"/>
      <c r="L17" s="74"/>
      <c r="M17" s="76"/>
      <c r="N17" s="74"/>
      <c r="O17" s="76"/>
      <c r="P17" s="74"/>
      <c r="Q17" s="76"/>
      <c r="R17" s="74"/>
      <c r="S17" s="74"/>
      <c r="T17" s="74"/>
      <c r="U17" s="23"/>
      <c r="V17" s="24" t="e">
        <f t="shared" si="1"/>
        <v>#DIV/0!</v>
      </c>
      <c r="W17" s="24" t="e">
        <f t="shared" si="2"/>
        <v>#NUM!</v>
      </c>
      <c r="X17" s="25" t="e">
        <f t="shared" si="3"/>
        <v>#DIV/0!</v>
      </c>
      <c r="Y17" s="26" t="e">
        <f t="shared" si="8"/>
        <v>#DIV/0!</v>
      </c>
      <c r="Z17" s="26" t="e">
        <f t="shared" si="5"/>
        <v>#DIV/0!</v>
      </c>
    </row>
    <row r="18" spans="1:26" s="16" customFormat="1" ht="130.5" customHeight="1" x14ac:dyDescent="0.25">
      <c r="A18" s="69">
        <v>15</v>
      </c>
      <c r="B18" s="51" t="s">
        <v>80</v>
      </c>
      <c r="C18" s="52">
        <v>3901</v>
      </c>
      <c r="D18" s="53">
        <v>18082045</v>
      </c>
      <c r="E18" s="54" t="s">
        <v>36</v>
      </c>
      <c r="F18" s="53" t="s">
        <v>90</v>
      </c>
      <c r="G18" s="53"/>
      <c r="H18" s="77">
        <f>SUM(G18:G18)</f>
        <v>0</v>
      </c>
      <c r="I18" s="30"/>
      <c r="J18" s="30"/>
      <c r="K18" s="30"/>
      <c r="L18" s="30"/>
      <c r="M18" s="33"/>
      <c r="N18" s="30"/>
      <c r="O18" s="33"/>
      <c r="P18" s="30"/>
      <c r="Q18" s="33"/>
      <c r="R18" s="30"/>
      <c r="S18" s="30"/>
      <c r="T18" s="30"/>
      <c r="U18" s="23"/>
      <c r="V18" s="24" t="e">
        <f t="shared" si="1"/>
        <v>#DIV/0!</v>
      </c>
      <c r="W18" s="24" t="e">
        <f t="shared" si="2"/>
        <v>#NUM!</v>
      </c>
      <c r="X18" s="25" t="e">
        <f t="shared" si="3"/>
        <v>#DIV/0!</v>
      </c>
      <c r="Y18" s="26" t="e">
        <f t="shared" si="8"/>
        <v>#DIV/0!</v>
      </c>
      <c r="Z18" s="26" t="e">
        <f t="shared" si="5"/>
        <v>#DIV/0!</v>
      </c>
    </row>
    <row r="19" spans="1:26" s="16" customFormat="1" ht="63.75" customHeight="1" x14ac:dyDescent="0.25">
      <c r="A19" s="69">
        <v>16</v>
      </c>
      <c r="B19" s="50" t="s">
        <v>81</v>
      </c>
      <c r="C19" s="52">
        <v>3901</v>
      </c>
      <c r="D19" s="53">
        <v>18082042</v>
      </c>
      <c r="E19" s="54" t="s">
        <v>36</v>
      </c>
      <c r="F19" s="53" t="s">
        <v>90</v>
      </c>
      <c r="G19" s="53"/>
      <c r="H19" s="77">
        <f>SUM(G19:G19)</f>
        <v>0</v>
      </c>
      <c r="I19" s="30"/>
      <c r="J19" s="30"/>
      <c r="K19" s="30"/>
      <c r="L19" s="30"/>
      <c r="M19" s="33"/>
      <c r="N19" s="30"/>
      <c r="O19" s="33"/>
      <c r="P19" s="30"/>
      <c r="Q19" s="33"/>
      <c r="R19" s="30"/>
      <c r="S19" s="30"/>
      <c r="T19" s="30"/>
      <c r="U19" s="23"/>
      <c r="V19" s="24" t="e">
        <f t="shared" si="1"/>
        <v>#DIV/0!</v>
      </c>
      <c r="W19" s="24" t="e">
        <f t="shared" si="2"/>
        <v>#NUM!</v>
      </c>
      <c r="X19" s="25" t="e">
        <f t="shared" si="3"/>
        <v>#DIV/0!</v>
      </c>
      <c r="Y19" s="26" t="e">
        <f t="shared" si="8"/>
        <v>#DIV/0!</v>
      </c>
      <c r="Z19" s="26" t="e">
        <f t="shared" si="5"/>
        <v>#DIV/0!</v>
      </c>
    </row>
    <row r="20" spans="1:26" ht="111.75" customHeight="1" x14ac:dyDescent="0.25">
      <c r="A20" s="69">
        <v>17</v>
      </c>
      <c r="B20" s="50" t="s">
        <v>63</v>
      </c>
      <c r="C20" s="60" t="s">
        <v>64</v>
      </c>
      <c r="D20" s="62">
        <v>14656011</v>
      </c>
      <c r="E20" s="63" t="s">
        <v>27</v>
      </c>
      <c r="F20" s="63" t="s">
        <v>29</v>
      </c>
      <c r="G20" s="62"/>
      <c r="H20" s="77">
        <f>SUM(G20:G20)</f>
        <v>0</v>
      </c>
      <c r="I20" s="31"/>
      <c r="J20" s="31"/>
      <c r="K20" s="31"/>
      <c r="L20" s="31"/>
      <c r="M20" s="31"/>
      <c r="N20" s="75"/>
      <c r="O20" s="75"/>
      <c r="P20" s="75"/>
      <c r="Q20" s="31"/>
      <c r="R20" s="75"/>
      <c r="S20" s="75"/>
      <c r="T20" s="75"/>
      <c r="U20" s="23"/>
      <c r="V20" s="17" t="e">
        <f t="shared" si="1"/>
        <v>#DIV/0!</v>
      </c>
      <c r="W20" s="17" t="e">
        <f t="shared" si="2"/>
        <v>#NUM!</v>
      </c>
      <c r="X20" s="11" t="e">
        <f t="shared" si="3"/>
        <v>#DIV/0!</v>
      </c>
      <c r="Y20" s="18" t="e">
        <f t="shared" si="8"/>
        <v>#DIV/0!</v>
      </c>
      <c r="Z20" s="18" t="e">
        <f t="shared" si="5"/>
        <v>#DIV/0!</v>
      </c>
    </row>
    <row r="21" spans="1:26" ht="80.25" customHeight="1" x14ac:dyDescent="0.25">
      <c r="A21" s="69">
        <v>18</v>
      </c>
      <c r="B21" s="50" t="s">
        <v>56</v>
      </c>
      <c r="C21" s="60" t="s">
        <v>57</v>
      </c>
      <c r="D21" s="59">
        <v>504222595</v>
      </c>
      <c r="E21" s="60" t="s">
        <v>27</v>
      </c>
      <c r="F21" s="60" t="s">
        <v>29</v>
      </c>
      <c r="G21" s="62"/>
      <c r="H21" s="77">
        <f>SUM(G21:G21)</f>
        <v>0</v>
      </c>
      <c r="I21" s="31"/>
      <c r="J21" s="31"/>
      <c r="K21" s="31"/>
      <c r="L21" s="31"/>
      <c r="M21" s="31"/>
      <c r="N21" s="31"/>
      <c r="O21" s="31"/>
      <c r="P21" s="31"/>
      <c r="Q21" s="31"/>
      <c r="R21" s="31"/>
      <c r="S21" s="31"/>
      <c r="T21" s="31"/>
      <c r="U21" s="23"/>
      <c r="V21" s="17" t="e">
        <f t="shared" si="1"/>
        <v>#DIV/0!</v>
      </c>
      <c r="W21" s="17" t="e">
        <f t="shared" si="2"/>
        <v>#NUM!</v>
      </c>
      <c r="X21" s="11" t="e">
        <f t="shared" si="3"/>
        <v>#DIV/0!</v>
      </c>
      <c r="Y21" s="18" t="e">
        <f t="shared" ref="Y21" si="9">IF(X21&lt;=25%,V21,W21)</f>
        <v>#DIV/0!</v>
      </c>
      <c r="Z21" s="18" t="e">
        <f t="shared" si="5"/>
        <v>#DIV/0!</v>
      </c>
    </row>
    <row r="22" spans="1:26" ht="128.25" customHeight="1" x14ac:dyDescent="0.25">
      <c r="A22" s="69">
        <v>19</v>
      </c>
      <c r="B22" s="51" t="s">
        <v>86</v>
      </c>
      <c r="C22" s="64" t="s">
        <v>68</v>
      </c>
      <c r="D22" s="62" t="s">
        <v>67</v>
      </c>
      <c r="E22" s="62" t="s">
        <v>27</v>
      </c>
      <c r="F22" s="62" t="s">
        <v>29</v>
      </c>
      <c r="G22" s="65"/>
      <c r="H22" s="77">
        <f>SUM(G22:G22)</f>
        <v>0</v>
      </c>
      <c r="I22" s="32"/>
      <c r="J22" s="30"/>
      <c r="K22" s="30"/>
      <c r="L22" s="30"/>
      <c r="M22" s="30"/>
      <c r="N22" s="30"/>
      <c r="O22" s="30"/>
      <c r="P22" s="30"/>
      <c r="Q22" s="30"/>
      <c r="R22" s="30"/>
      <c r="S22" s="30"/>
      <c r="T22" s="30"/>
      <c r="U22" s="23"/>
      <c r="V22" s="17" t="e">
        <f t="shared" si="1"/>
        <v>#DIV/0!</v>
      </c>
      <c r="W22" s="17" t="e">
        <f t="shared" si="2"/>
        <v>#NUM!</v>
      </c>
      <c r="X22" s="11" t="e">
        <f t="shared" si="3"/>
        <v>#DIV/0!</v>
      </c>
      <c r="Y22" s="18" t="e">
        <f>IF(X22&lt;=25%,V22,W22)</f>
        <v>#DIV/0!</v>
      </c>
      <c r="Z22" s="18" t="e">
        <f t="shared" si="5"/>
        <v>#DIV/0!</v>
      </c>
    </row>
    <row r="23" spans="1:26" s="16" customFormat="1" ht="61.5" customHeight="1" x14ac:dyDescent="0.25">
      <c r="A23" s="69">
        <v>20</v>
      </c>
      <c r="B23" s="51" t="s">
        <v>82</v>
      </c>
      <c r="C23" s="52">
        <v>6001</v>
      </c>
      <c r="D23" s="53">
        <v>504221086</v>
      </c>
      <c r="E23" s="54" t="s">
        <v>36</v>
      </c>
      <c r="F23" s="53" t="s">
        <v>55</v>
      </c>
      <c r="G23" s="53"/>
      <c r="H23" s="77">
        <f>SUM(G23:G23)</f>
        <v>0</v>
      </c>
      <c r="I23" s="30"/>
      <c r="J23" s="30"/>
      <c r="K23" s="30"/>
      <c r="L23" s="30"/>
      <c r="M23" s="33"/>
      <c r="N23" s="30"/>
      <c r="O23" s="33"/>
      <c r="P23" s="30"/>
      <c r="Q23" s="33"/>
      <c r="R23" s="30"/>
      <c r="S23" s="30"/>
      <c r="T23" s="30"/>
      <c r="U23" s="23"/>
      <c r="V23" s="24" t="e">
        <f t="shared" si="1"/>
        <v>#DIV/0!</v>
      </c>
      <c r="W23" s="24" t="e">
        <f t="shared" si="2"/>
        <v>#NUM!</v>
      </c>
      <c r="X23" s="25" t="e">
        <f t="shared" si="3"/>
        <v>#DIV/0!</v>
      </c>
      <c r="Y23" s="26" t="e">
        <f t="shared" ref="Y23:Y25" si="10">IF(X23&lt;=25%,V23,W23)</f>
        <v>#DIV/0!</v>
      </c>
      <c r="Z23" s="26" t="e">
        <f t="shared" si="5"/>
        <v>#DIV/0!</v>
      </c>
    </row>
    <row r="24" spans="1:26" s="16" customFormat="1" ht="44.25" customHeight="1" x14ac:dyDescent="0.25">
      <c r="A24" s="69">
        <v>21</v>
      </c>
      <c r="B24" s="51" t="s">
        <v>83</v>
      </c>
      <c r="C24" s="68">
        <v>2504</v>
      </c>
      <c r="D24" s="53">
        <v>15300015</v>
      </c>
      <c r="E24" s="54" t="s">
        <v>36</v>
      </c>
      <c r="F24" s="53" t="s">
        <v>90</v>
      </c>
      <c r="G24" s="53"/>
      <c r="H24" s="77">
        <f>SUM(G24:G24)</f>
        <v>0</v>
      </c>
      <c r="I24" s="30"/>
      <c r="J24" s="30"/>
      <c r="K24" s="30"/>
      <c r="L24" s="30"/>
      <c r="M24" s="33"/>
      <c r="N24" s="30"/>
      <c r="O24" s="33"/>
      <c r="P24" s="30"/>
      <c r="Q24" s="33"/>
      <c r="R24" s="30"/>
      <c r="S24" s="30"/>
      <c r="T24" s="30"/>
      <c r="U24" s="23"/>
      <c r="V24" s="24" t="e">
        <f t="shared" si="1"/>
        <v>#DIV/0!</v>
      </c>
      <c r="W24" s="24" t="e">
        <f t="shared" si="2"/>
        <v>#NUM!</v>
      </c>
      <c r="X24" s="25" t="e">
        <f t="shared" si="3"/>
        <v>#DIV/0!</v>
      </c>
      <c r="Y24" s="26" t="e">
        <f t="shared" si="10"/>
        <v>#DIV/0!</v>
      </c>
      <c r="Z24" s="26" t="e">
        <f t="shared" si="5"/>
        <v>#DIV/0!</v>
      </c>
    </row>
    <row r="25" spans="1:26" s="16" customFormat="1" ht="55.5" customHeight="1" x14ac:dyDescent="0.25">
      <c r="A25" s="69">
        <v>22</v>
      </c>
      <c r="B25" s="51" t="s">
        <v>84</v>
      </c>
      <c r="C25" s="52">
        <v>1502</v>
      </c>
      <c r="D25" s="53">
        <v>123943002</v>
      </c>
      <c r="E25" s="54" t="s">
        <v>36</v>
      </c>
      <c r="F25" s="53" t="s">
        <v>90</v>
      </c>
      <c r="G25" s="53"/>
      <c r="H25" s="77">
        <f>SUM(G25:G25)</f>
        <v>0</v>
      </c>
      <c r="I25" s="30"/>
      <c r="J25" s="30"/>
      <c r="K25" s="30"/>
      <c r="L25" s="30"/>
      <c r="M25" s="33"/>
      <c r="N25" s="30"/>
      <c r="O25" s="33"/>
      <c r="P25" s="30"/>
      <c r="Q25" s="33"/>
      <c r="R25" s="30"/>
      <c r="S25" s="30"/>
      <c r="T25" s="30"/>
      <c r="U25" s="23"/>
      <c r="V25" s="24" t="e">
        <f t="shared" si="1"/>
        <v>#DIV/0!</v>
      </c>
      <c r="W25" s="24" t="e">
        <f t="shared" si="2"/>
        <v>#NUM!</v>
      </c>
      <c r="X25" s="25" t="e">
        <f t="shared" si="3"/>
        <v>#DIV/0!</v>
      </c>
      <c r="Y25" s="26" t="e">
        <f t="shared" si="10"/>
        <v>#DIV/0!</v>
      </c>
      <c r="Z25" s="26" t="e">
        <f t="shared" si="5"/>
        <v>#DIV/0!</v>
      </c>
    </row>
    <row r="26" spans="1:26" ht="87" customHeight="1" x14ac:dyDescent="0.25">
      <c r="A26" s="69">
        <v>23</v>
      </c>
      <c r="B26" s="51" t="s">
        <v>70</v>
      </c>
      <c r="C26" s="64" t="s">
        <v>39</v>
      </c>
      <c r="D26" s="62">
        <v>24333001</v>
      </c>
      <c r="E26" s="60" t="s">
        <v>36</v>
      </c>
      <c r="F26" s="59" t="s">
        <v>29</v>
      </c>
      <c r="G26" s="62"/>
      <c r="H26" s="77">
        <f>SUM(G26:G26)</f>
        <v>0</v>
      </c>
      <c r="I26" s="32"/>
      <c r="J26" s="74"/>
      <c r="K26" s="74"/>
      <c r="L26" s="74"/>
      <c r="M26" s="74"/>
      <c r="N26" s="74"/>
      <c r="O26" s="74"/>
      <c r="P26" s="74"/>
      <c r="Q26" s="74"/>
      <c r="R26" s="74"/>
      <c r="S26" s="74"/>
      <c r="T26" s="74"/>
      <c r="U26" s="23"/>
      <c r="V26" s="17" t="e">
        <f t="shared" si="1"/>
        <v>#DIV/0!</v>
      </c>
      <c r="W26" s="17" t="e">
        <f t="shared" si="2"/>
        <v>#NUM!</v>
      </c>
      <c r="X26" s="11" t="e">
        <f t="shared" si="3"/>
        <v>#DIV/0!</v>
      </c>
      <c r="Y26" s="18" t="e">
        <f>IF(X26&lt;=25%,V26,W26)</f>
        <v>#DIV/0!</v>
      </c>
      <c r="Z26" s="18" t="e">
        <f t="shared" si="5"/>
        <v>#DIV/0!</v>
      </c>
    </row>
    <row r="27" spans="1:26" s="14" customFormat="1" ht="107.25" customHeight="1" x14ac:dyDescent="0.25">
      <c r="A27" s="69">
        <v>24</v>
      </c>
      <c r="B27" s="51" t="s">
        <v>75</v>
      </c>
      <c r="C27" s="66">
        <v>1501</v>
      </c>
      <c r="D27" s="58">
        <v>24333009</v>
      </c>
      <c r="E27" s="58" t="s">
        <v>27</v>
      </c>
      <c r="F27" s="67" t="s">
        <v>29</v>
      </c>
      <c r="G27" s="58"/>
      <c r="H27" s="77">
        <f>SUM(G27:G27)</f>
        <v>0</v>
      </c>
      <c r="I27" s="74"/>
      <c r="J27" s="74"/>
      <c r="K27" s="74"/>
      <c r="L27" s="74"/>
      <c r="M27" s="74"/>
      <c r="N27" s="74"/>
      <c r="O27" s="74"/>
      <c r="P27" s="74"/>
      <c r="Q27" s="74"/>
      <c r="R27" s="74"/>
      <c r="S27" s="74"/>
      <c r="T27" s="74"/>
      <c r="U27" s="23"/>
      <c r="V27" s="19" t="e">
        <f t="shared" si="1"/>
        <v>#DIV/0!</v>
      </c>
      <c r="W27" s="19" t="e">
        <f t="shared" si="2"/>
        <v>#NUM!</v>
      </c>
      <c r="X27" s="12" t="e">
        <f t="shared" si="3"/>
        <v>#DIV/0!</v>
      </c>
      <c r="Y27" s="20" t="e">
        <f>IF(X27&lt;=25%,V27,W27)</f>
        <v>#DIV/0!</v>
      </c>
      <c r="Z27" s="20" t="e">
        <f t="shared" si="5"/>
        <v>#DIV/0!</v>
      </c>
    </row>
    <row r="28" spans="1:26" ht="72.75" customHeight="1" x14ac:dyDescent="0.25">
      <c r="A28" s="69">
        <v>25</v>
      </c>
      <c r="B28" s="51" t="s">
        <v>72</v>
      </c>
      <c r="C28" s="64" t="s">
        <v>73</v>
      </c>
      <c r="D28" s="62">
        <v>14699008</v>
      </c>
      <c r="E28" s="60" t="s">
        <v>36</v>
      </c>
      <c r="F28" s="62" t="s">
        <v>29</v>
      </c>
      <c r="G28" s="62"/>
      <c r="H28" s="77">
        <f>SUM(G28:G28)</f>
        <v>0</v>
      </c>
      <c r="I28" s="32"/>
      <c r="J28" s="74"/>
      <c r="K28" s="74"/>
      <c r="L28" s="74"/>
      <c r="M28" s="74"/>
      <c r="N28" s="74"/>
      <c r="O28" s="74"/>
      <c r="P28" s="74"/>
      <c r="Q28" s="74"/>
      <c r="R28" s="74"/>
      <c r="S28" s="74"/>
      <c r="T28" s="74"/>
      <c r="U28" s="23"/>
      <c r="V28" s="17" t="e">
        <f t="shared" si="1"/>
        <v>#DIV/0!</v>
      </c>
      <c r="W28" s="17" t="e">
        <f t="shared" si="2"/>
        <v>#NUM!</v>
      </c>
      <c r="X28" s="11" t="e">
        <f t="shared" si="3"/>
        <v>#DIV/0!</v>
      </c>
      <c r="Y28" s="18" t="e">
        <f t="shared" ref="Y28:Y29" si="11">IF(X28&lt;=25%,V28,W28)</f>
        <v>#DIV/0!</v>
      </c>
      <c r="Z28" s="18" t="e">
        <f t="shared" si="5"/>
        <v>#DIV/0!</v>
      </c>
    </row>
    <row r="29" spans="1:26" ht="123.75" customHeight="1" x14ac:dyDescent="0.25">
      <c r="A29" s="69">
        <v>26</v>
      </c>
      <c r="B29" s="51" t="s">
        <v>74</v>
      </c>
      <c r="C29" s="64">
        <v>2704</v>
      </c>
      <c r="D29" s="62">
        <v>504222307</v>
      </c>
      <c r="E29" s="60" t="s">
        <v>69</v>
      </c>
      <c r="F29" s="62" t="s">
        <v>54</v>
      </c>
      <c r="G29" s="62"/>
      <c r="H29" s="77">
        <f>SUM(G29:G29)</f>
        <v>0</v>
      </c>
      <c r="I29" s="32"/>
      <c r="J29" s="74"/>
      <c r="K29" s="74"/>
      <c r="L29" s="74"/>
      <c r="M29" s="74"/>
      <c r="N29" s="74"/>
      <c r="O29" s="74"/>
      <c r="P29" s="74"/>
      <c r="Q29" s="74"/>
      <c r="R29" s="74"/>
      <c r="S29" s="74"/>
      <c r="T29" s="74"/>
      <c r="U29" s="23"/>
      <c r="V29" s="17" t="e">
        <f t="shared" si="1"/>
        <v>#DIV/0!</v>
      </c>
      <c r="W29" s="17" t="e">
        <f t="shared" si="2"/>
        <v>#NUM!</v>
      </c>
      <c r="X29" s="11" t="e">
        <f t="shared" si="3"/>
        <v>#DIV/0!</v>
      </c>
      <c r="Y29" s="18" t="e">
        <f t="shared" si="11"/>
        <v>#DIV/0!</v>
      </c>
      <c r="Z29" s="18" t="e">
        <f t="shared" si="5"/>
        <v>#DIV/0!</v>
      </c>
    </row>
    <row r="30" spans="1:26" ht="381.75" customHeight="1" x14ac:dyDescent="0.25">
      <c r="A30" s="69">
        <v>27</v>
      </c>
      <c r="B30" s="51" t="s">
        <v>89</v>
      </c>
      <c r="C30" s="64">
        <v>4201</v>
      </c>
      <c r="D30" s="62">
        <v>16306044</v>
      </c>
      <c r="E30" s="62" t="s">
        <v>27</v>
      </c>
      <c r="F30" s="62" t="s">
        <v>90</v>
      </c>
      <c r="G30" s="62"/>
      <c r="H30" s="77">
        <f>SUM(G30:G30)</f>
        <v>0</v>
      </c>
      <c r="I30" s="32"/>
      <c r="J30" s="32"/>
      <c r="K30" s="32"/>
      <c r="L30" s="32"/>
      <c r="M30" s="32"/>
      <c r="N30" s="32"/>
      <c r="O30" s="32"/>
      <c r="P30" s="32"/>
      <c r="Q30" s="32"/>
      <c r="R30" s="32"/>
      <c r="S30" s="32"/>
      <c r="T30" s="32"/>
      <c r="U30" s="23"/>
      <c r="V30" s="17" t="e">
        <f t="shared" si="1"/>
        <v>#DIV/0!</v>
      </c>
      <c r="W30" s="17" t="e">
        <f t="shared" si="2"/>
        <v>#NUM!</v>
      </c>
      <c r="X30" s="11" t="e">
        <f t="shared" si="3"/>
        <v>#DIV/0!</v>
      </c>
      <c r="Y30" s="18" t="e">
        <f t="shared" ref="Y30" si="12">IF(X30&lt;=25%,V30,W30)</f>
        <v>#DIV/0!</v>
      </c>
      <c r="Z30" s="18" t="e">
        <f t="shared" si="5"/>
        <v>#DIV/0!</v>
      </c>
    </row>
    <row r="31" spans="1:26" s="3" customFormat="1" ht="18.75" x14ac:dyDescent="0.25">
      <c r="A31" s="9"/>
      <c r="B31" s="22"/>
      <c r="C31" s="9"/>
      <c r="D31" s="15"/>
      <c r="E31" s="9"/>
      <c r="F31" s="9"/>
      <c r="G31" s="7"/>
      <c r="H31" s="9"/>
      <c r="I31" s="34"/>
      <c r="J31" s="34"/>
      <c r="K31" s="34"/>
      <c r="L31" s="34"/>
      <c r="M31" s="34"/>
      <c r="N31" s="34"/>
      <c r="O31" s="34"/>
      <c r="P31" s="34"/>
      <c r="Q31" s="34"/>
      <c r="R31" s="34"/>
      <c r="S31" s="34"/>
      <c r="T31" s="34"/>
      <c r="U31" s="21"/>
      <c r="V31" s="15"/>
      <c r="W31" s="15"/>
      <c r="X31" s="15"/>
      <c r="Y31" s="70" t="s">
        <v>88</v>
      </c>
      <c r="Z31" s="71"/>
    </row>
    <row r="32" spans="1:26" x14ac:dyDescent="0.25">
      <c r="A32" s="9"/>
      <c r="B32" s="22"/>
      <c r="C32" s="9"/>
      <c r="D32" s="15"/>
      <c r="E32" s="9"/>
      <c r="F32" s="9"/>
      <c r="G32" s="7"/>
      <c r="H32" s="9"/>
      <c r="I32" s="34"/>
      <c r="J32" s="34"/>
      <c r="K32" s="34"/>
      <c r="L32" s="34"/>
      <c r="M32" s="34"/>
      <c r="N32" s="34"/>
      <c r="O32" s="34"/>
      <c r="P32" s="34"/>
      <c r="Q32" s="34"/>
      <c r="R32" s="34"/>
      <c r="S32" s="34"/>
      <c r="T32" s="34"/>
      <c r="U32" s="21"/>
      <c r="V32" s="15"/>
      <c r="W32" s="15"/>
      <c r="X32" s="15"/>
      <c r="Y32" s="15"/>
      <c r="Z32" s="10"/>
    </row>
    <row r="33" spans="1:26" ht="49.5" customHeight="1" x14ac:dyDescent="0.25">
      <c r="A33" s="72"/>
      <c r="B33" s="73"/>
      <c r="C33" s="8"/>
      <c r="D33" s="15"/>
      <c r="E33" s="8"/>
      <c r="F33" s="8"/>
      <c r="G33" s="7"/>
      <c r="H33" s="8"/>
      <c r="I33" s="34"/>
      <c r="J33" s="34"/>
      <c r="K33" s="34"/>
      <c r="L33" s="34"/>
      <c r="M33" s="34"/>
      <c r="N33" s="34"/>
      <c r="O33" s="34"/>
      <c r="P33" s="34"/>
      <c r="Q33" s="34"/>
      <c r="R33" s="34"/>
      <c r="S33" s="34"/>
      <c r="T33" s="34"/>
      <c r="U33" s="21"/>
      <c r="V33" s="15"/>
      <c r="W33" s="15"/>
      <c r="X33" s="15"/>
      <c r="Y33" s="15"/>
      <c r="Z33" s="10"/>
    </row>
    <row r="34" spans="1:26" ht="20.100000000000001" customHeight="1" x14ac:dyDescent="0.25">
      <c r="A34" s="114" t="s">
        <v>10</v>
      </c>
      <c r="B34" s="114"/>
      <c r="C34" s="114"/>
      <c r="D34" s="114"/>
      <c r="E34" s="114"/>
      <c r="F34" s="114"/>
      <c r="G34" s="114"/>
      <c r="H34" s="114"/>
      <c r="I34" s="114"/>
      <c r="J34" s="114"/>
      <c r="K34" s="114"/>
      <c r="L34" s="114"/>
      <c r="M34" s="114"/>
      <c r="N34" s="114"/>
      <c r="O34" s="114"/>
      <c r="P34" s="114"/>
      <c r="Q34" s="114"/>
      <c r="R34" s="114"/>
      <c r="S34" s="114"/>
      <c r="T34" s="114"/>
      <c r="U34" s="114"/>
      <c r="V34" s="114"/>
      <c r="W34" s="114"/>
      <c r="X34" s="15"/>
      <c r="Y34" s="15"/>
      <c r="Z34" s="44"/>
    </row>
    <row r="35" spans="1:26" ht="29.25" customHeight="1" x14ac:dyDescent="0.25">
      <c r="A35" s="106" t="s">
        <v>2</v>
      </c>
      <c r="B35" s="106"/>
      <c r="C35" s="106"/>
      <c r="D35" s="106"/>
      <c r="E35" s="106" t="s">
        <v>3</v>
      </c>
      <c r="F35" s="106"/>
      <c r="G35" s="106"/>
      <c r="H35" s="106"/>
      <c r="I35" s="106"/>
      <c r="J35" s="106"/>
      <c r="K35" s="99" t="s">
        <v>11</v>
      </c>
      <c r="L35" s="99"/>
      <c r="M35" s="37"/>
      <c r="N35" s="37"/>
      <c r="O35" s="37"/>
      <c r="P35" s="37"/>
      <c r="Q35" s="37"/>
      <c r="R35" s="37"/>
      <c r="S35" s="37"/>
      <c r="T35" s="37"/>
      <c r="U35" s="27" t="s">
        <v>12</v>
      </c>
      <c r="V35" s="115" t="s">
        <v>13</v>
      </c>
      <c r="W35" s="115"/>
      <c r="X35" s="15"/>
      <c r="Y35" s="15"/>
      <c r="Z35" s="44"/>
    </row>
    <row r="36" spans="1:26" ht="29.25" customHeight="1" x14ac:dyDescent="0.25">
      <c r="A36" s="107" t="s">
        <v>18</v>
      </c>
      <c r="B36" s="107"/>
      <c r="C36" s="107"/>
      <c r="D36" s="107"/>
      <c r="E36" s="107" t="s">
        <v>16</v>
      </c>
      <c r="F36" s="107"/>
      <c r="G36" s="107"/>
      <c r="H36" s="107"/>
      <c r="I36" s="107"/>
      <c r="J36" s="107"/>
      <c r="K36" s="109" t="s">
        <v>14</v>
      </c>
      <c r="L36" s="109"/>
      <c r="M36" s="35"/>
      <c r="N36" s="35"/>
      <c r="O36" s="35"/>
      <c r="P36" s="35"/>
      <c r="Q36" s="35"/>
      <c r="R36" s="35"/>
      <c r="S36" s="35"/>
      <c r="T36" s="35"/>
      <c r="U36" s="28" t="s">
        <v>15</v>
      </c>
      <c r="V36" s="108"/>
      <c r="W36" s="108"/>
      <c r="X36" s="15"/>
      <c r="Y36" s="15"/>
      <c r="Z36" s="44"/>
    </row>
    <row r="37" spans="1:26" ht="36.75" customHeight="1" x14ac:dyDescent="0.25">
      <c r="A37" s="98" t="s">
        <v>20</v>
      </c>
      <c r="B37" s="98"/>
      <c r="C37" s="98"/>
      <c r="D37" s="98"/>
      <c r="E37" s="98"/>
      <c r="F37" s="98"/>
      <c r="G37" s="98"/>
      <c r="H37" s="98"/>
      <c r="I37" s="98"/>
      <c r="J37" s="98"/>
      <c r="K37" s="98"/>
      <c r="L37" s="98"/>
      <c r="M37" s="98"/>
      <c r="N37" s="98"/>
      <c r="O37" s="98"/>
      <c r="P37" s="98"/>
      <c r="Q37" s="98"/>
      <c r="R37" s="98"/>
      <c r="S37" s="98"/>
      <c r="T37" s="98"/>
      <c r="U37" s="98"/>
      <c r="V37" s="98"/>
      <c r="W37" s="98"/>
      <c r="X37" s="45"/>
      <c r="Y37" s="45"/>
      <c r="Z37" s="46"/>
    </row>
    <row r="38" spans="1:26" s="48" customFormat="1" ht="20.100000000000001" customHeight="1" x14ac:dyDescent="0.25">
      <c r="A38" s="38"/>
      <c r="B38" s="43"/>
      <c r="C38" s="38"/>
      <c r="D38" s="42"/>
      <c r="E38" s="38"/>
      <c r="F38" s="38"/>
      <c r="G38" s="41"/>
      <c r="H38" s="38"/>
      <c r="I38" s="39"/>
      <c r="J38" s="39"/>
      <c r="K38" s="39"/>
      <c r="L38" s="39"/>
      <c r="M38" s="39"/>
      <c r="N38" s="39"/>
      <c r="O38" s="39"/>
      <c r="P38" s="39"/>
      <c r="Q38" s="39"/>
      <c r="R38" s="39"/>
      <c r="S38" s="39"/>
      <c r="T38" s="39"/>
      <c r="U38" s="40"/>
      <c r="V38" s="42"/>
      <c r="W38" s="42"/>
      <c r="X38" s="42"/>
      <c r="Y38" s="42"/>
      <c r="Z38" s="47"/>
    </row>
    <row r="39" spans="1:26" s="48" customFormat="1" ht="20.100000000000001" customHeight="1" x14ac:dyDescent="0.25">
      <c r="A39" s="38"/>
      <c r="B39" s="43"/>
      <c r="C39" s="38"/>
      <c r="D39" s="42"/>
      <c r="E39" s="38"/>
      <c r="F39" s="38"/>
      <c r="G39" s="41"/>
      <c r="H39" s="38"/>
      <c r="I39" s="39"/>
      <c r="J39" s="39"/>
      <c r="K39" s="39"/>
      <c r="L39" s="39"/>
      <c r="M39" s="39"/>
      <c r="N39" s="39"/>
      <c r="O39" s="39"/>
      <c r="P39" s="39"/>
      <c r="Q39" s="39"/>
      <c r="R39" s="39"/>
      <c r="S39" s="39"/>
      <c r="T39" s="39"/>
      <c r="U39" s="40"/>
      <c r="V39" s="42"/>
      <c r="W39" s="42"/>
      <c r="X39" s="42"/>
      <c r="Y39" s="42"/>
      <c r="Z39" s="47"/>
    </row>
    <row r="40" spans="1:26" s="48" customFormat="1" ht="20.100000000000001" customHeight="1" x14ac:dyDescent="0.25">
      <c r="A40" s="38"/>
      <c r="B40" s="43"/>
      <c r="C40" s="38"/>
      <c r="D40" s="42"/>
      <c r="E40" s="38"/>
      <c r="F40" s="38"/>
      <c r="G40" s="41"/>
      <c r="H40" s="38"/>
      <c r="I40" s="39"/>
      <c r="J40" s="39"/>
      <c r="K40" s="39"/>
      <c r="L40" s="39"/>
      <c r="M40" s="39"/>
      <c r="N40" s="39"/>
      <c r="O40" s="39"/>
      <c r="P40" s="39"/>
      <c r="Q40" s="39"/>
      <c r="R40" s="39"/>
      <c r="S40" s="39"/>
      <c r="T40" s="39"/>
      <c r="U40" s="40"/>
      <c r="V40" s="42"/>
      <c r="W40" s="42"/>
      <c r="X40" s="42"/>
      <c r="Y40" s="42"/>
      <c r="Z40" s="47"/>
    </row>
    <row r="41" spans="1:26" s="48" customFormat="1" ht="20.100000000000001" customHeight="1" x14ac:dyDescent="0.25">
      <c r="A41" s="38"/>
      <c r="B41" s="43"/>
      <c r="C41" s="38"/>
      <c r="D41" s="42"/>
      <c r="E41" s="38"/>
      <c r="F41" s="38"/>
      <c r="G41" s="41"/>
      <c r="H41" s="38"/>
      <c r="I41" s="39"/>
      <c r="J41" s="39"/>
      <c r="K41" s="39"/>
      <c r="L41" s="39"/>
      <c r="M41" s="39"/>
      <c r="N41" s="39"/>
      <c r="O41" s="39"/>
      <c r="P41" s="39"/>
      <c r="Q41" s="39"/>
      <c r="R41" s="39"/>
      <c r="S41" s="39"/>
      <c r="T41" s="39"/>
      <c r="U41" s="40"/>
      <c r="V41" s="42"/>
      <c r="W41" s="42"/>
      <c r="X41" s="42"/>
      <c r="Y41" s="42"/>
      <c r="Z41" s="47"/>
    </row>
    <row r="42" spans="1:26" s="48" customFormat="1" ht="20.100000000000001" customHeight="1" x14ac:dyDescent="0.25">
      <c r="A42" s="38"/>
      <c r="B42" s="43"/>
      <c r="C42" s="38"/>
      <c r="D42" s="42"/>
      <c r="E42" s="38"/>
      <c r="F42" s="38"/>
      <c r="G42" s="41"/>
      <c r="H42" s="38"/>
      <c r="I42" s="39"/>
      <c r="J42" s="39"/>
      <c r="K42" s="39"/>
      <c r="L42" s="39"/>
      <c r="M42" s="39"/>
      <c r="N42" s="39"/>
      <c r="O42" s="39"/>
      <c r="P42" s="39"/>
      <c r="Q42" s="39"/>
      <c r="R42" s="39"/>
      <c r="S42" s="39"/>
      <c r="T42" s="39"/>
      <c r="U42" s="40"/>
      <c r="V42" s="42"/>
      <c r="W42" s="42"/>
      <c r="X42" s="42"/>
      <c r="Y42" s="42"/>
      <c r="Z42" s="47"/>
    </row>
    <row r="43" spans="1:26" s="48" customFormat="1" ht="20.100000000000001" customHeight="1" x14ac:dyDescent="0.25">
      <c r="A43" s="38"/>
      <c r="B43" s="43"/>
      <c r="C43" s="38"/>
      <c r="D43" s="42"/>
      <c r="E43" s="38"/>
      <c r="F43" s="38"/>
      <c r="G43" s="41"/>
      <c r="H43" s="38"/>
      <c r="I43" s="39"/>
      <c r="J43" s="39"/>
      <c r="K43" s="39"/>
      <c r="L43" s="39"/>
      <c r="M43" s="39"/>
      <c r="N43" s="39"/>
      <c r="O43" s="39"/>
      <c r="P43" s="39"/>
      <c r="Q43" s="39"/>
      <c r="R43" s="39"/>
      <c r="S43" s="39"/>
      <c r="T43" s="39"/>
      <c r="U43" s="40"/>
      <c r="V43" s="42"/>
      <c r="W43" s="42"/>
      <c r="X43" s="42"/>
      <c r="Y43" s="42"/>
      <c r="Z43" s="47"/>
    </row>
    <row r="44" spans="1:26" s="48" customFormat="1" ht="20.100000000000001" customHeight="1" x14ac:dyDescent="0.25">
      <c r="A44" s="38"/>
      <c r="B44" s="43"/>
      <c r="C44" s="38"/>
      <c r="D44" s="42"/>
      <c r="E44" s="38"/>
      <c r="F44" s="38"/>
      <c r="G44" s="41"/>
      <c r="H44" s="38"/>
      <c r="I44" s="39"/>
      <c r="J44" s="39"/>
      <c r="K44" s="39"/>
      <c r="L44" s="39"/>
      <c r="M44" s="39"/>
      <c r="N44" s="39"/>
      <c r="O44" s="39"/>
      <c r="P44" s="39"/>
      <c r="Q44" s="39"/>
      <c r="R44" s="39"/>
      <c r="S44" s="39"/>
      <c r="T44" s="39"/>
      <c r="U44" s="40"/>
      <c r="V44" s="42"/>
      <c r="W44" s="42"/>
      <c r="X44" s="42"/>
      <c r="Y44" s="42"/>
      <c r="Z44" s="47"/>
    </row>
    <row r="45" spans="1:26" s="48" customFormat="1" ht="20.100000000000001" customHeight="1" x14ac:dyDescent="0.25">
      <c r="A45" s="38"/>
      <c r="B45" s="43"/>
      <c r="C45" s="38"/>
      <c r="D45" s="42"/>
      <c r="E45" s="38"/>
      <c r="F45" s="38"/>
      <c r="G45" s="41"/>
      <c r="H45" s="38"/>
      <c r="I45" s="39"/>
      <c r="J45" s="39"/>
      <c r="K45" s="39"/>
      <c r="L45" s="39"/>
      <c r="M45" s="39"/>
      <c r="N45" s="39"/>
      <c r="O45" s="39"/>
      <c r="P45" s="39"/>
      <c r="Q45" s="39"/>
      <c r="R45" s="39"/>
      <c r="S45" s="39"/>
      <c r="T45" s="39"/>
      <c r="U45" s="40"/>
      <c r="V45" s="42"/>
      <c r="W45" s="42"/>
      <c r="X45" s="42"/>
      <c r="Y45" s="42"/>
      <c r="Z45" s="47"/>
    </row>
    <row r="46" spans="1:26" s="48" customFormat="1" ht="20.100000000000001" customHeight="1" x14ac:dyDescent="0.25">
      <c r="A46" s="38"/>
      <c r="B46" s="43"/>
      <c r="C46" s="38"/>
      <c r="D46" s="42"/>
      <c r="E46" s="38"/>
      <c r="F46" s="38"/>
      <c r="G46" s="41"/>
      <c r="H46" s="38"/>
      <c r="I46" s="39"/>
      <c r="J46" s="39"/>
      <c r="K46" s="39"/>
      <c r="L46" s="39"/>
      <c r="M46" s="39"/>
      <c r="N46" s="39"/>
      <c r="O46" s="39"/>
      <c r="P46" s="39"/>
      <c r="Q46" s="39"/>
      <c r="R46" s="39"/>
      <c r="S46" s="39"/>
      <c r="T46" s="39"/>
      <c r="U46" s="40"/>
      <c r="V46" s="42"/>
      <c r="W46" s="42"/>
      <c r="X46" s="42"/>
      <c r="Y46" s="42"/>
      <c r="Z46" s="49"/>
    </row>
    <row r="47" spans="1:26" s="48" customFormat="1" ht="20.100000000000001" customHeight="1" x14ac:dyDescent="0.25">
      <c r="A47" s="38"/>
      <c r="B47" s="43"/>
      <c r="C47" s="38"/>
      <c r="D47" s="42"/>
      <c r="E47" s="38"/>
      <c r="F47" s="38"/>
      <c r="G47" s="41"/>
      <c r="H47" s="38"/>
      <c r="I47" s="39"/>
      <c r="J47" s="39"/>
      <c r="K47" s="39"/>
      <c r="L47" s="39"/>
      <c r="M47" s="39"/>
      <c r="N47" s="39"/>
      <c r="O47" s="39"/>
      <c r="P47" s="39"/>
      <c r="Q47" s="39"/>
      <c r="R47" s="39"/>
      <c r="S47" s="39"/>
      <c r="T47" s="39"/>
      <c r="U47" s="40"/>
      <c r="V47" s="42"/>
      <c r="W47" s="42"/>
      <c r="X47" s="42"/>
      <c r="Y47" s="42"/>
      <c r="Z47" s="42"/>
    </row>
    <row r="48" spans="1:26" s="48" customFormat="1" ht="20.100000000000001" customHeight="1" x14ac:dyDescent="0.25">
      <c r="A48" s="38"/>
      <c r="B48" s="43"/>
      <c r="C48" s="38"/>
      <c r="D48" s="42"/>
      <c r="E48" s="38"/>
      <c r="F48" s="38"/>
      <c r="G48" s="41"/>
      <c r="H48" s="38"/>
      <c r="I48" s="39"/>
      <c r="J48" s="39"/>
      <c r="K48" s="39"/>
      <c r="L48" s="39"/>
      <c r="M48" s="39"/>
      <c r="N48" s="39"/>
      <c r="O48" s="39"/>
      <c r="P48" s="39"/>
      <c r="Q48" s="39"/>
      <c r="R48" s="39"/>
      <c r="S48" s="39"/>
      <c r="T48" s="39"/>
      <c r="U48" s="40"/>
      <c r="V48" s="42"/>
      <c r="W48" s="42"/>
      <c r="X48" s="42"/>
      <c r="Y48" s="42"/>
      <c r="Z48" s="42"/>
    </row>
  </sheetData>
  <autoFilter ref="A2:Z31" xr:uid="{00000000-0001-0000-0000-000000000000}">
    <filterColumn colId="12" showButton="0"/>
    <filterColumn colId="14" showButton="0"/>
    <filterColumn colId="16" showButton="0"/>
    <filterColumn colId="18" showButton="0"/>
  </autoFilter>
  <mergeCells count="25">
    <mergeCell ref="E35:J35"/>
    <mergeCell ref="A34:W34"/>
    <mergeCell ref="V35:W35"/>
    <mergeCell ref="A1:Z1"/>
    <mergeCell ref="S2:T2"/>
    <mergeCell ref="I3:L3"/>
    <mergeCell ref="Q2:R2"/>
    <mergeCell ref="M2:N2"/>
    <mergeCell ref="O2:P2"/>
    <mergeCell ref="A37:W37"/>
    <mergeCell ref="K35:L35"/>
    <mergeCell ref="W2:W3"/>
    <mergeCell ref="X2:X3"/>
    <mergeCell ref="Z2:Z3"/>
    <mergeCell ref="A2:A3"/>
    <mergeCell ref="H2:H3"/>
    <mergeCell ref="B2:B3"/>
    <mergeCell ref="U2:U3"/>
    <mergeCell ref="V2:V3"/>
    <mergeCell ref="Y2:Y3"/>
    <mergeCell ref="A35:D35"/>
    <mergeCell ref="A36:D36"/>
    <mergeCell ref="V36:W36"/>
    <mergeCell ref="K36:L36"/>
    <mergeCell ref="E36:J36"/>
  </mergeCells>
  <phoneticPr fontId="22" type="noConversion"/>
  <conditionalFormatting sqref="B33:B1048576 B2:B30">
    <cfRule type="duplicateValues" dxfId="2" priority="188"/>
  </conditionalFormatting>
  <conditionalFormatting sqref="V4:V30">
    <cfRule type="expression" dxfId="1" priority="123">
      <formula>$X4&lt;0.25</formula>
    </cfRule>
  </conditionalFormatting>
  <conditionalFormatting sqref="W4:W30">
    <cfRule type="expression" dxfId="0" priority="122">
      <formula>$X4&gt;=0.25</formula>
    </cfRule>
  </conditionalFormatting>
  <pageMargins left="0.51181102362204722" right="0.51181102362204722" top="0.98425196850393704" bottom="0.78740157480314965" header="0.31496062992125984" footer="0.31496062992125984"/>
  <pageSetup paperSize="9" scale="75" orientation="landscape" r:id="rId1"/>
  <headerFooter>
    <oddHeader xml:space="preserve">&amp;C&amp;"-,Negrito"&amp;16
</oddHeader>
    <oddFooter>&amp;Rv2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de Formação de Preços</vt:lpstr>
      <vt:lpstr>'Planilha de Formação de Preços'!Area_de_impressao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Giani da Rocha</dc:creator>
  <cp:lastModifiedBy>MILENA BARBI FERREIRA</cp:lastModifiedBy>
  <cp:lastPrinted>2025-10-07T20:50:00Z</cp:lastPrinted>
  <dcterms:created xsi:type="dcterms:W3CDTF">2017-11-06T16:56:11Z</dcterms:created>
  <dcterms:modified xsi:type="dcterms:W3CDTF">2026-03-09T20:59:09Z</dcterms:modified>
</cp:coreProperties>
</file>