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LICITACOES\LICITAÇÕES_2026\LAVANDERIA\"/>
    </mc:Choice>
  </mc:AlternateContent>
  <xr:revisionPtr revIDLastSave="0" documentId="13_ncr:1_{D114CB2E-CE31-439A-8394-F6834219154A}" xr6:coauthVersionLast="47" xr6:coauthVersionMax="47" xr10:uidLastSave="{00000000-0000-0000-0000-000000000000}"/>
  <bookViews>
    <workbookView xWindow="-108" yWindow="-108" windowWidth="46296" windowHeight="18696" xr2:uid="{00000000-000D-0000-FFFF-FFFF00000000}"/>
  </bookViews>
  <sheets>
    <sheet name="Planilha de Formação de Preços" sheetId="1" r:id="rId1"/>
  </sheets>
  <definedNames>
    <definedName name="_xlnm._FilterDatabase" localSheetId="0" hidden="1">'Planilha de Formação de Preços'!$B$2:$W$32</definedName>
    <definedName name="_xlnm.Print_Area" localSheetId="0">'Planilha de Formação de Preços'!$B$1:$V$36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" i="1" l="1"/>
  <c r="W5" i="1" s="1"/>
  <c r="J6" i="1"/>
  <c r="W6" i="1" s="1"/>
  <c r="J7" i="1"/>
  <c r="W7" i="1" s="1"/>
  <c r="J8" i="1"/>
  <c r="W8" i="1" s="1"/>
  <c r="J9" i="1"/>
  <c r="W9" i="1" s="1"/>
  <c r="J10" i="1"/>
  <c r="W10" i="1" s="1"/>
  <c r="J11" i="1"/>
  <c r="W11" i="1" s="1"/>
  <c r="J12" i="1"/>
  <c r="W12" i="1" s="1"/>
  <c r="J13" i="1"/>
  <c r="W13" i="1" s="1"/>
  <c r="J14" i="1"/>
  <c r="W14" i="1" s="1"/>
  <c r="J15" i="1"/>
  <c r="W15" i="1" s="1"/>
  <c r="J16" i="1"/>
  <c r="W16" i="1" s="1"/>
  <c r="J17" i="1"/>
  <c r="W17" i="1" s="1"/>
  <c r="J18" i="1"/>
  <c r="W18" i="1" s="1"/>
  <c r="J19" i="1"/>
  <c r="W19" i="1" s="1"/>
  <c r="J20" i="1"/>
  <c r="W20" i="1" s="1"/>
  <c r="J21" i="1"/>
  <c r="W21" i="1" s="1"/>
  <c r="J22" i="1"/>
  <c r="W22" i="1" s="1"/>
  <c r="J23" i="1"/>
  <c r="W23" i="1" s="1"/>
  <c r="J24" i="1"/>
  <c r="W24" i="1" s="1"/>
  <c r="J25" i="1"/>
  <c r="W25" i="1" s="1"/>
  <c r="J26" i="1"/>
  <c r="W26" i="1" s="1"/>
  <c r="J27" i="1"/>
  <c r="W27" i="1" s="1"/>
  <c r="J28" i="1"/>
  <c r="W28" i="1" s="1"/>
  <c r="J29" i="1"/>
  <c r="W29" i="1" s="1"/>
  <c r="J30" i="1"/>
  <c r="W30" i="1" s="1"/>
  <c r="J31" i="1"/>
  <c r="W31" i="1" s="1"/>
  <c r="J4" i="1"/>
  <c r="S4" i="1"/>
  <c r="T4" i="1"/>
  <c r="U4" i="1"/>
  <c r="V4" i="1"/>
  <c r="S5" i="1"/>
  <c r="T5" i="1"/>
  <c r="U5" i="1"/>
  <c r="V5" i="1"/>
  <c r="S6" i="1"/>
  <c r="T6" i="1"/>
  <c r="U6" i="1"/>
  <c r="V6" i="1"/>
  <c r="S7" i="1"/>
  <c r="T7" i="1"/>
  <c r="U7" i="1"/>
  <c r="V7" i="1"/>
  <c r="S8" i="1"/>
  <c r="T8" i="1"/>
  <c r="U8" i="1"/>
  <c r="V8" i="1"/>
  <c r="S9" i="1"/>
  <c r="T9" i="1"/>
  <c r="U9" i="1"/>
  <c r="V9" i="1"/>
  <c r="S10" i="1"/>
  <c r="T10" i="1"/>
  <c r="U10" i="1"/>
  <c r="V10" i="1"/>
  <c r="S11" i="1"/>
  <c r="T11" i="1"/>
  <c r="U11" i="1"/>
  <c r="V11" i="1"/>
  <c r="S12" i="1"/>
  <c r="T12" i="1"/>
  <c r="U12" i="1"/>
  <c r="V12" i="1"/>
  <c r="S13" i="1"/>
  <c r="T13" i="1"/>
  <c r="U13" i="1"/>
  <c r="V13" i="1"/>
  <c r="S14" i="1"/>
  <c r="T14" i="1"/>
  <c r="U14" i="1"/>
  <c r="V14" i="1"/>
  <c r="S15" i="1"/>
  <c r="T15" i="1"/>
  <c r="U15" i="1"/>
  <c r="V15" i="1"/>
  <c r="S16" i="1"/>
  <c r="T16" i="1"/>
  <c r="U16" i="1"/>
  <c r="V16" i="1"/>
  <c r="S17" i="1"/>
  <c r="T17" i="1"/>
  <c r="U17" i="1"/>
  <c r="V17" i="1"/>
  <c r="S18" i="1"/>
  <c r="T18" i="1"/>
  <c r="U18" i="1"/>
  <c r="V18" i="1"/>
  <c r="S19" i="1"/>
  <c r="T19" i="1"/>
  <c r="U19" i="1"/>
  <c r="V19" i="1"/>
  <c r="S20" i="1"/>
  <c r="T20" i="1"/>
  <c r="U20" i="1"/>
  <c r="V20" i="1"/>
  <c r="S21" i="1"/>
  <c r="T21" i="1"/>
  <c r="U21" i="1"/>
  <c r="V21" i="1"/>
  <c r="S22" i="1"/>
  <c r="T22" i="1"/>
  <c r="U22" i="1"/>
  <c r="V22" i="1"/>
  <c r="S23" i="1"/>
  <c r="T23" i="1"/>
  <c r="U23" i="1"/>
  <c r="V23" i="1"/>
  <c r="S24" i="1"/>
  <c r="T24" i="1"/>
  <c r="U24" i="1"/>
  <c r="V24" i="1"/>
  <c r="S25" i="1"/>
  <c r="T25" i="1"/>
  <c r="U25" i="1"/>
  <c r="V25" i="1"/>
  <c r="S26" i="1"/>
  <c r="T26" i="1"/>
  <c r="U26" i="1"/>
  <c r="V26" i="1"/>
  <c r="S27" i="1"/>
  <c r="T27" i="1"/>
  <c r="U27" i="1"/>
  <c r="V27" i="1"/>
  <c r="S28" i="1"/>
  <c r="T28" i="1"/>
  <c r="U28" i="1"/>
  <c r="V28" i="1"/>
  <c r="S29" i="1"/>
  <c r="T29" i="1"/>
  <c r="U29" i="1"/>
  <c r="V29" i="1"/>
  <c r="S30" i="1"/>
  <c r="T30" i="1"/>
  <c r="U30" i="1"/>
  <c r="V30" i="1"/>
  <c r="S31" i="1"/>
  <c r="T31" i="1"/>
  <c r="U31" i="1"/>
  <c r="V31" i="1"/>
  <c r="W4" i="1" l="1"/>
  <c r="W32" i="1"/>
</calcChain>
</file>

<file path=xl/sharedStrings.xml><?xml version="1.0" encoding="utf-8"?>
<sst xmlns="http://schemas.openxmlformats.org/spreadsheetml/2006/main" count="285" uniqueCount="64">
  <si>
    <t>ITEM</t>
  </si>
  <si>
    <t>Menor preço</t>
  </si>
  <si>
    <t>Média</t>
  </si>
  <si>
    <t>Mediana</t>
  </si>
  <si>
    <t>(Nome fonte)</t>
  </si>
  <si>
    <t>Descrição</t>
  </si>
  <si>
    <t>Critério</t>
  </si>
  <si>
    <t>Coeficiente de variação</t>
  </si>
  <si>
    <t>Desvio Padrão</t>
  </si>
  <si>
    <t>Se CV &gt; 25% considerar preço de referência o valor da Mediana -- Se CV &lt; 25% considerar preço de referência o valor da Média</t>
  </si>
  <si>
    <t>DP/M</t>
  </si>
  <si>
    <t>Coeficiente de Variação (CV)</t>
  </si>
  <si>
    <t>Grupo-classe</t>
  </si>
  <si>
    <t>Código NUC</t>
  </si>
  <si>
    <t>Unidade de Compra</t>
  </si>
  <si>
    <t>Detalhamento</t>
  </si>
  <si>
    <t>VALOR</t>
  </si>
  <si>
    <t>Peça</t>
  </si>
  <si>
    <t>TOTAL</t>
  </si>
  <si>
    <t>Lote</t>
  </si>
  <si>
    <t>Agasalho sintético (tactel)</t>
  </si>
  <si>
    <t>50021 0 004</t>
  </si>
  <si>
    <t>339039-46</t>
  </si>
  <si>
    <t>Bandeira</t>
  </si>
  <si>
    <t>02-02</t>
  </si>
  <si>
    <t>Beca de microfibra</t>
  </si>
  <si>
    <t>Bermuda sintética (camisas modalidades esportivas)</t>
  </si>
  <si>
    <t>Calça de goleiro e camisa de goleiro com espuma de proteção nos joelhos, cintura e cotovelos.</t>
  </si>
  <si>
    <t>Calça sintética (tactel)</t>
  </si>
  <si>
    <t>Camisa de algodão</t>
  </si>
  <si>
    <t>Camiseta Polo</t>
  </si>
  <si>
    <t>Camiseta regata sintética (basquete)</t>
  </si>
  <si>
    <t>Camiseta sintética (camisas modalidades esportivas)</t>
  </si>
  <si>
    <t>Colete sintético (babeiro)</t>
  </si>
  <si>
    <t>Cortina blackout / Cortina de algodão / Cortina de cetim  e material sintético / Cortina de gorgurão / Cortina de veludo / Cortinas em algodão de 92 m² / Forro de cortina / Voil de cortina</t>
  </si>
  <si>
    <t>Kg</t>
  </si>
  <si>
    <t>50021 0 001</t>
  </si>
  <si>
    <t>Faixa de cetim</t>
  </si>
  <si>
    <t>Jabô de renda / de algodão com aplicação em renda</t>
  </si>
  <si>
    <t>Meião</t>
  </si>
  <si>
    <t>Paletó</t>
  </si>
  <si>
    <t>Samarra de microfibra</t>
  </si>
  <si>
    <t>Tapete</t>
  </si>
  <si>
    <t>m2</t>
  </si>
  <si>
    <t>50021 0 005</t>
  </si>
  <si>
    <t xml:space="preserve">Toalhas de mesa tamanhos diversos (até 15m²), de algodão / poliester / de renda / </t>
  </si>
  <si>
    <t xml:space="preserve">Colete de tactel </t>
  </si>
  <si>
    <t>kg</t>
  </si>
  <si>
    <t>Toalha de banho</t>
  </si>
  <si>
    <t>Toalha de rosto</t>
  </si>
  <si>
    <t>Fronha</t>
  </si>
  <si>
    <t>5002-1-004</t>
  </si>
  <si>
    <t>Lençol (materiais diversos)</t>
  </si>
  <si>
    <t>Jaleco (materiais diversos)</t>
  </si>
  <si>
    <t>Persianas</t>
  </si>
  <si>
    <t>Rede de descanso simples</t>
  </si>
  <si>
    <t>LAVAÇÃO ME</t>
  </si>
  <si>
    <t>GEMINI HIGIENE</t>
  </si>
  <si>
    <t>HAPPY CLEAN</t>
  </si>
  <si>
    <t>PE 679/2025</t>
  </si>
  <si>
    <t>CONTRATAÇÃO ANTERIOR + INFLAÇÃO 12 MESMES</t>
  </si>
  <si>
    <t>QUANTIDADE
 PROJETO CENTRO</t>
  </si>
  <si>
    <t>QUANTIDADE 
CENTRO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</si>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</sst>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164" formatCode="00"/>
    <numFmt numFmtId="165" formatCode="0000"/>
    <numFmt numFmtId="166" formatCode="0.0%"/>
    <numFmt numFmtId="167" formatCode="0.000"/>
    <numFmt numFmtId="169" formatCode="&quot;R$&quot;\ #,##0.00"/>
  </numFmts>
  <fonts count="20" x14ac:knownFonts="1">
    <font>
      <sz val="11"/>
      <color theme="1"/>
      <name val="Calibri"/>
      <family val="2"/>
      <scheme val="minor"/>
    </font>
    <font>
      <b/>
      <i/>
      <sz val="12"/>
      <name val="Calibri"/>
      <family val="2"/>
    </font>
    <font>
      <b/>
      <sz val="12"/>
      <color indexed="8"/>
      <name val="Calibri"/>
      <family val="2"/>
    </font>
    <font>
      <b/>
      <i/>
      <sz val="12"/>
      <color indexed="8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rgb="FFFFFFFF"/>
      <name val="Calibri"/>
      <family val="2"/>
    </font>
    <font>
      <b/>
      <i/>
      <sz val="12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2"/>
      <color theme="1"/>
      <name val="Calibri"/>
      <family val="2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F2F2F2"/>
      </patternFill>
    </fill>
    <fill>
      <patternFill patternType="solid">
        <fgColor rgb="FFF2F2F2"/>
        <bgColor rgb="FFEEEEEE"/>
      </patternFill>
    </fill>
    <fill>
      <patternFill patternType="solid">
        <fgColor rgb="FF149B55"/>
        <bgColor rgb="FF003366"/>
      </patternFill>
    </fill>
    <fill>
      <patternFill patternType="solid">
        <fgColor rgb="FF149B55"/>
        <bgColor indexed="64"/>
      </patternFill>
    </fill>
    <fill>
      <patternFill patternType="solid">
        <fgColor rgb="FF149B55"/>
        <bgColor rgb="FFD8D8D8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7" fillId="0" borderId="0"/>
    <xf numFmtId="44" fontId="8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Fill="1"/>
    <xf numFmtId="0" fontId="0" fillId="0" borderId="0" xfId="0" applyFont="1"/>
    <xf numFmtId="0" fontId="0" fillId="0" borderId="0" xfId="0" applyAlignment="1"/>
    <xf numFmtId="0" fontId="14" fillId="4" borderId="4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2" fontId="0" fillId="0" borderId="0" xfId="0" applyNumberFormat="1" applyAlignment="1"/>
    <xf numFmtId="2" fontId="13" fillId="7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13" fillId="7" borderId="6" xfId="0" applyFont="1" applyFill="1" applyBorder="1" applyAlignment="1">
      <alignment horizontal="center" vertical="center"/>
    </xf>
    <xf numFmtId="0" fontId="14" fillId="7" borderId="6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0" fillId="6" borderId="0" xfId="0" applyFill="1"/>
    <xf numFmtId="4" fontId="7" fillId="6" borderId="1" xfId="1" applyNumberFormat="1" applyFont="1" applyFill="1" applyBorder="1" applyAlignment="1" applyProtection="1">
      <alignment horizontal="center"/>
      <protection locked="0"/>
    </xf>
    <xf numFmtId="2" fontId="7" fillId="6" borderId="1" xfId="1" applyNumberFormat="1" applyFont="1" applyFill="1" applyBorder="1" applyAlignment="1" applyProtection="1">
      <alignment horizontal="center"/>
      <protection locked="0"/>
    </xf>
    <xf numFmtId="4" fontId="5" fillId="2" borderId="4" xfId="0" applyNumberFormat="1" applyFont="1" applyFill="1" applyBorder="1" applyAlignment="1" applyProtection="1">
      <alignment horizontal="left" vertical="center"/>
      <protection locked="0"/>
    </xf>
    <xf numFmtId="0" fontId="15" fillId="2" borderId="4" xfId="0" applyFont="1" applyFill="1" applyBorder="1" applyAlignment="1" applyProtection="1">
      <alignment horizontal="center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15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4" xfId="0" applyNumberFormat="1" applyFont="1" applyFill="1" applyBorder="1" applyAlignment="1" applyProtection="1">
      <alignment horizontal="left" vertical="center"/>
      <protection locked="0"/>
    </xf>
    <xf numFmtId="4" fontId="15" fillId="2" borderId="4" xfId="1" applyNumberFormat="1" applyFont="1" applyFill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164" fontId="4" fillId="0" borderId="0" xfId="0" applyNumberFormat="1" applyFont="1" applyFill="1" applyAlignment="1" applyProtection="1">
      <alignment horizontal="center"/>
      <protection locked="0"/>
    </xf>
    <xf numFmtId="165" fontId="10" fillId="0" borderId="0" xfId="0" applyNumberFormat="1" applyFont="1" applyFill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"/>
      <protection locked="0"/>
    </xf>
    <xf numFmtId="2" fontId="4" fillId="0" borderId="0" xfId="0" applyNumberFormat="1" applyFont="1" applyFill="1" applyAlignment="1" applyProtection="1">
      <alignment horizontal="center"/>
      <protection locked="0"/>
    </xf>
    <xf numFmtId="167" fontId="4" fillId="0" borderId="0" xfId="0" applyNumberFormat="1" applyFont="1" applyFill="1" applyAlignment="1" applyProtection="1">
      <alignment horizontal="center"/>
      <protection locked="0"/>
    </xf>
    <xf numFmtId="165" fontId="12" fillId="6" borderId="2" xfId="0" applyNumberFormat="1" applyFont="1" applyFill="1" applyBorder="1" applyAlignment="1" applyProtection="1">
      <alignment horizontal="center" vertical="center" wrapText="1"/>
    </xf>
    <xf numFmtId="165" fontId="12" fillId="6" borderId="8" xfId="0" applyNumberFormat="1" applyFont="1" applyFill="1" applyBorder="1" applyAlignment="1" applyProtection="1">
      <alignment horizontal="center" vertical="center"/>
    </xf>
    <xf numFmtId="164" fontId="4" fillId="2" borderId="4" xfId="0" applyNumberFormat="1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left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49" fontId="10" fillId="2" borderId="4" xfId="0" applyNumberFormat="1" applyFont="1" applyFill="1" applyBorder="1" applyAlignment="1" applyProtection="1">
      <alignment horizontal="center" vertical="center"/>
    </xf>
    <xf numFmtId="49" fontId="15" fillId="2" borderId="4" xfId="0" applyNumberFormat="1" applyFont="1" applyFill="1" applyBorder="1" applyAlignment="1" applyProtection="1">
      <alignment horizontal="left" vertical="center"/>
    </xf>
    <xf numFmtId="49" fontId="15" fillId="2" borderId="4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left" vertical="center"/>
    </xf>
    <xf numFmtId="49" fontId="4" fillId="2" borderId="4" xfId="0" applyNumberFormat="1" applyFont="1" applyFill="1" applyBorder="1" applyAlignment="1" applyProtection="1">
      <alignment horizontal="left" vertical="top"/>
    </xf>
    <xf numFmtId="0" fontId="15" fillId="2" borderId="4" xfId="0" applyFont="1" applyFill="1" applyBorder="1" applyAlignment="1" applyProtection="1">
      <alignment horizontal="left" vertical="center"/>
    </xf>
    <xf numFmtId="49" fontId="10" fillId="2" borderId="4" xfId="0" applyNumberFormat="1" applyFont="1" applyFill="1" applyBorder="1" applyAlignment="1" applyProtection="1">
      <alignment horizontal="left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4" fontId="7" fillId="6" borderId="1" xfId="1" applyNumberFormat="1" applyFont="1" applyFill="1" applyBorder="1" applyAlignment="1" applyProtection="1">
      <alignment horizontal="center"/>
    </xf>
    <xf numFmtId="4" fontId="5" fillId="2" borderId="4" xfId="0" applyNumberFormat="1" applyFont="1" applyFill="1" applyBorder="1" applyAlignment="1" applyProtection="1">
      <alignment horizontal="left" vertical="center"/>
    </xf>
    <xf numFmtId="4" fontId="5" fillId="2" borderId="4" xfId="0" applyNumberFormat="1" applyFont="1" applyFill="1" applyBorder="1" applyAlignment="1" applyProtection="1">
      <alignment horizontal="center" vertical="center"/>
    </xf>
    <xf numFmtId="4" fontId="4" fillId="2" borderId="4" xfId="1" applyNumberFormat="1" applyFont="1" applyFill="1" applyBorder="1" applyAlignment="1" applyProtection="1">
      <alignment horizontal="center" vertical="center"/>
    </xf>
    <xf numFmtId="2" fontId="15" fillId="2" borderId="4" xfId="1" applyNumberFormat="1" applyFont="1" applyFill="1" applyBorder="1" applyAlignment="1" applyProtection="1">
      <alignment horizontal="center" vertical="center"/>
    </xf>
    <xf numFmtId="166" fontId="4" fillId="2" borderId="4" xfId="2" applyNumberFormat="1" applyFont="1" applyFill="1" applyBorder="1" applyAlignment="1" applyProtection="1">
      <alignment horizontal="center" vertical="center"/>
    </xf>
    <xf numFmtId="169" fontId="4" fillId="2" borderId="4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66" fontId="4" fillId="0" borderId="0" xfId="2" applyNumberFormat="1" applyFont="1" applyFill="1" applyAlignment="1" applyProtection="1">
      <alignment horizontal="center" vertical="center"/>
    </xf>
    <xf numFmtId="0" fontId="9" fillId="2" borderId="3" xfId="0" applyFont="1" applyFill="1" applyBorder="1" applyProtection="1"/>
    <xf numFmtId="169" fontId="9" fillId="2" borderId="3" xfId="0" applyNumberFormat="1" applyFont="1" applyFill="1" applyBorder="1" applyProtection="1"/>
    <xf numFmtId="2" fontId="5" fillId="2" borderId="4" xfId="0" applyNumberFormat="1" applyFont="1" applyFill="1" applyBorder="1" applyAlignment="1" applyProtection="1">
      <alignment horizontal="center" vertical="center"/>
    </xf>
    <xf numFmtId="2" fontId="4" fillId="2" borderId="4" xfId="1" applyNumberFormat="1" applyFont="1" applyFill="1" applyBorder="1" applyAlignment="1" applyProtection="1">
      <alignment horizontal="center" vertical="center"/>
    </xf>
    <xf numFmtId="2" fontId="5" fillId="2" borderId="4" xfId="1" applyNumberFormat="1" applyFont="1" applyFill="1" applyBorder="1" applyAlignment="1" applyProtection="1">
      <alignment horizontal="center" vertical="center"/>
    </xf>
    <xf numFmtId="2" fontId="15" fillId="2" borderId="4" xfId="0" applyNumberFormat="1" applyFont="1" applyFill="1" applyBorder="1" applyAlignment="1" applyProtection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165" fontId="12" fillId="6" borderId="2" xfId="0" applyNumberFormat="1" applyFont="1" applyFill="1" applyBorder="1" applyAlignment="1" applyProtection="1">
      <alignment horizontal="center" vertical="center"/>
    </xf>
    <xf numFmtId="165" fontId="12" fillId="6" borderId="8" xfId="0" applyNumberFormat="1" applyFont="1" applyFill="1" applyBorder="1" applyAlignment="1" applyProtection="1">
      <alignment horizontal="center" vertical="center"/>
    </xf>
    <xf numFmtId="164" fontId="1" fillId="6" borderId="2" xfId="0" applyNumberFormat="1" applyFont="1" applyFill="1" applyBorder="1" applyAlignment="1" applyProtection="1">
      <alignment horizontal="center" vertical="center"/>
    </xf>
    <xf numFmtId="164" fontId="1" fillId="6" borderId="8" xfId="0" applyNumberFormat="1" applyFont="1" applyFill="1" applyBorder="1" applyAlignment="1" applyProtection="1">
      <alignment horizontal="center" vertical="center"/>
    </xf>
    <xf numFmtId="0" fontId="15" fillId="2" borderId="2" xfId="0" applyFont="1" applyFill="1" applyBorder="1" applyAlignment="1" applyProtection="1">
      <alignment horizontal="center" vertical="center"/>
    </xf>
    <xf numFmtId="0" fontId="15" fillId="2" borderId="8" xfId="0" applyFont="1" applyFill="1" applyBorder="1" applyAlignment="1" applyProtection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</xf>
    <xf numFmtId="0" fontId="1" fillId="6" borderId="2" xfId="0" applyFont="1" applyFill="1" applyBorder="1" applyAlignment="1" applyProtection="1">
      <alignment horizontal="center" vertical="center" wrapText="1"/>
    </xf>
    <xf numFmtId="166" fontId="1" fillId="6" borderId="2" xfId="2" applyNumberFormat="1" applyFont="1" applyFill="1" applyBorder="1" applyAlignment="1" applyProtection="1">
      <alignment horizontal="center" vertical="center" wrapText="1"/>
    </xf>
    <xf numFmtId="0" fontId="1" fillId="6" borderId="2" xfId="0" applyFont="1" applyFill="1" applyBorder="1" applyAlignment="1" applyProtection="1">
      <alignment horizontal="center" vertical="center"/>
    </xf>
    <xf numFmtId="165" fontId="12" fillId="6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 wrapText="1"/>
    </xf>
    <xf numFmtId="0" fontId="2" fillId="6" borderId="5" xfId="0" applyFont="1" applyFill="1" applyBorder="1" applyAlignment="1" applyProtection="1">
      <alignment horizontal="center" vertical="center" wrapText="1"/>
    </xf>
    <xf numFmtId="0" fontId="2" fillId="6" borderId="5" xfId="0" applyFont="1" applyFill="1" applyBorder="1" applyAlignment="1" applyProtection="1">
      <alignment horizontal="center" vertical="center" wrapText="1"/>
      <protection locked="0"/>
    </xf>
    <xf numFmtId="0" fontId="2" fillId="6" borderId="7" xfId="0" applyFont="1" applyFill="1" applyBorder="1" applyAlignment="1" applyProtection="1">
      <alignment horizontal="center" vertical="center" wrapText="1"/>
      <protection locked="0"/>
    </xf>
    <xf numFmtId="0" fontId="6" fillId="6" borderId="5" xfId="0" applyFont="1" applyFill="1" applyBorder="1" applyAlignment="1" applyProtection="1">
      <alignment horizontal="center" vertical="center" wrapText="1"/>
      <protection locked="0"/>
    </xf>
    <xf numFmtId="0" fontId="6" fillId="6" borderId="7" xfId="0" applyFont="1" applyFill="1" applyBorder="1" applyAlignment="1" applyProtection="1">
      <alignment horizontal="center" vertical="center" wrapText="1"/>
      <protection locked="0"/>
    </xf>
    <xf numFmtId="0" fontId="13" fillId="7" borderId="5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2" fillId="6" borderId="6" xfId="0" applyFont="1" applyFill="1" applyBorder="1" applyAlignment="1" applyProtection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 applyProtection="1">
      <alignment horizontal="center" vertical="center" wrapText="1"/>
    </xf>
    <xf numFmtId="0" fontId="3" fillId="6" borderId="3" xfId="0" applyFont="1" applyFill="1" applyBorder="1" applyAlignment="1" applyProtection="1">
      <alignment horizontal="center" vertical="center" wrapText="1"/>
    </xf>
    <xf numFmtId="0" fontId="1" fillId="6" borderId="3" xfId="0" applyFont="1" applyFill="1" applyBorder="1" applyAlignment="1" applyProtection="1">
      <alignment horizontal="center" vertical="center"/>
    </xf>
    <xf numFmtId="166" fontId="1" fillId="6" borderId="3" xfId="2" applyNumberFormat="1" applyFont="1" applyFill="1" applyBorder="1" applyAlignment="1" applyProtection="1">
      <alignment horizontal="center" vertical="center" wrapText="1"/>
    </xf>
    <xf numFmtId="164" fontId="1" fillId="6" borderId="3" xfId="0" applyNumberFormat="1" applyFont="1" applyFill="1" applyBorder="1" applyAlignment="1" applyProtection="1">
      <alignment horizontal="center" vertical="center"/>
    </xf>
    <xf numFmtId="165" fontId="12" fillId="6" borderId="3" xfId="0" applyNumberFormat="1" applyFont="1" applyFill="1" applyBorder="1" applyAlignment="1" applyProtection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9" fillId="8" borderId="4" xfId="0" applyFont="1" applyFill="1" applyBorder="1" applyAlignment="1" applyProtection="1">
      <alignment horizontal="center" vertical="center"/>
    </xf>
    <xf numFmtId="0" fontId="18" fillId="0" borderId="4" xfId="0" applyFont="1" applyBorder="1"/>
  </cellXfs>
  <cellStyles count="7">
    <cellStyle name="Moeda" xfId="1" builtinId="4"/>
    <cellStyle name="Moeda 2" xfId="3" xr:uid="{D737D41D-1688-46DD-BFAF-A96A23D4C112}"/>
    <cellStyle name="Moeda 2 2" xfId="6" xr:uid="{998B5B75-3B4F-425A-97F8-BFC9C61A4C00}"/>
    <cellStyle name="Moeda 3" xfId="4" xr:uid="{9BE32C30-7BBA-44AF-9147-3FB694AAC2C6}"/>
    <cellStyle name="Normal" xfId="0" builtinId="0"/>
    <cellStyle name="Normal 8" xfId="5" xr:uid="{82FB8992-531F-4A06-A366-E5908CB8642A}"/>
    <cellStyle name="Porcentagem" xfId="2" builtinId="5"/>
  </cellStyles>
  <dxfs count="2"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fgColor indexed="64"/>
          <bgColor rgb="FF92D050"/>
        </patternFill>
      </fill>
    </dxf>
  </dxfs>
  <tableStyles count="0" defaultTableStyle="TableStyleMedium9" defaultPivotStyle="PivotStyleLight16"/>
  <colors>
    <mruColors>
      <color rgb="FF149B55"/>
      <color rgb="FF78A1D2"/>
      <color rgb="FFBAD9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140681</xdr:colOff>
      <xdr:row>35</xdr:row>
      <xdr:rowOff>349249</xdr:rowOff>
    </xdr:from>
    <xdr:to>
      <xdr:col>20</xdr:col>
      <xdr:colOff>698500</xdr:colOff>
      <xdr:row>35</xdr:row>
      <xdr:rowOff>751416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91598" y="4635499"/>
          <a:ext cx="1457402" cy="40216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74083</xdr:colOff>
      <xdr:row>0</xdr:row>
      <xdr:rowOff>95251</xdr:rowOff>
    </xdr:from>
    <xdr:to>
      <xdr:col>2</xdr:col>
      <xdr:colOff>222249</xdr:colOff>
      <xdr:row>0</xdr:row>
      <xdr:rowOff>603251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6358D9B-A440-49AC-958B-A28096783B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83" y="95251"/>
          <a:ext cx="1217083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"/>
  <sheetViews>
    <sheetView tabSelected="1" zoomScale="90" zoomScaleNormal="90" zoomScaleSheetLayoutView="100" zoomScalePageLayoutView="80" workbookViewId="0">
      <pane xSplit="2" ySplit="3" topLeftCell="C4" activePane="bottomRight" state="frozen"/>
      <selection pane="topRight" activeCell="B1" sqref="B1"/>
      <selection pane="bottomLeft" activeCell="A4" sqref="A4"/>
      <selection pane="bottomRight" activeCell="AB15" sqref="AB15"/>
    </sheetView>
  </sheetViews>
  <sheetFormatPr defaultRowHeight="14.4" x14ac:dyDescent="0.3"/>
  <cols>
    <col min="2" max="2" width="6.88671875" customWidth="1"/>
    <col min="3" max="3" width="34.33203125" style="2" customWidth="1"/>
    <col min="4" max="4" width="8.5546875" style="2" customWidth="1"/>
    <col min="5" max="5" width="12.5546875" style="2" customWidth="1"/>
    <col min="6" max="6" width="10.21875" style="2" customWidth="1"/>
    <col min="7" max="7" width="16.6640625" style="2" customWidth="1"/>
    <col min="8" max="9" width="14.6640625" style="2" customWidth="1"/>
    <col min="10" max="10" width="12.77734375" style="2" bestFit="1" customWidth="1"/>
    <col min="11" max="11" width="12.5546875" customWidth="1"/>
    <col min="12" max="12" width="8" customWidth="1"/>
    <col min="13" max="13" width="13.44140625" bestFit="1" customWidth="1"/>
    <col min="14" max="14" width="8.109375" style="19" bestFit="1" customWidth="1"/>
    <col min="15" max="15" width="16.44140625" bestFit="1" customWidth="1"/>
    <col min="16" max="16" width="9.6640625" bestFit="1" customWidth="1"/>
    <col min="17" max="17" width="12.44140625" bestFit="1" customWidth="1"/>
    <col min="18" max="18" width="8.109375" bestFit="1" customWidth="1"/>
    <col min="19" max="19" width="8.88671875" customWidth="1"/>
    <col min="20" max="20" width="11.109375" customWidth="1"/>
    <col min="21" max="21" width="12.109375" customWidth="1"/>
    <col min="22" max="22" width="8.88671875" customWidth="1"/>
    <col min="23" max="23" width="14.44140625" customWidth="1"/>
  </cols>
  <sheetData>
    <row r="1" spans="1:23" ht="51" customHeight="1" x14ac:dyDescent="0.3">
      <c r="A1" s="23"/>
      <c r="B1" s="102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4"/>
    </row>
    <row r="2" spans="1:23" s="1" customFormat="1" ht="72.599999999999994" customHeight="1" x14ac:dyDescent="0.3">
      <c r="A2" s="72" t="s">
        <v>19</v>
      </c>
      <c r="B2" s="72" t="s">
        <v>0</v>
      </c>
      <c r="C2" s="80" t="s">
        <v>5</v>
      </c>
      <c r="D2" s="38" t="s">
        <v>12</v>
      </c>
      <c r="E2" s="38" t="s">
        <v>13</v>
      </c>
      <c r="F2" s="38" t="s">
        <v>14</v>
      </c>
      <c r="G2" s="70" t="s">
        <v>15</v>
      </c>
      <c r="H2" s="38" t="s">
        <v>62</v>
      </c>
      <c r="I2" s="38" t="s">
        <v>61</v>
      </c>
      <c r="J2" s="38" t="s">
        <v>18</v>
      </c>
      <c r="K2" s="82" t="s">
        <v>60</v>
      </c>
      <c r="L2" s="91"/>
      <c r="M2" s="83" t="s">
        <v>56</v>
      </c>
      <c r="N2" s="84"/>
      <c r="O2" s="85" t="s">
        <v>57</v>
      </c>
      <c r="P2" s="86"/>
      <c r="Q2" s="85" t="s">
        <v>58</v>
      </c>
      <c r="R2" s="86"/>
      <c r="S2" s="81" t="s">
        <v>1</v>
      </c>
      <c r="T2" s="77" t="s">
        <v>2</v>
      </c>
      <c r="U2" s="77" t="s">
        <v>3</v>
      </c>
      <c r="V2" s="78" t="s">
        <v>11</v>
      </c>
      <c r="W2" s="79" t="s">
        <v>63</v>
      </c>
    </row>
    <row r="3" spans="1:23" s="1" customFormat="1" ht="15.6" x14ac:dyDescent="0.3">
      <c r="A3" s="73"/>
      <c r="B3" s="100"/>
      <c r="C3" s="101"/>
      <c r="D3" s="39"/>
      <c r="E3" s="39"/>
      <c r="F3" s="39"/>
      <c r="G3" s="71"/>
      <c r="H3" s="71"/>
      <c r="I3" s="71"/>
      <c r="J3" s="39"/>
      <c r="K3" s="52" t="s">
        <v>4</v>
      </c>
      <c r="L3" s="52" t="s">
        <v>16</v>
      </c>
      <c r="M3" s="24" t="s">
        <v>4</v>
      </c>
      <c r="N3" s="25" t="s">
        <v>16</v>
      </c>
      <c r="O3" s="24" t="s">
        <v>4</v>
      </c>
      <c r="P3" s="24" t="s">
        <v>16</v>
      </c>
      <c r="Q3" s="24" t="s">
        <v>4</v>
      </c>
      <c r="R3" s="24" t="s">
        <v>16</v>
      </c>
      <c r="S3" s="97"/>
      <c r="T3" s="96"/>
      <c r="U3" s="96"/>
      <c r="V3" s="99"/>
      <c r="W3" s="98"/>
    </row>
    <row r="4" spans="1:23" s="22" customFormat="1" ht="15.6" x14ac:dyDescent="0.2">
      <c r="A4" s="74">
        <v>1</v>
      </c>
      <c r="B4" s="40">
        <v>1</v>
      </c>
      <c r="C4" s="41" t="s">
        <v>20</v>
      </c>
      <c r="D4" s="42" t="s">
        <v>24</v>
      </c>
      <c r="E4" s="42" t="s">
        <v>21</v>
      </c>
      <c r="F4" s="43" t="s">
        <v>17</v>
      </c>
      <c r="G4" s="43" t="s">
        <v>22</v>
      </c>
      <c r="H4" s="43"/>
      <c r="I4" s="51"/>
      <c r="J4" s="105">
        <f>I4+H4</f>
        <v>0</v>
      </c>
      <c r="K4" s="53" t="s">
        <v>59</v>
      </c>
      <c r="L4" s="54">
        <v>30.78</v>
      </c>
      <c r="M4" s="53" t="s">
        <v>56</v>
      </c>
      <c r="N4" s="64">
        <v>38.299999999999997</v>
      </c>
      <c r="O4" s="49" t="s">
        <v>57</v>
      </c>
      <c r="P4" s="67">
        <v>37.5</v>
      </c>
      <c r="Q4" s="106" t="s">
        <v>58</v>
      </c>
      <c r="R4" s="27">
        <v>39</v>
      </c>
      <c r="S4" s="55">
        <f>MIN(K4:R4)</f>
        <v>30.78</v>
      </c>
      <c r="T4" s="55">
        <f>ROUNDDOWN(AVERAGE(K4:R4),2)</f>
        <v>36.39</v>
      </c>
      <c r="U4" s="55">
        <f>ROUNDDOWN(MEDIAN(K4:R4),2)</f>
        <v>37.9</v>
      </c>
      <c r="V4" s="57">
        <f>STDEV(K4:R4)/AVERAGE(K4:R4)</f>
        <v>0.10422214330150398</v>
      </c>
      <c r="W4" s="58">
        <f>T4*J4</f>
        <v>0</v>
      </c>
    </row>
    <row r="5" spans="1:23" s="22" customFormat="1" ht="15.6" x14ac:dyDescent="0.2">
      <c r="A5" s="75"/>
      <c r="B5" s="40">
        <v>2</v>
      </c>
      <c r="C5" s="41" t="s">
        <v>23</v>
      </c>
      <c r="D5" s="42" t="s">
        <v>24</v>
      </c>
      <c r="E5" s="42" t="s">
        <v>21</v>
      </c>
      <c r="F5" s="44" t="s">
        <v>17</v>
      </c>
      <c r="G5" s="43" t="s">
        <v>22</v>
      </c>
      <c r="H5" s="43"/>
      <c r="I5" s="51"/>
      <c r="J5" s="105">
        <f t="shared" ref="J5:J31" si="0">I5+H5</f>
        <v>0</v>
      </c>
      <c r="K5" s="53" t="s">
        <v>59</v>
      </c>
      <c r="L5" s="54">
        <v>42.86</v>
      </c>
      <c r="M5" s="53" t="s">
        <v>56</v>
      </c>
      <c r="N5" s="64">
        <v>53.4</v>
      </c>
      <c r="O5" s="49" t="s">
        <v>57</v>
      </c>
      <c r="P5" s="67">
        <v>52.3</v>
      </c>
      <c r="Q5" s="106" t="s">
        <v>58</v>
      </c>
      <c r="R5" s="27">
        <v>50</v>
      </c>
      <c r="S5" s="55">
        <f>MIN(K5:R5)</f>
        <v>42.86</v>
      </c>
      <c r="T5" s="55">
        <f>ROUNDDOWN(AVERAGE(K5:R5),2)</f>
        <v>49.64</v>
      </c>
      <c r="U5" s="55">
        <f>ROUNDDOWN(MEDIAN(K5:R5),2)</f>
        <v>51.15</v>
      </c>
      <c r="V5" s="57">
        <f>STDEV(K5:R5)/AVERAGE(K5:R5)</f>
        <v>9.5422604537390085E-2</v>
      </c>
      <c r="W5" s="58">
        <f t="shared" ref="W5:W31" si="1">T5*J5</f>
        <v>0</v>
      </c>
    </row>
    <row r="6" spans="1:23" s="22" customFormat="1" ht="15.6" x14ac:dyDescent="0.2">
      <c r="A6" s="75"/>
      <c r="B6" s="40">
        <v>3</v>
      </c>
      <c r="C6" s="41" t="s">
        <v>25</v>
      </c>
      <c r="D6" s="42" t="s">
        <v>24</v>
      </c>
      <c r="E6" s="42" t="s">
        <v>21</v>
      </c>
      <c r="F6" s="44" t="s">
        <v>17</v>
      </c>
      <c r="G6" s="43" t="s">
        <v>22</v>
      </c>
      <c r="H6" s="43"/>
      <c r="I6" s="51"/>
      <c r="J6" s="105">
        <f t="shared" si="0"/>
        <v>0</v>
      </c>
      <c r="K6" s="53" t="s">
        <v>59</v>
      </c>
      <c r="L6" s="54">
        <v>42.29</v>
      </c>
      <c r="M6" s="53" t="s">
        <v>56</v>
      </c>
      <c r="N6" s="64">
        <v>48.6</v>
      </c>
      <c r="O6" s="49" t="s">
        <v>57</v>
      </c>
      <c r="P6" s="64">
        <v>46.8</v>
      </c>
      <c r="Q6" s="106" t="s">
        <v>58</v>
      </c>
      <c r="R6" s="27">
        <v>48</v>
      </c>
      <c r="S6" s="55">
        <f>MIN(K6:R6)</f>
        <v>42.29</v>
      </c>
      <c r="T6" s="55">
        <f>ROUNDDOWN(AVERAGE(K6:R6),2)</f>
        <v>46.42</v>
      </c>
      <c r="U6" s="55">
        <f>ROUNDDOWN(MEDIAN(K6:R6),2)</f>
        <v>47.4</v>
      </c>
      <c r="V6" s="57">
        <f>STDEV(K6:R6)/AVERAGE(K6:R6)</f>
        <v>6.149657737691222E-2</v>
      </c>
      <c r="W6" s="58">
        <f t="shared" si="1"/>
        <v>0</v>
      </c>
    </row>
    <row r="7" spans="1:23" s="22" customFormat="1" ht="15.6" x14ac:dyDescent="0.2">
      <c r="A7" s="75"/>
      <c r="B7" s="40">
        <v>4</v>
      </c>
      <c r="C7" s="41" t="s">
        <v>26</v>
      </c>
      <c r="D7" s="42" t="s">
        <v>24</v>
      </c>
      <c r="E7" s="44" t="s">
        <v>21</v>
      </c>
      <c r="F7" s="44" t="s">
        <v>17</v>
      </c>
      <c r="G7" s="43" t="s">
        <v>22</v>
      </c>
      <c r="H7" s="43"/>
      <c r="I7" s="51"/>
      <c r="J7" s="105">
        <f t="shared" si="0"/>
        <v>0</v>
      </c>
      <c r="K7" s="53" t="s">
        <v>59</v>
      </c>
      <c r="L7" s="54">
        <v>10.59</v>
      </c>
      <c r="M7" s="53" t="s">
        <v>56</v>
      </c>
      <c r="N7" s="65">
        <v>15.4</v>
      </c>
      <c r="O7" s="49" t="s">
        <v>57</v>
      </c>
      <c r="P7" s="65">
        <v>16.2</v>
      </c>
      <c r="Q7" s="106" t="s">
        <v>58</v>
      </c>
      <c r="R7" s="28">
        <v>15</v>
      </c>
      <c r="S7" s="55">
        <f>MIN(K7:R7)</f>
        <v>10.59</v>
      </c>
      <c r="T7" s="55">
        <f>ROUNDDOWN(AVERAGE(K7:R7),2)</f>
        <v>14.29</v>
      </c>
      <c r="U7" s="55">
        <f>ROUNDDOWN(MEDIAN(K7:R7),2)</f>
        <v>15.2</v>
      </c>
      <c r="V7" s="57">
        <f>STDEV(K7:R7)/AVERAGE(K7:R7)</f>
        <v>0.1763603736988697</v>
      </c>
      <c r="W7" s="58">
        <f t="shared" si="1"/>
        <v>0</v>
      </c>
    </row>
    <row r="8" spans="1:23" s="22" customFormat="1" ht="15.6" x14ac:dyDescent="0.2">
      <c r="A8" s="75"/>
      <c r="B8" s="40">
        <v>5</v>
      </c>
      <c r="C8" s="45" t="s">
        <v>27</v>
      </c>
      <c r="D8" s="42" t="s">
        <v>24</v>
      </c>
      <c r="E8" s="44" t="s">
        <v>21</v>
      </c>
      <c r="F8" s="44" t="s">
        <v>17</v>
      </c>
      <c r="G8" s="43" t="s">
        <v>22</v>
      </c>
      <c r="H8" s="43"/>
      <c r="I8" s="51"/>
      <c r="J8" s="105">
        <f t="shared" si="0"/>
        <v>0</v>
      </c>
      <c r="K8" s="53" t="s">
        <v>59</v>
      </c>
      <c r="L8" s="54">
        <v>15.57</v>
      </c>
      <c r="M8" s="53" t="s">
        <v>56</v>
      </c>
      <c r="N8" s="56">
        <v>19.96</v>
      </c>
      <c r="O8" s="49" t="s">
        <v>57</v>
      </c>
      <c r="P8" s="64">
        <v>20</v>
      </c>
      <c r="Q8" s="106" t="s">
        <v>58</v>
      </c>
      <c r="R8" s="26">
        <v>22</v>
      </c>
      <c r="S8" s="55">
        <f>MIN(K8:R8)</f>
        <v>15.57</v>
      </c>
      <c r="T8" s="55">
        <f>ROUNDDOWN(AVERAGE(K8:R8),2)</f>
        <v>19.38</v>
      </c>
      <c r="U8" s="55">
        <f>ROUNDDOWN(MEDIAN(K8:R8),2)</f>
        <v>19.98</v>
      </c>
      <c r="V8" s="57">
        <f>STDEV(K8:R8)/AVERAGE(K8:R8)</f>
        <v>0.14003553153973167</v>
      </c>
      <c r="W8" s="58">
        <f t="shared" si="1"/>
        <v>0</v>
      </c>
    </row>
    <row r="9" spans="1:23" s="22" customFormat="1" ht="15.6" x14ac:dyDescent="0.2">
      <c r="A9" s="75"/>
      <c r="B9" s="40">
        <v>6</v>
      </c>
      <c r="C9" s="45" t="s">
        <v>28</v>
      </c>
      <c r="D9" s="42" t="s">
        <v>24</v>
      </c>
      <c r="E9" s="42" t="s">
        <v>21</v>
      </c>
      <c r="F9" s="46" t="s">
        <v>17</v>
      </c>
      <c r="G9" s="43" t="s">
        <v>22</v>
      </c>
      <c r="H9" s="43"/>
      <c r="I9" s="51"/>
      <c r="J9" s="105">
        <f t="shared" si="0"/>
        <v>0</v>
      </c>
      <c r="K9" s="53" t="s">
        <v>59</v>
      </c>
      <c r="L9" s="54">
        <v>13.37</v>
      </c>
      <c r="M9" s="53" t="s">
        <v>56</v>
      </c>
      <c r="N9" s="56">
        <v>18.36</v>
      </c>
      <c r="O9" s="49" t="s">
        <v>57</v>
      </c>
      <c r="P9" s="64">
        <v>17.899999999999999</v>
      </c>
      <c r="Q9" s="106" t="s">
        <v>58</v>
      </c>
      <c r="R9" s="26">
        <v>19</v>
      </c>
      <c r="S9" s="55">
        <f>MIN(K9:R9)</f>
        <v>13.37</v>
      </c>
      <c r="T9" s="55">
        <f>ROUNDDOWN(AVERAGE(K9:R9),2)</f>
        <v>17.149999999999999</v>
      </c>
      <c r="U9" s="55">
        <f>ROUNDDOWN(MEDIAN(K9:R9),2)</f>
        <v>18.13</v>
      </c>
      <c r="V9" s="57">
        <f>STDEV(K9:R9)/AVERAGE(K9:R9)</f>
        <v>0.1494957895360714</v>
      </c>
      <c r="W9" s="58">
        <f t="shared" si="1"/>
        <v>0</v>
      </c>
    </row>
    <row r="10" spans="1:23" s="22" customFormat="1" ht="15.6" x14ac:dyDescent="0.2">
      <c r="A10" s="75"/>
      <c r="B10" s="40">
        <v>7</v>
      </c>
      <c r="C10" s="45" t="s">
        <v>29</v>
      </c>
      <c r="D10" s="42" t="s">
        <v>24</v>
      </c>
      <c r="E10" s="42" t="s">
        <v>21</v>
      </c>
      <c r="F10" s="46" t="s">
        <v>17</v>
      </c>
      <c r="G10" s="43" t="s">
        <v>22</v>
      </c>
      <c r="H10" s="43"/>
      <c r="I10" s="51"/>
      <c r="J10" s="105">
        <f t="shared" si="0"/>
        <v>0</v>
      </c>
      <c r="K10" s="53" t="s">
        <v>59</v>
      </c>
      <c r="L10" s="54">
        <v>17.62</v>
      </c>
      <c r="M10" s="53" t="s">
        <v>56</v>
      </c>
      <c r="N10" s="65">
        <v>19.899999999999999</v>
      </c>
      <c r="O10" s="49" t="s">
        <v>57</v>
      </c>
      <c r="P10" s="64">
        <v>18.899999999999999</v>
      </c>
      <c r="Q10" s="106" t="s">
        <v>58</v>
      </c>
      <c r="R10" s="26">
        <v>18.899999999999999</v>
      </c>
      <c r="S10" s="55">
        <f>MIN(K10:R10)</f>
        <v>17.62</v>
      </c>
      <c r="T10" s="55">
        <f>ROUNDDOWN(AVERAGE(K10:R10),2)</f>
        <v>18.829999999999998</v>
      </c>
      <c r="U10" s="55">
        <f>ROUNDDOWN(MEDIAN(K10:R10),2)</f>
        <v>18.899999999999999</v>
      </c>
      <c r="V10" s="57">
        <f>STDEV(K10:R10)/AVERAGE(K10:R10)</f>
        <v>4.9618110134625637E-2</v>
      </c>
      <c r="W10" s="58">
        <f t="shared" si="1"/>
        <v>0</v>
      </c>
    </row>
    <row r="11" spans="1:23" s="22" customFormat="1" ht="15.6" x14ac:dyDescent="0.2">
      <c r="A11" s="75"/>
      <c r="B11" s="40">
        <v>8</v>
      </c>
      <c r="C11" s="45" t="s">
        <v>30</v>
      </c>
      <c r="D11" s="42" t="s">
        <v>24</v>
      </c>
      <c r="E11" s="42" t="s">
        <v>21</v>
      </c>
      <c r="F11" s="46" t="s">
        <v>17</v>
      </c>
      <c r="G11" s="43" t="s">
        <v>22</v>
      </c>
      <c r="H11" s="43"/>
      <c r="I11" s="51"/>
      <c r="J11" s="105">
        <f t="shared" si="0"/>
        <v>0</v>
      </c>
      <c r="K11" s="53" t="s">
        <v>59</v>
      </c>
      <c r="L11" s="54">
        <v>13.03</v>
      </c>
      <c r="M11" s="53" t="s">
        <v>56</v>
      </c>
      <c r="N11" s="65">
        <v>18.399999999999999</v>
      </c>
      <c r="O11" s="49" t="s">
        <v>57</v>
      </c>
      <c r="P11" s="65">
        <v>18.2</v>
      </c>
      <c r="Q11" s="106" t="s">
        <v>58</v>
      </c>
      <c r="R11" s="28">
        <v>18.600000000000001</v>
      </c>
      <c r="S11" s="55">
        <f>MIN(K11:R11)</f>
        <v>13.03</v>
      </c>
      <c r="T11" s="55">
        <f>ROUNDDOWN(AVERAGE(K11:R11),2)</f>
        <v>17.05</v>
      </c>
      <c r="U11" s="55">
        <f>ROUNDDOWN(MEDIAN(K11:R11),2)</f>
        <v>18.3</v>
      </c>
      <c r="V11" s="57">
        <f>STDEV(K11:R11)/AVERAGE(K11:R11)</f>
        <v>0.1576996204633381</v>
      </c>
      <c r="W11" s="58">
        <f t="shared" si="1"/>
        <v>0</v>
      </c>
    </row>
    <row r="12" spans="1:23" s="22" customFormat="1" ht="15.6" x14ac:dyDescent="0.2">
      <c r="A12" s="75"/>
      <c r="B12" s="40">
        <v>9</v>
      </c>
      <c r="C12" s="45" t="s">
        <v>31</v>
      </c>
      <c r="D12" s="42" t="s">
        <v>24</v>
      </c>
      <c r="E12" s="42" t="s">
        <v>21</v>
      </c>
      <c r="F12" s="46" t="s">
        <v>17</v>
      </c>
      <c r="G12" s="43" t="s">
        <v>22</v>
      </c>
      <c r="H12" s="43"/>
      <c r="I12" s="51"/>
      <c r="J12" s="105">
        <f t="shared" si="0"/>
        <v>0</v>
      </c>
      <c r="K12" s="53" t="s">
        <v>59</v>
      </c>
      <c r="L12" s="54">
        <v>11.78</v>
      </c>
      <c r="M12" s="53" t="s">
        <v>56</v>
      </c>
      <c r="N12" s="65">
        <v>16.600000000000001</v>
      </c>
      <c r="O12" s="49" t="s">
        <v>57</v>
      </c>
      <c r="P12" s="65">
        <v>15.8</v>
      </c>
      <c r="Q12" s="106" t="s">
        <v>58</v>
      </c>
      <c r="R12" s="28">
        <v>16.399999999999999</v>
      </c>
      <c r="S12" s="55">
        <f>MIN(K12:R12)</f>
        <v>11.78</v>
      </c>
      <c r="T12" s="55">
        <f>ROUNDDOWN(AVERAGE(K12:R12),2)</f>
        <v>15.14</v>
      </c>
      <c r="U12" s="55">
        <f>ROUNDDOWN(MEDIAN(K12:R12),2)</f>
        <v>16.100000000000001</v>
      </c>
      <c r="V12" s="57">
        <f>STDEV(K12:R12)/AVERAGE(K12:R12)</f>
        <v>0.1498146242949851</v>
      </c>
      <c r="W12" s="58">
        <f t="shared" si="1"/>
        <v>0</v>
      </c>
    </row>
    <row r="13" spans="1:23" s="22" customFormat="1" ht="15.6" x14ac:dyDescent="0.2">
      <c r="A13" s="75"/>
      <c r="B13" s="40">
        <v>10</v>
      </c>
      <c r="C13" s="45" t="s">
        <v>32</v>
      </c>
      <c r="D13" s="42" t="s">
        <v>24</v>
      </c>
      <c r="E13" s="42" t="s">
        <v>21</v>
      </c>
      <c r="F13" s="46" t="s">
        <v>17</v>
      </c>
      <c r="G13" s="42" t="s">
        <v>22</v>
      </c>
      <c r="H13" s="51"/>
      <c r="I13" s="51"/>
      <c r="J13" s="105">
        <f t="shared" si="0"/>
        <v>0</v>
      </c>
      <c r="K13" s="53" t="s">
        <v>59</v>
      </c>
      <c r="L13" s="54">
        <v>10.59</v>
      </c>
      <c r="M13" s="53" t="s">
        <v>56</v>
      </c>
      <c r="N13" s="65">
        <v>15.4</v>
      </c>
      <c r="O13" s="49" t="s">
        <v>57</v>
      </c>
      <c r="P13" s="65">
        <v>15.8</v>
      </c>
      <c r="Q13" s="106" t="s">
        <v>58</v>
      </c>
      <c r="R13" s="28">
        <v>15.3</v>
      </c>
      <c r="S13" s="55">
        <f>MIN(K13:R13)</f>
        <v>10.59</v>
      </c>
      <c r="T13" s="55">
        <f>ROUNDDOWN(AVERAGE(K13:R13),2)</f>
        <v>14.27</v>
      </c>
      <c r="U13" s="55">
        <f>ROUNDDOWN(MEDIAN(K13:R13),2)</f>
        <v>15.35</v>
      </c>
      <c r="V13" s="57">
        <f>STDEV(K13:R13)/AVERAGE(K13:R13)</f>
        <v>0.17267374921784695</v>
      </c>
      <c r="W13" s="58">
        <f t="shared" si="1"/>
        <v>0</v>
      </c>
    </row>
    <row r="14" spans="1:23" s="22" customFormat="1" ht="15.6" x14ac:dyDescent="0.2">
      <c r="A14" s="75"/>
      <c r="B14" s="40">
        <v>11</v>
      </c>
      <c r="C14" s="47" t="s">
        <v>33</v>
      </c>
      <c r="D14" s="42" t="s">
        <v>24</v>
      </c>
      <c r="E14" s="42" t="s">
        <v>21</v>
      </c>
      <c r="F14" s="46" t="s">
        <v>17</v>
      </c>
      <c r="G14" s="43" t="s">
        <v>22</v>
      </c>
      <c r="H14" s="51"/>
      <c r="I14" s="51"/>
      <c r="J14" s="105">
        <f t="shared" si="0"/>
        <v>0</v>
      </c>
      <c r="K14" s="53" t="s">
        <v>59</v>
      </c>
      <c r="L14" s="54">
        <v>16.95</v>
      </c>
      <c r="M14" s="53" t="s">
        <v>56</v>
      </c>
      <c r="N14" s="56">
        <v>21.2</v>
      </c>
      <c r="O14" s="49" t="s">
        <v>57</v>
      </c>
      <c r="P14" s="56">
        <v>22</v>
      </c>
      <c r="Q14" s="106" t="s">
        <v>58</v>
      </c>
      <c r="R14" s="29">
        <v>21</v>
      </c>
      <c r="S14" s="55">
        <f>MIN(K14:R14)</f>
        <v>16.95</v>
      </c>
      <c r="T14" s="55">
        <f>ROUNDDOWN(AVERAGE(K14:R14),2)</f>
        <v>20.28</v>
      </c>
      <c r="U14" s="55">
        <f>ROUNDDOWN(MEDIAN(K14:R14),2)</f>
        <v>21.1</v>
      </c>
      <c r="V14" s="57">
        <f>STDEV(K14:R14)/AVERAGE(K14:R14)</f>
        <v>0.11172196839127481</v>
      </c>
      <c r="W14" s="58">
        <f t="shared" si="1"/>
        <v>0</v>
      </c>
    </row>
    <row r="15" spans="1:23" s="22" customFormat="1" ht="15.6" x14ac:dyDescent="0.2">
      <c r="A15" s="75"/>
      <c r="B15" s="40">
        <v>12</v>
      </c>
      <c r="C15" s="47" t="s">
        <v>34</v>
      </c>
      <c r="D15" s="42" t="s">
        <v>24</v>
      </c>
      <c r="E15" s="42" t="s">
        <v>36</v>
      </c>
      <c r="F15" s="46" t="s">
        <v>35</v>
      </c>
      <c r="G15" s="42" t="s">
        <v>22</v>
      </c>
      <c r="H15" s="51"/>
      <c r="I15" s="51"/>
      <c r="J15" s="105">
        <f t="shared" si="0"/>
        <v>0</v>
      </c>
      <c r="K15" s="53" t="s">
        <v>59</v>
      </c>
      <c r="L15" s="54">
        <v>32.64</v>
      </c>
      <c r="M15" s="53" t="s">
        <v>56</v>
      </c>
      <c r="N15" s="65">
        <v>45.6</v>
      </c>
      <c r="O15" s="49" t="s">
        <v>57</v>
      </c>
      <c r="P15" s="65">
        <v>46</v>
      </c>
      <c r="Q15" s="106" t="s">
        <v>58</v>
      </c>
      <c r="R15" s="28">
        <v>41</v>
      </c>
      <c r="S15" s="55">
        <f>MIN(K15:R15)</f>
        <v>32.64</v>
      </c>
      <c r="T15" s="55">
        <f>ROUNDDOWN(AVERAGE(K15:R15),2)</f>
        <v>41.31</v>
      </c>
      <c r="U15" s="55">
        <f>ROUNDDOWN(MEDIAN(K15:R15),2)</f>
        <v>43.3</v>
      </c>
      <c r="V15" s="57">
        <f>STDEV(K15:R15)/AVERAGE(K15:R15)</f>
        <v>0.15030918992685194</v>
      </c>
      <c r="W15" s="58">
        <f t="shared" si="1"/>
        <v>0</v>
      </c>
    </row>
    <row r="16" spans="1:23" s="22" customFormat="1" ht="15.6" x14ac:dyDescent="0.2">
      <c r="A16" s="75"/>
      <c r="B16" s="40">
        <v>13</v>
      </c>
      <c r="C16" s="48" t="s">
        <v>37</v>
      </c>
      <c r="D16" s="42" t="s">
        <v>24</v>
      </c>
      <c r="E16" s="42" t="s">
        <v>21</v>
      </c>
      <c r="F16" s="46" t="s">
        <v>17</v>
      </c>
      <c r="G16" s="42" t="s">
        <v>22</v>
      </c>
      <c r="H16" s="51"/>
      <c r="I16" s="51"/>
      <c r="J16" s="105">
        <f t="shared" si="0"/>
        <v>0</v>
      </c>
      <c r="K16" s="53" t="s">
        <v>59</v>
      </c>
      <c r="L16" s="54">
        <v>18.05</v>
      </c>
      <c r="M16" s="53" t="s">
        <v>56</v>
      </c>
      <c r="N16" s="66">
        <v>19.95</v>
      </c>
      <c r="O16" s="49" t="s">
        <v>57</v>
      </c>
      <c r="P16" s="64">
        <v>20</v>
      </c>
      <c r="Q16" s="106" t="s">
        <v>58</v>
      </c>
      <c r="R16" s="30">
        <v>19.5</v>
      </c>
      <c r="S16" s="55">
        <f>MIN(K16:R16)</f>
        <v>18.05</v>
      </c>
      <c r="T16" s="55">
        <f>ROUNDDOWN(AVERAGE(K16:R16),2)</f>
        <v>19.37</v>
      </c>
      <c r="U16" s="55">
        <f>ROUNDDOWN(MEDIAN(K16:R16),2)</f>
        <v>19.72</v>
      </c>
      <c r="V16" s="57">
        <f>STDEV(K16:R16)/AVERAGE(K16:R16)</f>
        <v>4.7045191961721501E-2</v>
      </c>
      <c r="W16" s="58">
        <f t="shared" si="1"/>
        <v>0</v>
      </c>
    </row>
    <row r="17" spans="1:23" s="22" customFormat="1" ht="15.6" x14ac:dyDescent="0.2">
      <c r="A17" s="75"/>
      <c r="B17" s="40">
        <v>14</v>
      </c>
      <c r="C17" s="48" t="s">
        <v>38</v>
      </c>
      <c r="D17" s="42" t="s">
        <v>24</v>
      </c>
      <c r="E17" s="42" t="s">
        <v>21</v>
      </c>
      <c r="F17" s="46" t="s">
        <v>17</v>
      </c>
      <c r="G17" s="42" t="s">
        <v>22</v>
      </c>
      <c r="H17" s="51"/>
      <c r="I17" s="51"/>
      <c r="J17" s="105">
        <f t="shared" si="0"/>
        <v>0</v>
      </c>
      <c r="K17" s="53" t="s">
        <v>59</v>
      </c>
      <c r="L17" s="54">
        <v>16.54</v>
      </c>
      <c r="M17" s="53" t="s">
        <v>56</v>
      </c>
      <c r="N17" s="66">
        <v>16.75</v>
      </c>
      <c r="O17" s="49" t="s">
        <v>57</v>
      </c>
      <c r="P17" s="64">
        <v>18</v>
      </c>
      <c r="Q17" s="106" t="s">
        <v>58</v>
      </c>
      <c r="R17" s="30">
        <v>17.3</v>
      </c>
      <c r="S17" s="55">
        <f>MIN(K17:R17)</f>
        <v>16.54</v>
      </c>
      <c r="T17" s="55">
        <f>ROUNDDOWN(AVERAGE(K17:R17),2)</f>
        <v>17.14</v>
      </c>
      <c r="U17" s="55">
        <f>ROUNDDOWN(MEDIAN(K17:R17),2)</f>
        <v>17.02</v>
      </c>
      <c r="V17" s="57">
        <f>STDEV(K17:R17)/AVERAGE(K17:R17)</f>
        <v>3.8049308002844638E-2</v>
      </c>
      <c r="W17" s="58">
        <f t="shared" si="1"/>
        <v>0</v>
      </c>
    </row>
    <row r="18" spans="1:23" s="22" customFormat="1" ht="15.6" x14ac:dyDescent="0.2">
      <c r="A18" s="75"/>
      <c r="B18" s="40">
        <v>15</v>
      </c>
      <c r="C18" s="48" t="s">
        <v>39</v>
      </c>
      <c r="D18" s="42" t="s">
        <v>24</v>
      </c>
      <c r="E18" s="42" t="s">
        <v>21</v>
      </c>
      <c r="F18" s="46" t="s">
        <v>17</v>
      </c>
      <c r="G18" s="42" t="s">
        <v>22</v>
      </c>
      <c r="H18" s="51"/>
      <c r="I18" s="51"/>
      <c r="J18" s="105">
        <f t="shared" si="0"/>
        <v>0</v>
      </c>
      <c r="K18" s="53" t="s">
        <v>59</v>
      </c>
      <c r="L18" s="54">
        <v>6.29</v>
      </c>
      <c r="M18" s="53" t="s">
        <v>56</v>
      </c>
      <c r="N18" s="66">
        <v>8.6</v>
      </c>
      <c r="O18" s="49" t="s">
        <v>57</v>
      </c>
      <c r="P18" s="64">
        <v>9.9</v>
      </c>
      <c r="Q18" s="106" t="s">
        <v>58</v>
      </c>
      <c r="R18" s="30">
        <v>9.5</v>
      </c>
      <c r="S18" s="55">
        <f>MIN(K18:R18)</f>
        <v>6.29</v>
      </c>
      <c r="T18" s="55">
        <f>ROUNDDOWN(AVERAGE(K18:R18),2)</f>
        <v>8.57</v>
      </c>
      <c r="U18" s="55">
        <f>ROUNDDOWN(MEDIAN(K18:R18),2)</f>
        <v>9.0500000000000007</v>
      </c>
      <c r="V18" s="57">
        <f>STDEV(K18:R18)/AVERAGE(K18:R18)</f>
        <v>0.18849421295268642</v>
      </c>
      <c r="W18" s="58">
        <f t="shared" si="1"/>
        <v>0</v>
      </c>
    </row>
    <row r="19" spans="1:23" s="22" customFormat="1" ht="15.6" x14ac:dyDescent="0.2">
      <c r="A19" s="75"/>
      <c r="B19" s="40">
        <v>16</v>
      </c>
      <c r="C19" s="48" t="s">
        <v>40</v>
      </c>
      <c r="D19" s="42" t="s">
        <v>24</v>
      </c>
      <c r="E19" s="42" t="s">
        <v>21</v>
      </c>
      <c r="F19" s="46" t="s">
        <v>17</v>
      </c>
      <c r="G19" s="42" t="s">
        <v>22</v>
      </c>
      <c r="H19" s="51"/>
      <c r="I19" s="51"/>
      <c r="J19" s="105">
        <f t="shared" si="0"/>
        <v>0</v>
      </c>
      <c r="K19" s="53" t="s">
        <v>59</v>
      </c>
      <c r="L19" s="54">
        <v>35.909999999999997</v>
      </c>
      <c r="M19" s="53" t="s">
        <v>56</v>
      </c>
      <c r="N19" s="65">
        <v>39.799999999999997</v>
      </c>
      <c r="O19" s="49" t="s">
        <v>57</v>
      </c>
      <c r="P19" s="65">
        <v>41</v>
      </c>
      <c r="Q19" s="106" t="s">
        <v>58</v>
      </c>
      <c r="R19" s="28">
        <v>45</v>
      </c>
      <c r="S19" s="55">
        <f>MIN(K19:R19)</f>
        <v>35.909999999999997</v>
      </c>
      <c r="T19" s="55">
        <f>ROUNDDOWN(AVERAGE(K19:R19),2)</f>
        <v>40.42</v>
      </c>
      <c r="U19" s="55">
        <f>ROUNDDOWN(MEDIAN(K19:R19),2)</f>
        <v>40.4</v>
      </c>
      <c r="V19" s="57">
        <f>STDEV(K19:R19)/AVERAGE(K19:R19)</f>
        <v>9.2593122855536059E-2</v>
      </c>
      <c r="W19" s="58">
        <f t="shared" si="1"/>
        <v>0</v>
      </c>
    </row>
    <row r="20" spans="1:23" s="22" customFormat="1" ht="15.6" x14ac:dyDescent="0.2">
      <c r="A20" s="75"/>
      <c r="B20" s="40">
        <v>17</v>
      </c>
      <c r="C20" s="48" t="s">
        <v>41</v>
      </c>
      <c r="D20" s="42" t="s">
        <v>24</v>
      </c>
      <c r="E20" s="42" t="s">
        <v>21</v>
      </c>
      <c r="F20" s="46" t="s">
        <v>17</v>
      </c>
      <c r="G20" s="42" t="s">
        <v>22</v>
      </c>
      <c r="H20" s="51"/>
      <c r="I20" s="51"/>
      <c r="J20" s="105">
        <f t="shared" si="0"/>
        <v>0</v>
      </c>
      <c r="K20" s="53" t="s">
        <v>59</v>
      </c>
      <c r="L20" s="54">
        <v>18.66</v>
      </c>
      <c r="M20" s="53" t="s">
        <v>56</v>
      </c>
      <c r="N20" s="65">
        <v>21.2</v>
      </c>
      <c r="O20" s="49" t="s">
        <v>57</v>
      </c>
      <c r="P20" s="65">
        <v>22</v>
      </c>
      <c r="Q20" s="106" t="s">
        <v>58</v>
      </c>
      <c r="R20" s="28">
        <v>21</v>
      </c>
      <c r="S20" s="55">
        <f>MIN(K20:R20)</f>
        <v>18.66</v>
      </c>
      <c r="T20" s="55">
        <f>ROUNDDOWN(AVERAGE(K20:R20),2)</f>
        <v>20.71</v>
      </c>
      <c r="U20" s="55">
        <f>ROUNDDOWN(MEDIAN(K20:R20),2)</f>
        <v>21.1</v>
      </c>
      <c r="V20" s="57">
        <f>STDEV(K20:R20)/AVERAGE(K20:R20)</f>
        <v>6.9346462915665125E-2</v>
      </c>
      <c r="W20" s="58">
        <f t="shared" si="1"/>
        <v>0</v>
      </c>
    </row>
    <row r="21" spans="1:23" s="22" customFormat="1" ht="15.6" x14ac:dyDescent="0.2">
      <c r="A21" s="75"/>
      <c r="B21" s="40">
        <v>18</v>
      </c>
      <c r="C21" s="48" t="s">
        <v>42</v>
      </c>
      <c r="D21" s="42" t="s">
        <v>24</v>
      </c>
      <c r="E21" s="42" t="s">
        <v>44</v>
      </c>
      <c r="F21" s="46" t="s">
        <v>43</v>
      </c>
      <c r="G21" s="42" t="s">
        <v>22</v>
      </c>
      <c r="H21" s="51"/>
      <c r="I21" s="51"/>
      <c r="J21" s="105">
        <f t="shared" si="0"/>
        <v>0</v>
      </c>
      <c r="K21" s="53" t="s">
        <v>59</v>
      </c>
      <c r="L21" s="54">
        <v>47.09</v>
      </c>
      <c r="M21" s="53" t="s">
        <v>56</v>
      </c>
      <c r="N21" s="65">
        <v>66</v>
      </c>
      <c r="O21" s="49" t="s">
        <v>57</v>
      </c>
      <c r="P21" s="65">
        <v>68</v>
      </c>
      <c r="Q21" s="106" t="s">
        <v>58</v>
      </c>
      <c r="R21" s="28">
        <v>67</v>
      </c>
      <c r="S21" s="55">
        <f>MIN(K21:R21)</f>
        <v>47.09</v>
      </c>
      <c r="T21" s="55">
        <f>ROUNDDOWN(AVERAGE(K21:R21),2)</f>
        <v>62.02</v>
      </c>
      <c r="U21" s="55">
        <f>ROUNDDOWN(MEDIAN(K21:R21),2)</f>
        <v>66.5</v>
      </c>
      <c r="V21" s="57">
        <f>STDEV(K21:R21)/AVERAGE(K21:R21)</f>
        <v>0.16104523177305205</v>
      </c>
      <c r="W21" s="58">
        <f t="shared" si="1"/>
        <v>0</v>
      </c>
    </row>
    <row r="22" spans="1:23" s="22" customFormat="1" ht="15.6" x14ac:dyDescent="0.2">
      <c r="A22" s="75"/>
      <c r="B22" s="40">
        <v>19</v>
      </c>
      <c r="C22" s="48" t="s">
        <v>45</v>
      </c>
      <c r="D22" s="42" t="s">
        <v>24</v>
      </c>
      <c r="E22" s="42" t="s">
        <v>36</v>
      </c>
      <c r="F22" s="46" t="s">
        <v>35</v>
      </c>
      <c r="G22" s="42" t="s">
        <v>22</v>
      </c>
      <c r="H22" s="51"/>
      <c r="I22" s="51"/>
      <c r="J22" s="105">
        <f t="shared" si="0"/>
        <v>0</v>
      </c>
      <c r="K22" s="53" t="s">
        <v>59</v>
      </c>
      <c r="L22" s="54">
        <v>30.93</v>
      </c>
      <c r="M22" s="53" t="s">
        <v>56</v>
      </c>
      <c r="N22" s="65">
        <v>35.6</v>
      </c>
      <c r="O22" s="49" t="s">
        <v>57</v>
      </c>
      <c r="P22" s="65">
        <v>23</v>
      </c>
      <c r="Q22" s="106" t="s">
        <v>58</v>
      </c>
      <c r="R22" s="28">
        <v>21</v>
      </c>
      <c r="S22" s="55">
        <f>MIN(K22:R22)</f>
        <v>21</v>
      </c>
      <c r="T22" s="55">
        <f>ROUNDDOWN(AVERAGE(K22:R22),2)</f>
        <v>27.63</v>
      </c>
      <c r="U22" s="55">
        <f>ROUNDDOWN(MEDIAN(K22:R22),2)</f>
        <v>26.96</v>
      </c>
      <c r="V22" s="57">
        <f>STDEV(K22:R22)/AVERAGE(K22:R22)</f>
        <v>0.24704725975843117</v>
      </c>
      <c r="W22" s="58">
        <f t="shared" si="1"/>
        <v>0</v>
      </c>
    </row>
    <row r="23" spans="1:23" s="22" customFormat="1" ht="15.6" x14ac:dyDescent="0.2">
      <c r="A23" s="75"/>
      <c r="B23" s="40">
        <v>20</v>
      </c>
      <c r="C23" s="49" t="s">
        <v>46</v>
      </c>
      <c r="D23" s="42" t="s">
        <v>24</v>
      </c>
      <c r="E23" s="42" t="s">
        <v>21</v>
      </c>
      <c r="F23" s="46" t="s">
        <v>17</v>
      </c>
      <c r="G23" s="42" t="s">
        <v>22</v>
      </c>
      <c r="H23" s="51"/>
      <c r="I23" s="51"/>
      <c r="J23" s="105">
        <f t="shared" si="0"/>
        <v>0</v>
      </c>
      <c r="K23" s="53" t="s">
        <v>59</v>
      </c>
      <c r="L23" s="54">
        <v>16.95</v>
      </c>
      <c r="M23" s="53" t="s">
        <v>56</v>
      </c>
      <c r="N23" s="56">
        <v>21.6</v>
      </c>
      <c r="O23" s="49" t="s">
        <v>57</v>
      </c>
      <c r="P23" s="56">
        <v>22</v>
      </c>
      <c r="Q23" s="106" t="s">
        <v>58</v>
      </c>
      <c r="R23" s="31">
        <v>23</v>
      </c>
      <c r="S23" s="55">
        <f>MIN(K23:R23)</f>
        <v>16.95</v>
      </c>
      <c r="T23" s="55">
        <f>ROUNDDOWN(AVERAGE(K23:R23),2)</f>
        <v>20.88</v>
      </c>
      <c r="U23" s="55">
        <f>ROUNDDOWN(MEDIAN(K23:R23),2)</f>
        <v>21.8</v>
      </c>
      <c r="V23" s="57">
        <f>STDEV(K23:R23)/AVERAGE(K23:R23)</f>
        <v>0.12879576254993863</v>
      </c>
      <c r="W23" s="58">
        <f t="shared" si="1"/>
        <v>0</v>
      </c>
    </row>
    <row r="24" spans="1:23" s="22" customFormat="1" ht="15.6" x14ac:dyDescent="0.2">
      <c r="A24" s="75"/>
      <c r="B24" s="40">
        <v>21</v>
      </c>
      <c r="C24" s="47" t="s">
        <v>42</v>
      </c>
      <c r="D24" s="42" t="s">
        <v>24</v>
      </c>
      <c r="E24" s="42" t="s">
        <v>36</v>
      </c>
      <c r="F24" s="44" t="s">
        <v>47</v>
      </c>
      <c r="G24" s="43" t="s">
        <v>22</v>
      </c>
      <c r="H24" s="51"/>
      <c r="I24" s="51"/>
      <c r="J24" s="105">
        <f t="shared" si="0"/>
        <v>0</v>
      </c>
      <c r="K24" s="53" t="s">
        <v>59</v>
      </c>
      <c r="L24" s="54">
        <v>30.84</v>
      </c>
      <c r="M24" s="53" t="s">
        <v>56</v>
      </c>
      <c r="N24" s="65">
        <v>42</v>
      </c>
      <c r="O24" s="49" t="s">
        <v>57</v>
      </c>
      <c r="P24" s="65">
        <v>43</v>
      </c>
      <c r="Q24" s="106" t="s">
        <v>58</v>
      </c>
      <c r="R24" s="28">
        <v>45</v>
      </c>
      <c r="S24" s="55">
        <f>MIN(K24:R24)</f>
        <v>30.84</v>
      </c>
      <c r="T24" s="55">
        <f>ROUNDDOWN(AVERAGE(K24:R24),2)</f>
        <v>40.21</v>
      </c>
      <c r="U24" s="55">
        <f>ROUNDDOWN(MEDIAN(K24:R24),2)</f>
        <v>42.5</v>
      </c>
      <c r="V24" s="57">
        <f>STDEV(K24:R24)/AVERAGE(K24:R24)</f>
        <v>0.15841732786399587</v>
      </c>
      <c r="W24" s="58">
        <f t="shared" si="1"/>
        <v>0</v>
      </c>
    </row>
    <row r="25" spans="1:23" s="22" customFormat="1" ht="15.6" x14ac:dyDescent="0.2">
      <c r="A25" s="75"/>
      <c r="B25" s="40">
        <v>22</v>
      </c>
      <c r="C25" s="50" t="s">
        <v>48</v>
      </c>
      <c r="D25" s="42" t="s">
        <v>24</v>
      </c>
      <c r="E25" s="42" t="s">
        <v>21</v>
      </c>
      <c r="F25" s="44" t="s">
        <v>17</v>
      </c>
      <c r="G25" s="43" t="s">
        <v>22</v>
      </c>
      <c r="H25" s="51"/>
      <c r="I25" s="51"/>
      <c r="J25" s="105">
        <f t="shared" si="0"/>
        <v>0</v>
      </c>
      <c r="K25" s="53" t="s">
        <v>59</v>
      </c>
      <c r="L25" s="54">
        <v>10.09</v>
      </c>
      <c r="M25" s="53" t="s">
        <v>56</v>
      </c>
      <c r="N25" s="65">
        <v>12.6</v>
      </c>
      <c r="O25" s="49" t="s">
        <v>57</v>
      </c>
      <c r="P25" s="65">
        <v>14</v>
      </c>
      <c r="Q25" s="106" t="s">
        <v>58</v>
      </c>
      <c r="R25" s="28">
        <v>15.5</v>
      </c>
      <c r="S25" s="55">
        <f>MIN(K25:R25)</f>
        <v>10.09</v>
      </c>
      <c r="T25" s="55">
        <f>ROUNDDOWN(AVERAGE(K25:R25),2)</f>
        <v>13.04</v>
      </c>
      <c r="U25" s="55">
        <f>ROUNDDOWN(MEDIAN(K25:R25),2)</f>
        <v>13.3</v>
      </c>
      <c r="V25" s="57">
        <f>STDEV(K25:R25)/AVERAGE(K25:R25)</f>
        <v>0.17627384326788698</v>
      </c>
      <c r="W25" s="58">
        <f t="shared" si="1"/>
        <v>0</v>
      </c>
    </row>
    <row r="26" spans="1:23" s="22" customFormat="1" ht="15.6" x14ac:dyDescent="0.2">
      <c r="A26" s="75"/>
      <c r="B26" s="40">
        <v>23</v>
      </c>
      <c r="C26" s="47" t="s">
        <v>49</v>
      </c>
      <c r="D26" s="42" t="s">
        <v>24</v>
      </c>
      <c r="E26" s="42" t="s">
        <v>21</v>
      </c>
      <c r="F26" s="44" t="s">
        <v>17</v>
      </c>
      <c r="G26" s="43" t="s">
        <v>22</v>
      </c>
      <c r="H26" s="51"/>
      <c r="I26" s="51"/>
      <c r="J26" s="105">
        <f t="shared" si="0"/>
        <v>0</v>
      </c>
      <c r="K26" s="53" t="s">
        <v>59</v>
      </c>
      <c r="L26" s="54">
        <v>8.4700000000000006</v>
      </c>
      <c r="M26" s="53" t="s">
        <v>56</v>
      </c>
      <c r="N26" s="56">
        <v>10.1</v>
      </c>
      <c r="O26" s="49" t="s">
        <v>57</v>
      </c>
      <c r="P26" s="56">
        <v>11</v>
      </c>
      <c r="Q26" s="106" t="s">
        <v>58</v>
      </c>
      <c r="R26" s="28">
        <v>12</v>
      </c>
      <c r="S26" s="55">
        <f>MIN(K26:R26)</f>
        <v>8.4700000000000006</v>
      </c>
      <c r="T26" s="55">
        <f>ROUNDDOWN(AVERAGE(K26:R26),2)</f>
        <v>10.39</v>
      </c>
      <c r="U26" s="55">
        <f>ROUNDDOWN(MEDIAN(K26:R26),2)</f>
        <v>10.55</v>
      </c>
      <c r="V26" s="57">
        <f>STDEV(K26:R26)/AVERAGE(K26:R26)</f>
        <v>0.14417091697276582</v>
      </c>
      <c r="W26" s="58">
        <f t="shared" si="1"/>
        <v>0</v>
      </c>
    </row>
    <row r="27" spans="1:23" s="22" customFormat="1" ht="15.6" x14ac:dyDescent="0.2">
      <c r="A27" s="75"/>
      <c r="B27" s="40">
        <v>24</v>
      </c>
      <c r="C27" s="45" t="s">
        <v>50</v>
      </c>
      <c r="D27" s="42" t="s">
        <v>24</v>
      </c>
      <c r="E27" s="42" t="s">
        <v>51</v>
      </c>
      <c r="F27" s="44" t="s">
        <v>17</v>
      </c>
      <c r="G27" s="43" t="s">
        <v>22</v>
      </c>
      <c r="H27" s="51"/>
      <c r="I27" s="51"/>
      <c r="J27" s="105">
        <f t="shared" si="0"/>
        <v>0</v>
      </c>
      <c r="K27" s="53" t="s">
        <v>59</v>
      </c>
      <c r="L27" s="54">
        <v>8.32</v>
      </c>
      <c r="M27" s="53" t="s">
        <v>56</v>
      </c>
      <c r="N27" s="56">
        <v>9.65</v>
      </c>
      <c r="O27" s="49" t="s">
        <v>57</v>
      </c>
      <c r="P27" s="56">
        <v>11.2</v>
      </c>
      <c r="Q27" s="106" t="s">
        <v>58</v>
      </c>
      <c r="R27" s="29">
        <v>12</v>
      </c>
      <c r="S27" s="55">
        <f>MIN(K27:R27)</f>
        <v>8.32</v>
      </c>
      <c r="T27" s="55">
        <f>ROUNDDOWN(AVERAGE(K27:R27),2)</f>
        <v>10.29</v>
      </c>
      <c r="U27" s="55">
        <f>ROUNDDOWN(MEDIAN(K27:R27),2)</f>
        <v>10.42</v>
      </c>
      <c r="V27" s="57">
        <f>STDEV(K27:R27)/AVERAGE(K27:R27)</f>
        <v>0.15908116276696321</v>
      </c>
      <c r="W27" s="58">
        <f t="shared" si="1"/>
        <v>0</v>
      </c>
    </row>
    <row r="28" spans="1:23" s="22" customFormat="1" ht="15.6" x14ac:dyDescent="0.2">
      <c r="A28" s="75"/>
      <c r="B28" s="40">
        <v>25</v>
      </c>
      <c r="C28" s="45" t="s">
        <v>52</v>
      </c>
      <c r="D28" s="42" t="s">
        <v>24</v>
      </c>
      <c r="E28" s="42" t="s">
        <v>21</v>
      </c>
      <c r="F28" s="46" t="s">
        <v>17</v>
      </c>
      <c r="G28" s="42" t="s">
        <v>22</v>
      </c>
      <c r="H28" s="51"/>
      <c r="I28" s="51"/>
      <c r="J28" s="105">
        <f t="shared" si="0"/>
        <v>0</v>
      </c>
      <c r="K28" s="53" t="s">
        <v>59</v>
      </c>
      <c r="L28" s="54">
        <v>12.77</v>
      </c>
      <c r="M28" s="53" t="s">
        <v>56</v>
      </c>
      <c r="N28" s="56">
        <v>15.8</v>
      </c>
      <c r="O28" s="49" t="s">
        <v>57</v>
      </c>
      <c r="P28" s="56">
        <v>16</v>
      </c>
      <c r="Q28" s="106" t="s">
        <v>58</v>
      </c>
      <c r="R28" s="29">
        <v>15</v>
      </c>
      <c r="S28" s="55">
        <f>MIN(K28:R28)</f>
        <v>12.77</v>
      </c>
      <c r="T28" s="55">
        <f>ROUNDDOWN(AVERAGE(K28:R28),2)</f>
        <v>14.89</v>
      </c>
      <c r="U28" s="55">
        <f>ROUNDDOWN(MEDIAN(K28:R28),2)</f>
        <v>15.4</v>
      </c>
      <c r="V28" s="57">
        <f>STDEV(K28:R28)/AVERAGE(K28:R28)</f>
        <v>9.9344659403961019E-2</v>
      </c>
      <c r="W28" s="58">
        <f t="shared" si="1"/>
        <v>0</v>
      </c>
    </row>
    <row r="29" spans="1:23" s="22" customFormat="1" ht="15.6" x14ac:dyDescent="0.2">
      <c r="A29" s="75"/>
      <c r="B29" s="40">
        <v>26</v>
      </c>
      <c r="C29" s="45" t="s">
        <v>53</v>
      </c>
      <c r="D29" s="42" t="s">
        <v>24</v>
      </c>
      <c r="E29" s="42" t="s">
        <v>21</v>
      </c>
      <c r="F29" s="46" t="s">
        <v>17</v>
      </c>
      <c r="G29" s="42" t="s">
        <v>22</v>
      </c>
      <c r="H29" s="51"/>
      <c r="I29" s="51"/>
      <c r="J29" s="105">
        <f t="shared" si="0"/>
        <v>0</v>
      </c>
      <c r="K29" s="53" t="s">
        <v>59</v>
      </c>
      <c r="L29" s="54">
        <v>17.309999999999999</v>
      </c>
      <c r="M29" s="53" t="s">
        <v>56</v>
      </c>
      <c r="N29" s="56">
        <v>19.3</v>
      </c>
      <c r="O29" s="49" t="s">
        <v>57</v>
      </c>
      <c r="P29" s="56">
        <v>21</v>
      </c>
      <c r="Q29" s="106" t="s">
        <v>58</v>
      </c>
      <c r="R29" s="29">
        <v>21</v>
      </c>
      <c r="S29" s="55">
        <f>MIN(K29:R29)</f>
        <v>17.309999999999999</v>
      </c>
      <c r="T29" s="55">
        <f>ROUNDDOWN(AVERAGE(K29:R29),2)</f>
        <v>19.649999999999999</v>
      </c>
      <c r="U29" s="55">
        <f>ROUNDDOWN(MEDIAN(K29:R29),2)</f>
        <v>20.149999999999999</v>
      </c>
      <c r="V29" s="57">
        <f>STDEV(K29:R29)/AVERAGE(K29:R29)</f>
        <v>8.9316111291887476E-2</v>
      </c>
      <c r="W29" s="58">
        <f t="shared" si="1"/>
        <v>0</v>
      </c>
    </row>
    <row r="30" spans="1:23" s="22" customFormat="1" ht="15.6" x14ac:dyDescent="0.2">
      <c r="A30" s="75"/>
      <c r="B30" s="40">
        <v>27</v>
      </c>
      <c r="C30" s="45" t="s">
        <v>54</v>
      </c>
      <c r="D30" s="42" t="s">
        <v>24</v>
      </c>
      <c r="E30" s="42" t="s">
        <v>44</v>
      </c>
      <c r="F30" s="46" t="s">
        <v>43</v>
      </c>
      <c r="G30" s="42" t="s">
        <v>22</v>
      </c>
      <c r="H30" s="51"/>
      <c r="I30" s="51"/>
      <c r="J30" s="105">
        <f t="shared" si="0"/>
        <v>0</v>
      </c>
      <c r="K30" s="53" t="s">
        <v>59</v>
      </c>
      <c r="L30" s="54">
        <v>30.23</v>
      </c>
      <c r="M30" s="53" t="s">
        <v>56</v>
      </c>
      <c r="N30" s="56">
        <v>38.6</v>
      </c>
      <c r="O30" s="49" t="s">
        <v>57</v>
      </c>
      <c r="P30" s="56">
        <v>37</v>
      </c>
      <c r="Q30" s="106" t="s">
        <v>58</v>
      </c>
      <c r="R30" s="29">
        <v>45</v>
      </c>
      <c r="S30" s="55">
        <f>MIN(K30:R30)</f>
        <v>30.23</v>
      </c>
      <c r="T30" s="55">
        <f>ROUNDDOWN(AVERAGE(K30:R30),2)</f>
        <v>37.700000000000003</v>
      </c>
      <c r="U30" s="55">
        <f>ROUNDDOWN(MEDIAN(K30:R30),2)</f>
        <v>37.799999999999997</v>
      </c>
      <c r="V30" s="57">
        <f>STDEV(K30:R30)/AVERAGE(K30:R30)</f>
        <v>0.16087102441272957</v>
      </c>
      <c r="W30" s="58">
        <f t="shared" si="1"/>
        <v>0</v>
      </c>
    </row>
    <row r="31" spans="1:23" s="22" customFormat="1" ht="15.6" x14ac:dyDescent="0.2">
      <c r="A31" s="76"/>
      <c r="B31" s="40">
        <v>28</v>
      </c>
      <c r="C31" s="45" t="s">
        <v>55</v>
      </c>
      <c r="D31" s="42" t="s">
        <v>24</v>
      </c>
      <c r="E31" s="42" t="s">
        <v>21</v>
      </c>
      <c r="F31" s="46" t="s">
        <v>17</v>
      </c>
      <c r="G31" s="42" t="s">
        <v>22</v>
      </c>
      <c r="H31" s="51"/>
      <c r="I31" s="51"/>
      <c r="J31" s="105">
        <f t="shared" si="0"/>
        <v>0</v>
      </c>
      <c r="K31" s="53" t="s">
        <v>59</v>
      </c>
      <c r="L31" s="54">
        <v>41.95</v>
      </c>
      <c r="M31" s="53" t="s">
        <v>56</v>
      </c>
      <c r="N31" s="56">
        <v>45.2</v>
      </c>
      <c r="O31" s="49" t="s">
        <v>57</v>
      </c>
      <c r="P31" s="56">
        <v>48</v>
      </c>
      <c r="Q31" s="106" t="s">
        <v>58</v>
      </c>
      <c r="R31" s="29">
        <v>47</v>
      </c>
      <c r="S31" s="55">
        <f>MIN(K31:R31)</f>
        <v>41.95</v>
      </c>
      <c r="T31" s="55">
        <f>ROUNDDOWN(AVERAGE(K31:R31),2)</f>
        <v>45.53</v>
      </c>
      <c r="U31" s="55">
        <f>ROUNDDOWN(MEDIAN(K31:R31),2)</f>
        <v>46.1</v>
      </c>
      <c r="V31" s="57">
        <f>STDEV(K31:R31)/AVERAGE(K31:R31)</f>
        <v>5.8358435491446523E-2</v>
      </c>
      <c r="W31" s="58">
        <f t="shared" si="1"/>
        <v>0</v>
      </c>
    </row>
    <row r="32" spans="1:23" ht="15.6" x14ac:dyDescent="0.3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5"/>
      <c r="L32" s="35"/>
      <c r="M32" s="35"/>
      <c r="N32" s="36"/>
      <c r="O32" s="35"/>
      <c r="P32" s="35"/>
      <c r="Q32" s="37"/>
      <c r="R32" s="37"/>
      <c r="S32" s="59"/>
      <c r="T32" s="60"/>
      <c r="U32" s="61"/>
      <c r="V32" s="62" t="s">
        <v>18</v>
      </c>
      <c r="W32" s="63">
        <f>SUM(W4:W31)</f>
        <v>0</v>
      </c>
    </row>
    <row r="33" spans="2:21" ht="15" customHeight="1" x14ac:dyDescent="0.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16"/>
      <c r="O33" s="3"/>
      <c r="P33" s="3"/>
      <c r="Q33" s="3"/>
      <c r="R33" s="3"/>
      <c r="S33" s="3"/>
    </row>
    <row r="34" spans="2:21" x14ac:dyDescent="0.3">
      <c r="B34" s="14"/>
      <c r="C34" s="14"/>
      <c r="D34" s="14"/>
      <c r="E34" s="14"/>
      <c r="F34" s="14"/>
      <c r="G34" s="20"/>
      <c r="H34" s="20"/>
      <c r="I34" s="20"/>
      <c r="J34" s="14"/>
      <c r="K34" s="14"/>
      <c r="L34" s="20"/>
      <c r="M34" s="14"/>
      <c r="N34" s="14"/>
      <c r="O34" s="14"/>
      <c r="P34" s="14"/>
      <c r="Q34" s="14"/>
      <c r="R34" s="14"/>
      <c r="S34" s="14"/>
      <c r="T34" s="14"/>
      <c r="U34" s="15"/>
    </row>
    <row r="35" spans="2:21" ht="30.6" x14ac:dyDescent="0.3">
      <c r="B35" s="87"/>
      <c r="C35" s="88"/>
      <c r="D35" s="6"/>
      <c r="E35" s="6"/>
      <c r="F35" s="6"/>
      <c r="G35" s="69"/>
      <c r="H35" s="69"/>
      <c r="I35" s="69"/>
      <c r="J35" s="6"/>
      <c r="K35" s="12"/>
      <c r="L35" s="69"/>
      <c r="M35" s="12"/>
      <c r="N35" s="17"/>
      <c r="O35" s="87" t="s">
        <v>6</v>
      </c>
      <c r="P35" s="92"/>
      <c r="Q35" s="88"/>
      <c r="R35" s="8"/>
      <c r="S35" s="5" t="s">
        <v>7</v>
      </c>
      <c r="T35" s="87" t="s">
        <v>8</v>
      </c>
      <c r="U35" s="88"/>
    </row>
    <row r="36" spans="2:21" ht="84" customHeight="1" x14ac:dyDescent="0.3">
      <c r="B36" s="93"/>
      <c r="C36" s="95"/>
      <c r="D36" s="7"/>
      <c r="E36" s="7"/>
      <c r="F36" s="7"/>
      <c r="G36" s="68"/>
      <c r="H36" s="68"/>
      <c r="I36" s="68"/>
      <c r="J36" s="7"/>
      <c r="K36" s="13"/>
      <c r="L36" s="68"/>
      <c r="M36" s="13"/>
      <c r="N36" s="18"/>
      <c r="O36" s="93" t="s">
        <v>9</v>
      </c>
      <c r="P36" s="94"/>
      <c r="Q36" s="95"/>
      <c r="R36" s="9"/>
      <c r="S36" s="4" t="s">
        <v>10</v>
      </c>
      <c r="T36" s="89"/>
      <c r="U36" s="90"/>
    </row>
    <row r="37" spans="2:21" ht="33" customHeight="1" x14ac:dyDescent="0.3">
      <c r="B37" s="10"/>
      <c r="C37" s="10"/>
      <c r="D37" s="10"/>
      <c r="E37" s="10"/>
      <c r="F37" s="10"/>
      <c r="G37" s="21"/>
      <c r="H37" s="21"/>
      <c r="I37" s="21"/>
      <c r="J37" s="10"/>
      <c r="K37" s="10"/>
      <c r="L37" s="21"/>
      <c r="M37" s="10"/>
      <c r="N37" s="10"/>
      <c r="O37" s="10"/>
      <c r="P37" s="10"/>
      <c r="Q37" s="10"/>
      <c r="R37" s="10"/>
      <c r="S37" s="10"/>
      <c r="T37" s="10"/>
      <c r="U37" s="11"/>
    </row>
  </sheetData>
  <autoFilter ref="B2:W32" xr:uid="{00000000-0001-0000-0000-000000000000}">
    <filterColumn colId="9" showButton="0"/>
    <filterColumn colId="10" showButton="0"/>
    <filterColumn colId="11" showButton="0"/>
    <filterColumn colId="13" showButton="0"/>
    <filterColumn colId="15" showButton="0"/>
  </autoFilter>
  <mergeCells count="20">
    <mergeCell ref="B1:W1"/>
    <mergeCell ref="W2:W3"/>
    <mergeCell ref="V2:V3"/>
    <mergeCell ref="U2:U3"/>
    <mergeCell ref="O2:P2"/>
    <mergeCell ref="M2:N2"/>
    <mergeCell ref="Q2:R2"/>
    <mergeCell ref="B36:C36"/>
    <mergeCell ref="O36:Q36"/>
    <mergeCell ref="T35:U35"/>
    <mergeCell ref="T36:U36"/>
    <mergeCell ref="O35:Q35"/>
    <mergeCell ref="B35:C35"/>
    <mergeCell ref="T2:T3"/>
    <mergeCell ref="S2:S3"/>
    <mergeCell ref="K2:L2"/>
    <mergeCell ref="B2:B3"/>
    <mergeCell ref="C2:C3"/>
    <mergeCell ref="A2:A3"/>
    <mergeCell ref="A4:A31"/>
  </mergeCells>
  <phoneticPr fontId="16" type="noConversion"/>
  <conditionalFormatting sqref="T4:T31">
    <cfRule type="expression" dxfId="1" priority="121">
      <formula>$V4&lt;0.25</formula>
    </cfRule>
  </conditionalFormatting>
  <conditionalFormatting sqref="U4:U31">
    <cfRule type="expression" dxfId="0" priority="120">
      <formula>$V4&gt;=0.25</formula>
    </cfRule>
  </conditionalFormatting>
  <pageMargins left="0.51181102362204722" right="0.51181102362204722" top="0.98425196850393704" bottom="0.78740157480314965" header="0.31496062992125984" footer="0.31496062992125984"/>
  <pageSetup paperSize="9" scale="75" orientation="landscape" r:id="rId1"/>
  <headerFooter>
    <oddHeader xml:space="preserve">&amp;C&amp;"-,Negrito"&amp;16
</oddHeader>
    <oddFooter>&amp;Rv2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de Formação de Preços</vt:lpstr>
      <vt:lpstr>'Planilha de Formação de Preços'!Area_de_impressao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Giani da Rocha</dc:creator>
  <cp:lastModifiedBy>SAULO PACHECO JUNIOR</cp:lastModifiedBy>
  <cp:lastPrinted>2022-06-03T14:30:22Z</cp:lastPrinted>
  <dcterms:created xsi:type="dcterms:W3CDTF">2017-11-06T16:56:11Z</dcterms:created>
  <dcterms:modified xsi:type="dcterms:W3CDTF">2026-09-21T15:54:12Z</dcterms:modified>
</cp:coreProperties>
</file>