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CEPO\000\Documentos Modelo\Março 2024\"/>
    </mc:Choice>
  </mc:AlternateContent>
  <xr:revisionPtr revIDLastSave="0" documentId="13_ncr:1_{55B4AAE9-AD55-4BCC-8275-772C03A4C27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ÉMORIA DE CÁLCULO" sheetId="1" r:id="rId1"/>
  </sheets>
  <definedNames>
    <definedName name="_xlnm.Print_Titles" localSheetId="0">'MÉMORIA DE CÁLCULO'!$1:$4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1" l="1"/>
  <c r="K52" i="1"/>
  <c r="I53" i="1"/>
  <c r="K53" i="1"/>
  <c r="K55" i="1"/>
  <c r="K56" i="1"/>
  <c r="K57" i="1"/>
  <c r="K58" i="1"/>
  <c r="K61" i="1"/>
  <c r="K60" i="1"/>
  <c r="K45" i="1"/>
  <c r="K46" i="1"/>
  <c r="K47" i="1"/>
  <c r="K48" i="1"/>
  <c r="K49" i="1"/>
  <c r="K50" i="1"/>
  <c r="K44" i="1"/>
  <c r="K41" i="1"/>
  <c r="K42" i="1"/>
  <c r="K40" i="1"/>
  <c r="I63" i="1" l="1"/>
  <c r="I23" i="1"/>
  <c r="K11" i="1" l="1"/>
  <c r="I65" i="1" l="1"/>
  <c r="K65" i="1" s="1"/>
  <c r="I66" i="1"/>
  <c r="K66" i="1" s="1"/>
  <c r="I67" i="1"/>
  <c r="K67" i="1" s="1"/>
  <c r="I68" i="1"/>
  <c r="K68" i="1" s="1"/>
  <c r="I64" i="1"/>
  <c r="K64" i="1" s="1"/>
  <c r="I20" i="1"/>
  <c r="K20" i="1" s="1"/>
  <c r="I34" i="1" l="1"/>
  <c r="K34" i="1" s="1"/>
  <c r="I31" i="1" l="1"/>
  <c r="K31" i="1" s="1"/>
  <c r="I32" i="1"/>
  <c r="K32" i="1" s="1"/>
  <c r="I27" i="1"/>
  <c r="K27" i="1" s="1"/>
  <c r="I28" i="1"/>
  <c r="K28" i="1" s="1"/>
  <c r="I29" i="1"/>
  <c r="K29" i="1" s="1"/>
  <c r="I26" i="1"/>
  <c r="I30" i="1"/>
  <c r="K30" i="1" s="1"/>
  <c r="K36" i="1"/>
  <c r="K23" i="1"/>
  <c r="I38" i="1"/>
  <c r="K38" i="1" s="1"/>
  <c r="I37" i="1"/>
  <c r="K37" i="1" s="1"/>
  <c r="K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TOSIN</author>
  </authors>
  <commentList>
    <comment ref="J8" authorId="0" shapeId="0" xr:uid="{44D1225C-1ADB-43A3-9E0C-EBA6F213A2CB}">
      <text>
        <r>
          <rPr>
            <b/>
            <sz val="9"/>
            <color indexed="81"/>
            <rFont val="Segoe UI"/>
            <charset val="1"/>
          </rPr>
          <t>CARLOS EDUARDO TOSIN:</t>
        </r>
        <r>
          <rPr>
            <sz val="9"/>
            <color indexed="81"/>
            <rFont val="Segoe UI"/>
            <charset val="1"/>
          </rPr>
          <t xml:space="preserve">
Fator de acréscimo ou decréscimo</t>
        </r>
      </text>
    </comment>
  </commentList>
</comments>
</file>

<file path=xl/sharedStrings.xml><?xml version="1.0" encoding="utf-8"?>
<sst xmlns="http://schemas.openxmlformats.org/spreadsheetml/2006/main" count="190" uniqueCount="138">
  <si>
    <t>Unid</t>
  </si>
  <si>
    <t xml:space="preserve">Total </t>
  </si>
  <si>
    <t>1.1</t>
  </si>
  <si>
    <t>m²</t>
  </si>
  <si>
    <t>2.1</t>
  </si>
  <si>
    <t>2.2</t>
  </si>
  <si>
    <t>2.3</t>
  </si>
  <si>
    <t>3.1</t>
  </si>
  <si>
    <t>3.2</t>
  </si>
  <si>
    <t>4.1</t>
  </si>
  <si>
    <t>4.2</t>
  </si>
  <si>
    <t>4.3</t>
  </si>
  <si>
    <t>6.1</t>
  </si>
  <si>
    <t>1,80 - 1,05</t>
  </si>
  <si>
    <t>4,96 - 2,99</t>
  </si>
  <si>
    <t>5.1</t>
  </si>
  <si>
    <t>5.2</t>
  </si>
  <si>
    <t>5.3</t>
  </si>
  <si>
    <t>5.4</t>
  </si>
  <si>
    <t>9.1</t>
  </si>
  <si>
    <t>10.1</t>
  </si>
  <si>
    <t>11.1</t>
  </si>
  <si>
    <t>12.1</t>
  </si>
  <si>
    <t>Serviços Iniciais</t>
  </si>
  <si>
    <t>m</t>
  </si>
  <si>
    <t>portas de abrir 0,8 x 2,1 m² (área social)</t>
  </si>
  <si>
    <t>portinhola 0,9 x 0,9 m²</t>
  </si>
  <si>
    <t>porta de correr 0,7 x 0,9 m²</t>
  </si>
  <si>
    <t>porta de correr 0,4 x 0,9 m²</t>
  </si>
  <si>
    <t>porta de madeira 1,4 x 0,9 m²</t>
  </si>
  <si>
    <t>portas de madeira 0,7 x 0,9 m²</t>
  </si>
  <si>
    <t>Compactação de solo</t>
  </si>
  <si>
    <t>6.2</t>
  </si>
  <si>
    <t>6.3</t>
  </si>
  <si>
    <t>Escavação mecanizada</t>
  </si>
  <si>
    <t xml:space="preserve">Sapatas isoladas de concreto armado fck = 25 mpa </t>
  </si>
  <si>
    <t>Locação de obra</t>
  </si>
  <si>
    <t xml:space="preserve">Piso cerâmico antiderrapante (40 x 40) cozinha </t>
  </si>
  <si>
    <t xml:space="preserve">Piso cerâmico antiderrapante (40 x 40) dormitório </t>
  </si>
  <si>
    <t xml:space="preserve">Piso cerâmico antiderrapante (40 x 40) escritório </t>
  </si>
  <si>
    <t xml:space="preserve">Piso cerâmico antiderrapante (40 x 40) área de serviço </t>
  </si>
  <si>
    <t>Piso cerâmico antiderrapante (40 x 40) banheiro</t>
  </si>
  <si>
    <t>Piso cerâmico antiderrapante (40 x 40) circulação social</t>
  </si>
  <si>
    <t>Piso cerâmico antiderrapante (40 x 40) depósito</t>
  </si>
  <si>
    <t>Piso ripado de madeira (depósito, baias, circulação)</t>
  </si>
  <si>
    <t>Contrapiso</t>
  </si>
  <si>
    <t>Janela de correr 2 folhas 1,5 x 1,2 m²</t>
  </si>
  <si>
    <t>Janela basculante 0,8 x 0,6 m²</t>
  </si>
  <si>
    <t xml:space="preserve">Telhas de fibrocimento </t>
  </si>
  <si>
    <t>Superestrutura</t>
  </si>
  <si>
    <t>Laje</t>
  </si>
  <si>
    <t>Pilares</t>
  </si>
  <si>
    <t>Vigas</t>
  </si>
  <si>
    <t>Quantitativos indicados nas tabelas de resumo do projeto estrutural.</t>
  </si>
  <si>
    <t>Fundação</t>
  </si>
  <si>
    <t>-</t>
  </si>
  <si>
    <t>Quantitativos indicados nas tabelas de resumo do projeto estrutural de cobertura.</t>
  </si>
  <si>
    <t>Cumeeira</t>
  </si>
  <si>
    <t>Cobertura</t>
  </si>
  <si>
    <t>Revestimentos</t>
  </si>
  <si>
    <t>3.3</t>
  </si>
  <si>
    <t>Estrutura metálica de tesouras</t>
  </si>
  <si>
    <t>Esquadrias</t>
  </si>
  <si>
    <t>5.5</t>
  </si>
  <si>
    <t>5.6</t>
  </si>
  <si>
    <t>5.7</t>
  </si>
  <si>
    <t>5.8</t>
  </si>
  <si>
    <t>5.9</t>
  </si>
  <si>
    <t>Paredes de blocos de concreto cozinha</t>
  </si>
  <si>
    <t>Cercamento com mourões</t>
  </si>
  <si>
    <t>Cercamento</t>
  </si>
  <si>
    <t>Complemento de Obra</t>
  </si>
  <si>
    <t>Cocho e Brete de madeira</t>
  </si>
  <si>
    <t>7 - 1</t>
  </si>
  <si>
    <t>3,00 - 7,00</t>
  </si>
  <si>
    <t>0,8 - 6,20</t>
  </si>
  <si>
    <t>Somatório da área de piso cerâmico.</t>
  </si>
  <si>
    <t>Cercamento de baiais e contenção externa</t>
  </si>
  <si>
    <t>81,34 - 23,62</t>
  </si>
  <si>
    <t>0,9 - 1,20</t>
  </si>
  <si>
    <t>9.2</t>
  </si>
  <si>
    <t>Instalações Hidrossanitárias</t>
  </si>
  <si>
    <t>Instalações Elétricas</t>
  </si>
  <si>
    <t>Preventivo de Combate ao Incêndio</t>
  </si>
  <si>
    <t>Somatório da área da base de cada sapata representada no projeto de fundação.</t>
  </si>
  <si>
    <t>Quantitativos indicados nas tabelas de resumo do projeto de fundação.</t>
  </si>
  <si>
    <t>Somatório do volume necessário para executar cada sapata e pilar "pescoço" do projeto de fundação.</t>
  </si>
  <si>
    <t>Sistema SPDA</t>
  </si>
  <si>
    <t>TUBO, PVC, SOLDÁVEL, DN 25MM, INSTALADO EM RAMAL DE DISTRIBUIÇÃO DE ÁGUA - FORNECIMENTO E INSTALAÇÃO. AF_12/2014</t>
  </si>
  <si>
    <t>JOELHO 90 GRAUS, PVC, SOLDÁVEL, DN 25MM, INSTALADO EM RAMAL OU SUB-RAMAL DE ÁGUA - FORNECIMENTO E INSTALAÇÃO. AF_12/2014</t>
  </si>
  <si>
    <t>TE, PVC, SOLDÁVEL, DN 25MM, INSTALADO EM RAMAL OU SUB-RAMAL DE ÁGUA - FORNECIMENTO E INSTALAÇÃO. AF_12/2014</t>
  </si>
  <si>
    <t>7.1</t>
  </si>
  <si>
    <t>7.2</t>
  </si>
  <si>
    <t>7.3</t>
  </si>
  <si>
    <t>QUADRO DE DISTRIBUICAO, SEM BARRAMENTO, EM PVC, DE EMBUTIR, PARA 12 DISJUNTORES NEMA OU 16 DISJUNTORES DIN</t>
  </si>
  <si>
    <t>DISJUNTOR MONOPOLAR TIPO DIN, CORRENTE NOMINAL DE 10A - FORNECIMENTO E INSTALAÇÃO. AF_04/2016</t>
  </si>
  <si>
    <t>DISJUNTOR MONOPOLAR TIPO DIN, CORRENTE NOMINAL DE 20A - FORNECIMENTO E INSTALAÇÃO. AF_04/2016</t>
  </si>
  <si>
    <t>DISJUNTOR MONOPOLAR TIPO DIN, CORRENTE NOMINAL DE 40A - FORNECIMENTO E INSTALAÇÃO. AF_04/2016</t>
  </si>
  <si>
    <t>DISJUNTOR TRIPOLAR TIPO DIN, CORRENTE NOMINAL DE 32A - FORNECIMENTO E INSTALAÇÃO. AF_04/2016</t>
  </si>
  <si>
    <t>DISPOSITIVO DPS CLASSE II, 1 POLO, TENSAO MAXIMA DE 275 V, CORRENTE MAXIMA DE *20* KA (TIPO AC)</t>
  </si>
  <si>
    <t>CABO MULTIPOLAR DE COBRE, FLEXIVEL, CLASSE 4 OU 5, ISOLACAO EM HEPR, COBERTURA EM PVC-ST2, ANTICHAMA BWF-B, 0,6/1 KV, 3 CONDUTORES DE 16 MM2</t>
  </si>
  <si>
    <t>8.1</t>
  </si>
  <si>
    <t>8.2</t>
  </si>
  <si>
    <t>8.3</t>
  </si>
  <si>
    <t>8.4</t>
  </si>
  <si>
    <t>8.5</t>
  </si>
  <si>
    <t>8.6</t>
  </si>
  <si>
    <t>8.7</t>
  </si>
  <si>
    <t>Levantamento de quantitativos conforme projeto elétrico.</t>
  </si>
  <si>
    <t>Levantamento de quantitativos conforme projeto hidrossanitário.</t>
  </si>
  <si>
    <t>Placa de sinalização face única com lâmpada de led</t>
  </si>
  <si>
    <t>LUMINÁRIA DE EMERGÊNCIA, COM 30 LÂMPADAS LED DE 2 W, SEM REATOR - FORNECIMENTO E INSTALAÇÃO. AF_02/2020</t>
  </si>
  <si>
    <t>TUBO EM COBRE RÍGIDO, DN 15 MM, CLASSE E, SEM ISOLAMENTO, INSTALADO EM RAMAL DE DISTRIBUIÇÃO  FORNECIMENTO E INSTALAÇÃO. AF_12/2015</t>
  </si>
  <si>
    <t>VALVULA DE ESFERA BRUTA EM BRONZE, BITOLA 1/2 " (REF 1552-B)</t>
  </si>
  <si>
    <t>10.2</t>
  </si>
  <si>
    <t>10.3</t>
  </si>
  <si>
    <t>10.4</t>
  </si>
  <si>
    <t>Levantamento de quantitativos conforme projeto PCI.</t>
  </si>
  <si>
    <t>CORDOALHA DE COBRE NU 35 MM², NÃO ENTERRADA, COM ISOLADOR - FORNECIMENTO E INSTALAÇÃO. AF_12/2017</t>
  </si>
  <si>
    <t>CORDOALHA DE COBRE NU 50 MM², NÃO ENTERRADA, COM ISOLADOR - FORNECIMENTO E INSTALAÇÃO. AF_12/2017</t>
  </si>
  <si>
    <t>11.2</t>
  </si>
  <si>
    <t>Levantamento de quantitativos conforme projeto SPDA.</t>
  </si>
  <si>
    <t>3.4</t>
  </si>
  <si>
    <t>12.2</t>
  </si>
  <si>
    <t>12.3</t>
  </si>
  <si>
    <t>12.4</t>
  </si>
  <si>
    <t>12.5</t>
  </si>
  <si>
    <t>12.6</t>
  </si>
  <si>
    <t>MEMÓRIA DE CÁLCULO DE QUANTITATIVOS</t>
  </si>
  <si>
    <t>ITEM</t>
  </si>
  <si>
    <t>DESCRIÇÃO</t>
  </si>
  <si>
    <t>QUANT.</t>
  </si>
  <si>
    <t>UNID</t>
  </si>
  <si>
    <t>LADO A</t>
  </si>
  <si>
    <t>LADO B</t>
  </si>
  <si>
    <t>LADO C</t>
  </si>
  <si>
    <t>ÁREA</t>
  </si>
  <si>
    <t>FATOR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</si>
</sst>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\ &quot;m&quot;"/>
    <numFmt numFmtId="165" formatCode="0.00\ &quot;m²&quot;"/>
    <numFmt numFmtId="166" formatCode="0.00\ &quot;un&quot;"/>
    <numFmt numFmtId="167" formatCode="0.00\ &quot;m³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8"/>
      <name val="Verdana"/>
      <family val="2"/>
    </font>
    <font>
      <sz val="8"/>
      <color rgb="FFFF0000"/>
      <name val="Verdana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89EFBA"/>
        <bgColor indexed="64"/>
      </patternFill>
    </fill>
    <fill>
      <patternFill patternType="solid">
        <fgColor rgb="FF149B5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/>
      <diagonal/>
    </border>
    <border>
      <left/>
      <right style="thin">
        <color theme="2" tint="-0.499984740745262"/>
      </right>
      <top/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16" fontId="4" fillId="0" borderId="7" xfId="0" quotePrefix="1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165" fontId="4" fillId="2" borderId="7" xfId="0" applyNumberFormat="1" applyFont="1" applyFill="1" applyBorder="1" applyAlignment="1">
      <alignment horizontal="center" vertical="center"/>
    </xf>
    <xf numFmtId="166" fontId="4" fillId="2" borderId="7" xfId="0" applyNumberFormat="1" applyFont="1" applyFill="1" applyBorder="1" applyAlignment="1">
      <alignment horizontal="center" vertical="center"/>
    </xf>
    <xf numFmtId="0" fontId="4" fillId="0" borderId="7" xfId="0" quotePrefix="1" applyFont="1" applyFill="1" applyBorder="1" applyAlignment="1">
      <alignment horizontal="center" vertical="center"/>
    </xf>
    <xf numFmtId="2" fontId="4" fillId="0" borderId="7" xfId="0" quotePrefix="1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167" fontId="4" fillId="2" borderId="7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2" fontId="5" fillId="0" borderId="8" xfId="0" applyNumberFormat="1" applyFont="1" applyFill="1" applyBorder="1" applyAlignment="1">
      <alignment horizontal="center" vertical="center" wrapText="1"/>
    </xf>
    <xf numFmtId="2" fontId="5" fillId="0" borderId="9" xfId="0" applyNumberFormat="1" applyFont="1" applyFill="1" applyBorder="1" applyAlignment="1">
      <alignment horizontal="center" vertical="center" wrapText="1"/>
    </xf>
    <xf numFmtId="2" fontId="5" fillId="0" borderId="10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49B55"/>
      <color rgb="FF89EFBA"/>
      <color rgb="FF0CDF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O68"/>
  <sheetViews>
    <sheetView showGridLines="0" tabSelected="1" view="pageLayout" zoomScale="110" zoomScaleNormal="85" zoomScalePageLayoutView="110" workbookViewId="0">
      <selection activeCell="B4" sqref="B4"/>
    </sheetView>
  </sheetViews>
  <sheetFormatPr defaultRowHeight="15" x14ac:dyDescent="0.25"/>
  <cols>
    <col min="1" max="1" width="4.85546875" customWidth="1"/>
    <col min="2" max="2" width="6" bestFit="1" customWidth="1"/>
    <col min="3" max="3" width="35.140625" bestFit="1" customWidth="1"/>
    <col min="4" max="4" width="6.140625" style="2" customWidth="1"/>
    <col min="5" max="5" width="8" style="2" customWidth="1"/>
    <col min="6" max="6" width="10" style="2" bestFit="1" customWidth="1"/>
    <col min="7" max="7" width="12" style="2" bestFit="1" customWidth="1"/>
    <col min="8" max="8" width="8.85546875" style="2" bestFit="1" customWidth="1"/>
    <col min="9" max="9" width="8" style="2" customWidth="1"/>
    <col min="10" max="10" width="6.5703125" style="2" customWidth="1"/>
    <col min="11" max="11" width="10.28515625" style="2" customWidth="1"/>
  </cols>
  <sheetData>
    <row r="5" spans="2:15" x14ac:dyDescent="0.25">
      <c r="B5" s="43" t="s">
        <v>128</v>
      </c>
      <c r="C5" s="43"/>
      <c r="D5" s="43"/>
      <c r="E5" s="43"/>
      <c r="F5" s="43"/>
      <c r="G5" s="43"/>
      <c r="H5" s="43"/>
      <c r="I5" s="43"/>
      <c r="J5" s="43"/>
      <c r="K5" s="43"/>
      <c r="L5" s="1"/>
      <c r="M5" s="1"/>
      <c r="N5" s="1"/>
      <c r="O5" s="1"/>
    </row>
    <row r="6" spans="2:15" x14ac:dyDescent="0.25">
      <c r="B6" s="43"/>
      <c r="C6" s="43"/>
      <c r="D6" s="43"/>
      <c r="E6" s="43"/>
      <c r="F6" s="43"/>
      <c r="G6" s="43"/>
      <c r="H6" s="43"/>
      <c r="I6" s="43"/>
      <c r="J6" s="43"/>
      <c r="K6" s="43"/>
      <c r="L6" s="1"/>
      <c r="M6" s="1"/>
      <c r="N6" s="1"/>
      <c r="O6" s="1"/>
    </row>
    <row r="8" spans="2:15" x14ac:dyDescent="0.25">
      <c r="B8" s="44" t="s">
        <v>129</v>
      </c>
      <c r="C8" s="45" t="s">
        <v>130</v>
      </c>
      <c r="D8" s="44" t="s">
        <v>132</v>
      </c>
      <c r="E8" s="44" t="s">
        <v>131</v>
      </c>
      <c r="F8" s="44" t="s">
        <v>133</v>
      </c>
      <c r="G8" s="44" t="s">
        <v>134</v>
      </c>
      <c r="H8" s="44" t="s">
        <v>135</v>
      </c>
      <c r="I8" s="44" t="s">
        <v>136</v>
      </c>
      <c r="J8" s="44" t="s">
        <v>137</v>
      </c>
      <c r="K8" s="44" t="s">
        <v>1</v>
      </c>
    </row>
    <row r="9" spans="2:15" x14ac:dyDescent="0.25">
      <c r="B9" s="46"/>
      <c r="C9" s="47"/>
      <c r="D9" s="46"/>
      <c r="E9" s="46"/>
      <c r="F9" s="46"/>
      <c r="G9" s="46"/>
      <c r="H9" s="46"/>
      <c r="I9" s="46"/>
      <c r="J9" s="46"/>
      <c r="K9" s="46"/>
    </row>
    <row r="10" spans="2:15" x14ac:dyDescent="0.25">
      <c r="B10" s="21">
        <v>1</v>
      </c>
      <c r="C10" s="22" t="s">
        <v>23</v>
      </c>
      <c r="D10" s="23"/>
      <c r="E10" s="23"/>
      <c r="F10" s="23"/>
      <c r="G10" s="23"/>
      <c r="H10" s="23"/>
      <c r="I10" s="23"/>
      <c r="J10" s="23"/>
      <c r="K10" s="24"/>
    </row>
    <row r="11" spans="2:15" x14ac:dyDescent="0.25">
      <c r="B11" s="10" t="s">
        <v>2</v>
      </c>
      <c r="C11" s="19" t="s">
        <v>36</v>
      </c>
      <c r="D11" s="10" t="s">
        <v>24</v>
      </c>
      <c r="E11" s="10"/>
      <c r="F11" s="5">
        <v>8</v>
      </c>
      <c r="G11" s="5">
        <v>26</v>
      </c>
      <c r="H11" s="5"/>
      <c r="I11" s="5"/>
      <c r="J11" s="6"/>
      <c r="K11" s="14">
        <f>2*(G11+F11)</f>
        <v>68</v>
      </c>
    </row>
    <row r="12" spans="2:15" x14ac:dyDescent="0.25">
      <c r="B12" s="21">
        <v>2</v>
      </c>
      <c r="C12" s="22" t="s">
        <v>54</v>
      </c>
      <c r="D12" s="23"/>
      <c r="E12" s="23"/>
      <c r="F12" s="23"/>
      <c r="G12" s="23"/>
      <c r="H12" s="23"/>
      <c r="I12" s="23"/>
      <c r="J12" s="23"/>
      <c r="K12" s="24"/>
    </row>
    <row r="13" spans="2:15" ht="26.25" customHeight="1" x14ac:dyDescent="0.25">
      <c r="B13" s="13" t="s">
        <v>4</v>
      </c>
      <c r="C13" s="19" t="s">
        <v>34</v>
      </c>
      <c r="D13" s="28" t="s">
        <v>86</v>
      </c>
      <c r="E13" s="29"/>
      <c r="F13" s="29"/>
      <c r="G13" s="29"/>
      <c r="H13" s="29"/>
      <c r="I13" s="29"/>
      <c r="J13" s="30"/>
      <c r="K13" s="20">
        <v>230.58</v>
      </c>
    </row>
    <row r="14" spans="2:15" ht="26.25" customHeight="1" x14ac:dyDescent="0.25">
      <c r="B14" s="10" t="s">
        <v>5</v>
      </c>
      <c r="C14" s="19" t="s">
        <v>31</v>
      </c>
      <c r="D14" s="28" t="s">
        <v>84</v>
      </c>
      <c r="E14" s="29"/>
      <c r="F14" s="29"/>
      <c r="G14" s="29"/>
      <c r="H14" s="29"/>
      <c r="I14" s="29"/>
      <c r="J14" s="30"/>
      <c r="K14" s="15">
        <v>95.99</v>
      </c>
    </row>
    <row r="15" spans="2:15" ht="21" x14ac:dyDescent="0.25">
      <c r="B15" s="3" t="s">
        <v>6</v>
      </c>
      <c r="C15" s="19" t="s">
        <v>35</v>
      </c>
      <c r="D15" s="28" t="s">
        <v>85</v>
      </c>
      <c r="E15" s="29"/>
      <c r="F15" s="29"/>
      <c r="G15" s="29"/>
      <c r="H15" s="29"/>
      <c r="I15" s="29"/>
      <c r="J15" s="30"/>
      <c r="K15" s="14" t="s">
        <v>55</v>
      </c>
    </row>
    <row r="16" spans="2:15" x14ac:dyDescent="0.25">
      <c r="B16" s="21">
        <v>3</v>
      </c>
      <c r="C16" s="22" t="s">
        <v>49</v>
      </c>
      <c r="D16" s="23"/>
      <c r="E16" s="23"/>
      <c r="F16" s="23"/>
      <c r="G16" s="23"/>
      <c r="H16" s="23"/>
      <c r="I16" s="23"/>
      <c r="J16" s="23"/>
      <c r="K16" s="24"/>
    </row>
    <row r="17" spans="2:11" x14ac:dyDescent="0.25">
      <c r="B17" s="3" t="s">
        <v>7</v>
      </c>
      <c r="C17" s="19" t="s">
        <v>50</v>
      </c>
      <c r="D17" s="31" t="s">
        <v>53</v>
      </c>
      <c r="E17" s="32"/>
      <c r="F17" s="32"/>
      <c r="G17" s="32"/>
      <c r="H17" s="32"/>
      <c r="I17" s="32"/>
      <c r="J17" s="33"/>
      <c r="K17" s="14" t="s">
        <v>55</v>
      </c>
    </row>
    <row r="18" spans="2:11" x14ac:dyDescent="0.25">
      <c r="B18" s="3" t="s">
        <v>8</v>
      </c>
      <c r="C18" s="19" t="s">
        <v>51</v>
      </c>
      <c r="D18" s="34"/>
      <c r="E18" s="35"/>
      <c r="F18" s="35"/>
      <c r="G18" s="35"/>
      <c r="H18" s="35"/>
      <c r="I18" s="35"/>
      <c r="J18" s="36"/>
      <c r="K18" s="14" t="s">
        <v>55</v>
      </c>
    </row>
    <row r="19" spans="2:11" x14ac:dyDescent="0.25">
      <c r="B19" s="3" t="s">
        <v>60</v>
      </c>
      <c r="C19" s="19" t="s">
        <v>52</v>
      </c>
      <c r="D19" s="37"/>
      <c r="E19" s="38"/>
      <c r="F19" s="38"/>
      <c r="G19" s="38"/>
      <c r="H19" s="38"/>
      <c r="I19" s="38"/>
      <c r="J19" s="39"/>
      <c r="K19" s="14" t="s">
        <v>55</v>
      </c>
    </row>
    <row r="20" spans="2:11" ht="21" x14ac:dyDescent="0.25">
      <c r="B20" s="11" t="s">
        <v>122</v>
      </c>
      <c r="C20" s="19" t="s">
        <v>44</v>
      </c>
      <c r="D20" s="8" t="s">
        <v>3</v>
      </c>
      <c r="E20" s="8"/>
      <c r="F20" s="5">
        <v>8</v>
      </c>
      <c r="G20" s="5">
        <v>19</v>
      </c>
      <c r="H20" s="5"/>
      <c r="I20" s="5">
        <f>F20*G20</f>
        <v>152</v>
      </c>
      <c r="J20" s="6"/>
      <c r="K20" s="15">
        <f>I20</f>
        <v>152</v>
      </c>
    </row>
    <row r="21" spans="2:11" x14ac:dyDescent="0.25">
      <c r="B21" s="21">
        <v>4</v>
      </c>
      <c r="C21" s="22" t="s">
        <v>58</v>
      </c>
      <c r="D21" s="23"/>
      <c r="E21" s="23"/>
      <c r="F21" s="23"/>
      <c r="G21" s="23"/>
      <c r="H21" s="23"/>
      <c r="I21" s="23"/>
      <c r="J21" s="23"/>
      <c r="K21" s="24"/>
    </row>
    <row r="22" spans="2:11" ht="29.25" customHeight="1" x14ac:dyDescent="0.25">
      <c r="B22" s="3" t="s">
        <v>9</v>
      </c>
      <c r="C22" s="19" t="s">
        <v>61</v>
      </c>
      <c r="D22" s="28" t="s">
        <v>56</v>
      </c>
      <c r="E22" s="29"/>
      <c r="F22" s="29"/>
      <c r="G22" s="29"/>
      <c r="H22" s="29"/>
      <c r="I22" s="29"/>
      <c r="J22" s="30"/>
      <c r="K22" s="16">
        <v>7</v>
      </c>
    </row>
    <row r="23" spans="2:11" x14ac:dyDescent="0.25">
      <c r="B23" s="3" t="s">
        <v>10</v>
      </c>
      <c r="C23" s="19" t="s">
        <v>48</v>
      </c>
      <c r="D23" s="3" t="s">
        <v>3</v>
      </c>
      <c r="E23" s="3">
        <v>2</v>
      </c>
      <c r="F23" s="5">
        <v>4.9000000000000004</v>
      </c>
      <c r="G23" s="5">
        <v>27.65</v>
      </c>
      <c r="H23" s="5"/>
      <c r="I23" s="5">
        <f>F23*G23</f>
        <v>135.48500000000001</v>
      </c>
      <c r="J23" s="5"/>
      <c r="K23" s="15">
        <f>E23*I23</f>
        <v>270.97000000000003</v>
      </c>
    </row>
    <row r="24" spans="2:11" x14ac:dyDescent="0.25">
      <c r="B24" s="11" t="s">
        <v>11</v>
      </c>
      <c r="C24" s="19" t="s">
        <v>57</v>
      </c>
      <c r="D24" s="11" t="s">
        <v>24</v>
      </c>
      <c r="E24" s="11"/>
      <c r="F24" s="5"/>
      <c r="G24" s="5">
        <v>27.65</v>
      </c>
      <c r="H24" s="5"/>
      <c r="I24" s="5"/>
      <c r="J24" s="5"/>
      <c r="K24" s="14">
        <v>27.65</v>
      </c>
    </row>
    <row r="25" spans="2:11" x14ac:dyDescent="0.25">
      <c r="B25" s="21">
        <v>5</v>
      </c>
      <c r="C25" s="22" t="s">
        <v>59</v>
      </c>
      <c r="D25" s="23"/>
      <c r="E25" s="23"/>
      <c r="F25" s="23"/>
      <c r="G25" s="23"/>
      <c r="H25" s="23"/>
      <c r="I25" s="23"/>
      <c r="J25" s="23"/>
      <c r="K25" s="24"/>
    </row>
    <row r="26" spans="2:11" ht="21" x14ac:dyDescent="0.25">
      <c r="B26" s="3" t="s">
        <v>15</v>
      </c>
      <c r="C26" s="19" t="s">
        <v>37</v>
      </c>
      <c r="D26" s="3" t="s">
        <v>3</v>
      </c>
      <c r="E26" s="3"/>
      <c r="F26" s="5">
        <v>2.88</v>
      </c>
      <c r="G26" s="5">
        <v>3.64</v>
      </c>
      <c r="H26" s="5"/>
      <c r="I26" s="5">
        <f>F26*G26</f>
        <v>10.4832</v>
      </c>
      <c r="J26" s="6">
        <v>1.1000000000000001</v>
      </c>
      <c r="K26" s="15">
        <f>I26*J26</f>
        <v>11.53152</v>
      </c>
    </row>
    <row r="27" spans="2:11" ht="21" x14ac:dyDescent="0.25">
      <c r="B27" s="3" t="s">
        <v>16</v>
      </c>
      <c r="C27" s="19" t="s">
        <v>38</v>
      </c>
      <c r="D27" s="3" t="s">
        <v>3</v>
      </c>
      <c r="E27" s="3"/>
      <c r="F27" s="5">
        <v>2.88</v>
      </c>
      <c r="G27" s="5">
        <v>3.09</v>
      </c>
      <c r="H27" s="5"/>
      <c r="I27" s="5">
        <f t="shared" ref="I27:I29" si="0">F27*G27</f>
        <v>8.8991999999999987</v>
      </c>
      <c r="J27" s="6">
        <v>1.1000000000000001</v>
      </c>
      <c r="K27" s="15">
        <f t="shared" ref="K27:K32" si="1">I27*J27</f>
        <v>9.7891199999999987</v>
      </c>
    </row>
    <row r="28" spans="2:11" ht="21" x14ac:dyDescent="0.25">
      <c r="B28" s="11" t="s">
        <v>17</v>
      </c>
      <c r="C28" s="19" t="s">
        <v>39</v>
      </c>
      <c r="D28" s="3" t="s">
        <v>3</v>
      </c>
      <c r="E28" s="3"/>
      <c r="F28" s="5">
        <v>2.88</v>
      </c>
      <c r="G28" s="5">
        <v>3.09</v>
      </c>
      <c r="H28" s="5"/>
      <c r="I28" s="5">
        <f t="shared" si="0"/>
        <v>8.8991999999999987</v>
      </c>
      <c r="J28" s="6">
        <v>1.1000000000000001</v>
      </c>
      <c r="K28" s="15">
        <f t="shared" si="1"/>
        <v>9.7891199999999987</v>
      </c>
    </row>
    <row r="29" spans="2:11" ht="21" x14ac:dyDescent="0.25">
      <c r="B29" s="11" t="s">
        <v>18</v>
      </c>
      <c r="C29" s="19" t="s">
        <v>40</v>
      </c>
      <c r="D29" s="3" t="s">
        <v>3</v>
      </c>
      <c r="E29" s="3"/>
      <c r="F29" s="5">
        <v>2.99</v>
      </c>
      <c r="G29" s="5">
        <v>1.1000000000000001</v>
      </c>
      <c r="H29" s="5"/>
      <c r="I29" s="5">
        <f t="shared" si="0"/>
        <v>3.2890000000000006</v>
      </c>
      <c r="J29" s="6">
        <v>1.1000000000000001</v>
      </c>
      <c r="K29" s="15">
        <f t="shared" si="1"/>
        <v>3.617900000000001</v>
      </c>
    </row>
    <row r="30" spans="2:11" ht="21" x14ac:dyDescent="0.25">
      <c r="B30" s="11" t="s">
        <v>63</v>
      </c>
      <c r="C30" s="19" t="s">
        <v>41</v>
      </c>
      <c r="D30" s="3" t="s">
        <v>3</v>
      </c>
      <c r="E30" s="3"/>
      <c r="F30" s="5">
        <v>1.8</v>
      </c>
      <c r="G30" s="5">
        <v>1.88</v>
      </c>
      <c r="H30" s="5"/>
      <c r="I30" s="5">
        <f>F30*G30</f>
        <v>3.3839999999999999</v>
      </c>
      <c r="J30" s="6">
        <v>1.1000000000000001</v>
      </c>
      <c r="K30" s="15">
        <f t="shared" si="1"/>
        <v>3.7224000000000004</v>
      </c>
    </row>
    <row r="31" spans="2:11" ht="21" x14ac:dyDescent="0.25">
      <c r="B31" s="11" t="s">
        <v>64</v>
      </c>
      <c r="C31" s="19" t="s">
        <v>42</v>
      </c>
      <c r="D31" s="3" t="s">
        <v>3</v>
      </c>
      <c r="E31" s="3"/>
      <c r="F31" s="5" t="s">
        <v>13</v>
      </c>
      <c r="G31" s="5" t="s">
        <v>14</v>
      </c>
      <c r="H31" s="5"/>
      <c r="I31" s="5">
        <f>(1.8*4.96)+(1.05*2.99)</f>
        <v>12.067500000000001</v>
      </c>
      <c r="J31" s="6">
        <v>1.1000000000000001</v>
      </c>
      <c r="K31" s="15">
        <f t="shared" si="1"/>
        <v>13.274250000000002</v>
      </c>
    </row>
    <row r="32" spans="2:11" ht="21" x14ac:dyDescent="0.25">
      <c r="B32" s="11" t="s">
        <v>65</v>
      </c>
      <c r="C32" s="19" t="s">
        <v>43</v>
      </c>
      <c r="D32" s="3" t="s">
        <v>3</v>
      </c>
      <c r="E32" s="3"/>
      <c r="F32" s="5">
        <v>2.99</v>
      </c>
      <c r="G32" s="5">
        <v>1.1000000000000001</v>
      </c>
      <c r="H32" s="5"/>
      <c r="I32" s="5">
        <f>F32*G32</f>
        <v>3.2890000000000006</v>
      </c>
      <c r="J32" s="6">
        <v>1.1000000000000001</v>
      </c>
      <c r="K32" s="15">
        <f t="shared" si="1"/>
        <v>3.617900000000001</v>
      </c>
    </row>
    <row r="33" spans="2:11" x14ac:dyDescent="0.25">
      <c r="B33" s="13" t="s">
        <v>66</v>
      </c>
      <c r="C33" s="19" t="s">
        <v>45</v>
      </c>
      <c r="D33" s="9" t="s">
        <v>3</v>
      </c>
      <c r="E33" s="40" t="s">
        <v>76</v>
      </c>
      <c r="F33" s="41"/>
      <c r="G33" s="41"/>
      <c r="H33" s="41"/>
      <c r="I33" s="41"/>
      <c r="J33" s="42"/>
      <c r="K33" s="15">
        <v>50.31</v>
      </c>
    </row>
    <row r="34" spans="2:11" x14ac:dyDescent="0.25">
      <c r="B34" s="13" t="s">
        <v>67</v>
      </c>
      <c r="C34" s="19" t="s">
        <v>68</v>
      </c>
      <c r="D34" s="4" t="s">
        <v>3</v>
      </c>
      <c r="E34" s="4">
        <v>2</v>
      </c>
      <c r="F34" s="5">
        <v>2.9</v>
      </c>
      <c r="G34" s="5">
        <v>3.63</v>
      </c>
      <c r="H34" s="5">
        <v>3</v>
      </c>
      <c r="I34" s="5">
        <f>F34*H34+G34*H34</f>
        <v>19.59</v>
      </c>
      <c r="J34" s="5"/>
      <c r="K34" s="15">
        <f>I34*E34</f>
        <v>39.18</v>
      </c>
    </row>
    <row r="35" spans="2:11" x14ac:dyDescent="0.25">
      <c r="B35" s="21">
        <v>6</v>
      </c>
      <c r="C35" s="22" t="s">
        <v>62</v>
      </c>
      <c r="D35" s="23"/>
      <c r="E35" s="23"/>
      <c r="F35" s="23"/>
      <c r="G35" s="23"/>
      <c r="H35" s="23"/>
      <c r="I35" s="23"/>
      <c r="J35" s="23"/>
      <c r="K35" s="24"/>
    </row>
    <row r="36" spans="2:11" ht="21" x14ac:dyDescent="0.25">
      <c r="B36" s="3" t="s">
        <v>12</v>
      </c>
      <c r="C36" s="19" t="s">
        <v>25</v>
      </c>
      <c r="D36" s="3" t="s">
        <v>0</v>
      </c>
      <c r="E36" s="3">
        <v>4</v>
      </c>
      <c r="F36" s="5">
        <v>0.8</v>
      </c>
      <c r="G36" s="5"/>
      <c r="H36" s="5">
        <v>2.1</v>
      </c>
      <c r="I36" s="5"/>
      <c r="J36" s="5"/>
      <c r="K36" s="16">
        <f>E36</f>
        <v>4</v>
      </c>
    </row>
    <row r="37" spans="2:11" x14ac:dyDescent="0.25">
      <c r="B37" s="11" t="s">
        <v>32</v>
      </c>
      <c r="C37" s="19" t="s">
        <v>46</v>
      </c>
      <c r="D37" s="3" t="s">
        <v>0</v>
      </c>
      <c r="E37" s="3">
        <v>3</v>
      </c>
      <c r="F37" s="5">
        <v>1.5</v>
      </c>
      <c r="G37" s="5"/>
      <c r="H37" s="5">
        <v>1.2</v>
      </c>
      <c r="I37" s="5">
        <f>F37*H37</f>
        <v>1.7999999999999998</v>
      </c>
      <c r="J37" s="5"/>
      <c r="K37" s="15">
        <f>E37*I37</f>
        <v>5.3999999999999995</v>
      </c>
    </row>
    <row r="38" spans="2:11" x14ac:dyDescent="0.25">
      <c r="B38" s="11" t="s">
        <v>33</v>
      </c>
      <c r="C38" s="19" t="s">
        <v>47</v>
      </c>
      <c r="D38" s="3" t="s">
        <v>0</v>
      </c>
      <c r="E38" s="3">
        <v>2</v>
      </c>
      <c r="F38" s="5">
        <v>0.8</v>
      </c>
      <c r="G38" s="5"/>
      <c r="H38" s="5">
        <v>0.6</v>
      </c>
      <c r="I38" s="5">
        <f>F38*H38</f>
        <v>0.48</v>
      </c>
      <c r="J38" s="5"/>
      <c r="K38" s="15">
        <f>E38*I38</f>
        <v>0.96</v>
      </c>
    </row>
    <row r="39" spans="2:11" x14ac:dyDescent="0.25">
      <c r="B39" s="21">
        <v>7</v>
      </c>
      <c r="C39" s="22" t="s">
        <v>81</v>
      </c>
      <c r="D39" s="23"/>
      <c r="E39" s="23"/>
      <c r="F39" s="23"/>
      <c r="G39" s="23"/>
      <c r="H39" s="23"/>
      <c r="I39" s="23"/>
      <c r="J39" s="23"/>
      <c r="K39" s="24"/>
    </row>
    <row r="40" spans="2:11" ht="52.5" x14ac:dyDescent="0.25">
      <c r="B40" s="13" t="s">
        <v>91</v>
      </c>
      <c r="C40" s="19" t="s">
        <v>88</v>
      </c>
      <c r="D40" s="13" t="s">
        <v>24</v>
      </c>
      <c r="E40" s="13">
        <v>134</v>
      </c>
      <c r="F40" s="25" t="s">
        <v>109</v>
      </c>
      <c r="G40" s="26"/>
      <c r="H40" s="26"/>
      <c r="I40" s="26"/>
      <c r="J40" s="27"/>
      <c r="K40" s="14">
        <f>E40</f>
        <v>134</v>
      </c>
    </row>
    <row r="41" spans="2:11" ht="42" x14ac:dyDescent="0.25">
      <c r="B41" s="13" t="s">
        <v>92</v>
      </c>
      <c r="C41" s="19" t="s">
        <v>89</v>
      </c>
      <c r="D41" s="13" t="s">
        <v>0</v>
      </c>
      <c r="E41" s="13">
        <v>26</v>
      </c>
      <c r="F41" s="25" t="s">
        <v>109</v>
      </c>
      <c r="G41" s="26"/>
      <c r="H41" s="26"/>
      <c r="I41" s="26"/>
      <c r="J41" s="27"/>
      <c r="K41" s="16">
        <f t="shared" ref="K41:K42" si="2">E41</f>
        <v>26</v>
      </c>
    </row>
    <row r="42" spans="2:11" ht="42" x14ac:dyDescent="0.25">
      <c r="B42" s="13" t="s">
        <v>93</v>
      </c>
      <c r="C42" s="19" t="s">
        <v>90</v>
      </c>
      <c r="D42" s="13" t="s">
        <v>0</v>
      </c>
      <c r="E42" s="13">
        <v>17</v>
      </c>
      <c r="F42" s="25" t="s">
        <v>109</v>
      </c>
      <c r="G42" s="26"/>
      <c r="H42" s="26"/>
      <c r="I42" s="26"/>
      <c r="J42" s="27"/>
      <c r="K42" s="16">
        <f t="shared" si="2"/>
        <v>17</v>
      </c>
    </row>
    <row r="43" spans="2:11" x14ac:dyDescent="0.25">
      <c r="B43" s="21">
        <v>8</v>
      </c>
      <c r="C43" s="22" t="s">
        <v>82</v>
      </c>
      <c r="D43" s="23"/>
      <c r="E43" s="23"/>
      <c r="F43" s="23"/>
      <c r="G43" s="23"/>
      <c r="H43" s="23"/>
      <c r="I43" s="23"/>
      <c r="J43" s="23"/>
      <c r="K43" s="24"/>
    </row>
    <row r="44" spans="2:11" ht="42" x14ac:dyDescent="0.25">
      <c r="B44" s="13" t="s">
        <v>101</v>
      </c>
      <c r="C44" s="19" t="s">
        <v>94</v>
      </c>
      <c r="D44" s="13" t="s">
        <v>0</v>
      </c>
      <c r="E44" s="13">
        <v>1</v>
      </c>
      <c r="F44" s="25" t="s">
        <v>108</v>
      </c>
      <c r="G44" s="26"/>
      <c r="H44" s="26"/>
      <c r="I44" s="26"/>
      <c r="J44" s="27"/>
      <c r="K44" s="16">
        <f>E44</f>
        <v>1</v>
      </c>
    </row>
    <row r="45" spans="2:11" ht="42" x14ac:dyDescent="0.25">
      <c r="B45" s="13" t="s">
        <v>102</v>
      </c>
      <c r="C45" s="19" t="s">
        <v>95</v>
      </c>
      <c r="D45" s="13" t="s">
        <v>0</v>
      </c>
      <c r="E45" s="13">
        <v>5</v>
      </c>
      <c r="F45" s="25" t="s">
        <v>108</v>
      </c>
      <c r="G45" s="26"/>
      <c r="H45" s="26"/>
      <c r="I45" s="26"/>
      <c r="J45" s="27"/>
      <c r="K45" s="16">
        <f t="shared" ref="K45:K50" si="3">E45</f>
        <v>5</v>
      </c>
    </row>
    <row r="46" spans="2:11" ht="42" x14ac:dyDescent="0.25">
      <c r="B46" s="13" t="s">
        <v>103</v>
      </c>
      <c r="C46" s="19" t="s">
        <v>96</v>
      </c>
      <c r="D46" s="13" t="s">
        <v>0</v>
      </c>
      <c r="E46" s="13">
        <v>2</v>
      </c>
      <c r="F46" s="25" t="s">
        <v>108</v>
      </c>
      <c r="G46" s="26"/>
      <c r="H46" s="26"/>
      <c r="I46" s="26"/>
      <c r="J46" s="27"/>
      <c r="K46" s="16">
        <f t="shared" si="3"/>
        <v>2</v>
      </c>
    </row>
    <row r="47" spans="2:11" ht="42" x14ac:dyDescent="0.25">
      <c r="B47" s="13" t="s">
        <v>104</v>
      </c>
      <c r="C47" s="19" t="s">
        <v>97</v>
      </c>
      <c r="D47" s="13" t="s">
        <v>0</v>
      </c>
      <c r="E47" s="13">
        <v>1</v>
      </c>
      <c r="F47" s="25" t="s">
        <v>108</v>
      </c>
      <c r="G47" s="26"/>
      <c r="H47" s="26"/>
      <c r="I47" s="26"/>
      <c r="J47" s="27"/>
      <c r="K47" s="16">
        <f t="shared" si="3"/>
        <v>1</v>
      </c>
    </row>
    <row r="48" spans="2:11" ht="42" x14ac:dyDescent="0.25">
      <c r="B48" s="13" t="s">
        <v>105</v>
      </c>
      <c r="C48" s="19" t="s">
        <v>98</v>
      </c>
      <c r="D48" s="13" t="s">
        <v>0</v>
      </c>
      <c r="E48" s="13">
        <v>1</v>
      </c>
      <c r="F48" s="25" t="s">
        <v>108</v>
      </c>
      <c r="G48" s="26"/>
      <c r="H48" s="26"/>
      <c r="I48" s="26"/>
      <c r="J48" s="27"/>
      <c r="K48" s="16">
        <f t="shared" si="3"/>
        <v>1</v>
      </c>
    </row>
    <row r="49" spans="2:11" ht="31.5" x14ac:dyDescent="0.25">
      <c r="B49" s="13" t="s">
        <v>106</v>
      </c>
      <c r="C49" s="19" t="s">
        <v>99</v>
      </c>
      <c r="D49" s="13" t="s">
        <v>0</v>
      </c>
      <c r="E49" s="13">
        <v>1</v>
      </c>
      <c r="F49" s="25" t="s">
        <v>108</v>
      </c>
      <c r="G49" s="26"/>
      <c r="H49" s="26"/>
      <c r="I49" s="26"/>
      <c r="J49" s="27"/>
      <c r="K49" s="16">
        <f t="shared" si="3"/>
        <v>1</v>
      </c>
    </row>
    <row r="50" spans="2:11" ht="52.5" x14ac:dyDescent="0.25">
      <c r="B50" s="13" t="s">
        <v>107</v>
      </c>
      <c r="C50" s="19" t="s">
        <v>100</v>
      </c>
      <c r="D50" s="13" t="s">
        <v>24</v>
      </c>
      <c r="E50" s="13">
        <v>75</v>
      </c>
      <c r="F50" s="25" t="s">
        <v>108</v>
      </c>
      <c r="G50" s="26"/>
      <c r="H50" s="26"/>
      <c r="I50" s="26"/>
      <c r="J50" s="27"/>
      <c r="K50" s="14">
        <f t="shared" si="3"/>
        <v>75</v>
      </c>
    </row>
    <row r="51" spans="2:11" x14ac:dyDescent="0.25">
      <c r="B51" s="21">
        <v>9</v>
      </c>
      <c r="C51" s="22" t="s">
        <v>70</v>
      </c>
      <c r="D51" s="23"/>
      <c r="E51" s="23"/>
      <c r="F51" s="23"/>
      <c r="G51" s="23"/>
      <c r="H51" s="23"/>
      <c r="I51" s="23"/>
      <c r="J51" s="23"/>
      <c r="K51" s="24"/>
    </row>
    <row r="52" spans="2:11" x14ac:dyDescent="0.25">
      <c r="B52" s="11" t="s">
        <v>19</v>
      </c>
      <c r="C52" s="19" t="s">
        <v>69</v>
      </c>
      <c r="D52" s="11" t="s">
        <v>24</v>
      </c>
      <c r="E52" s="11"/>
      <c r="F52" s="5"/>
      <c r="G52" s="5">
        <f>(8.25+6.55+3.01+4.67+6.55)+(0.82+1.45+5.05+4.75+3.2+3.2+5.05+1.44+0.82)</f>
        <v>54.81</v>
      </c>
      <c r="H52" s="5"/>
      <c r="I52" s="5"/>
      <c r="J52" s="6"/>
      <c r="K52" s="14">
        <f>G52</f>
        <v>54.81</v>
      </c>
    </row>
    <row r="53" spans="2:11" ht="21" x14ac:dyDescent="0.25">
      <c r="B53" s="11" t="s">
        <v>80</v>
      </c>
      <c r="C53" s="19" t="s">
        <v>77</v>
      </c>
      <c r="D53" s="11" t="s">
        <v>3</v>
      </c>
      <c r="E53" s="11"/>
      <c r="F53" s="5"/>
      <c r="G53" s="18" t="s">
        <v>78</v>
      </c>
      <c r="H53" s="18" t="s">
        <v>79</v>
      </c>
      <c r="I53" s="5">
        <f>(81.34*0.9+23.62*1.2)</f>
        <v>101.55000000000001</v>
      </c>
      <c r="J53" s="5"/>
      <c r="K53" s="15">
        <f>I53</f>
        <v>101.55000000000001</v>
      </c>
    </row>
    <row r="54" spans="2:11" x14ac:dyDescent="0.25">
      <c r="B54" s="21">
        <v>10</v>
      </c>
      <c r="C54" s="22" t="s">
        <v>83</v>
      </c>
      <c r="D54" s="23"/>
      <c r="E54" s="23"/>
      <c r="F54" s="23"/>
      <c r="G54" s="23"/>
      <c r="H54" s="23"/>
      <c r="I54" s="23"/>
      <c r="J54" s="23"/>
      <c r="K54" s="24"/>
    </row>
    <row r="55" spans="2:11" ht="21" x14ac:dyDescent="0.25">
      <c r="B55" s="13" t="s">
        <v>20</v>
      </c>
      <c r="C55" s="19" t="s">
        <v>110</v>
      </c>
      <c r="D55" s="13" t="s">
        <v>0</v>
      </c>
      <c r="E55" s="13">
        <v>4</v>
      </c>
      <c r="F55" s="25" t="s">
        <v>117</v>
      </c>
      <c r="G55" s="26"/>
      <c r="H55" s="26"/>
      <c r="I55" s="26"/>
      <c r="J55" s="27"/>
      <c r="K55" s="16">
        <f>E55</f>
        <v>4</v>
      </c>
    </row>
    <row r="56" spans="2:11" ht="42" x14ac:dyDescent="0.25">
      <c r="B56" s="13" t="s">
        <v>114</v>
      </c>
      <c r="C56" s="19" t="s">
        <v>111</v>
      </c>
      <c r="D56" s="13" t="s">
        <v>0</v>
      </c>
      <c r="E56" s="13">
        <v>4</v>
      </c>
      <c r="F56" s="25" t="s">
        <v>117</v>
      </c>
      <c r="G56" s="26"/>
      <c r="H56" s="26"/>
      <c r="I56" s="26"/>
      <c r="J56" s="27"/>
      <c r="K56" s="16">
        <f t="shared" ref="K56:K58" si="4">E56</f>
        <v>4</v>
      </c>
    </row>
    <row r="57" spans="2:11" ht="52.5" x14ac:dyDescent="0.25">
      <c r="B57" s="13" t="s">
        <v>115</v>
      </c>
      <c r="C57" s="19" t="s">
        <v>112</v>
      </c>
      <c r="D57" s="13" t="s">
        <v>24</v>
      </c>
      <c r="E57" s="13">
        <v>9.1</v>
      </c>
      <c r="F57" s="25" t="s">
        <v>117</v>
      </c>
      <c r="G57" s="26"/>
      <c r="H57" s="26"/>
      <c r="I57" s="26"/>
      <c r="J57" s="27"/>
      <c r="K57" s="14">
        <f t="shared" si="4"/>
        <v>9.1</v>
      </c>
    </row>
    <row r="58" spans="2:11" ht="21" x14ac:dyDescent="0.25">
      <c r="B58" s="13" t="s">
        <v>116</v>
      </c>
      <c r="C58" s="19" t="s">
        <v>113</v>
      </c>
      <c r="D58" s="13" t="s">
        <v>0</v>
      </c>
      <c r="E58" s="13">
        <v>2</v>
      </c>
      <c r="F58" s="25" t="s">
        <v>117</v>
      </c>
      <c r="G58" s="26"/>
      <c r="H58" s="26"/>
      <c r="I58" s="26"/>
      <c r="J58" s="27"/>
      <c r="K58" s="16">
        <f t="shared" si="4"/>
        <v>2</v>
      </c>
    </row>
    <row r="59" spans="2:11" x14ac:dyDescent="0.25">
      <c r="B59" s="21">
        <v>11</v>
      </c>
      <c r="C59" s="22" t="s">
        <v>87</v>
      </c>
      <c r="D59" s="23"/>
      <c r="E59" s="23"/>
      <c r="F59" s="23"/>
      <c r="G59" s="23"/>
      <c r="H59" s="23"/>
      <c r="I59" s="23"/>
      <c r="J59" s="23"/>
      <c r="K59" s="24"/>
    </row>
    <row r="60" spans="2:11" ht="42" x14ac:dyDescent="0.25">
      <c r="B60" s="13" t="s">
        <v>21</v>
      </c>
      <c r="C60" s="19" t="s">
        <v>118</v>
      </c>
      <c r="D60" s="13" t="s">
        <v>24</v>
      </c>
      <c r="E60" s="13">
        <v>33</v>
      </c>
      <c r="F60" s="25" t="s">
        <v>121</v>
      </c>
      <c r="G60" s="26"/>
      <c r="H60" s="26"/>
      <c r="I60" s="26"/>
      <c r="J60" s="27"/>
      <c r="K60" s="14">
        <f>E60</f>
        <v>33</v>
      </c>
    </row>
    <row r="61" spans="2:11" ht="42" x14ac:dyDescent="0.25">
      <c r="B61" s="13" t="s">
        <v>120</v>
      </c>
      <c r="C61" s="19" t="s">
        <v>119</v>
      </c>
      <c r="D61" s="13" t="s">
        <v>24</v>
      </c>
      <c r="E61" s="13">
        <v>85</v>
      </c>
      <c r="F61" s="25" t="s">
        <v>121</v>
      </c>
      <c r="G61" s="26"/>
      <c r="H61" s="26"/>
      <c r="I61" s="26"/>
      <c r="J61" s="27"/>
      <c r="K61" s="14">
        <f t="shared" ref="K61" si="5">E61</f>
        <v>85</v>
      </c>
    </row>
    <row r="62" spans="2:11" x14ac:dyDescent="0.25">
      <c r="B62" s="21">
        <v>12</v>
      </c>
      <c r="C62" s="22" t="s">
        <v>71</v>
      </c>
      <c r="D62" s="23"/>
      <c r="E62" s="23"/>
      <c r="F62" s="23"/>
      <c r="G62" s="23"/>
      <c r="H62" s="23"/>
      <c r="I62" s="23"/>
      <c r="J62" s="23"/>
      <c r="K62" s="24"/>
    </row>
    <row r="63" spans="2:11" x14ac:dyDescent="0.25">
      <c r="B63" s="11" t="s">
        <v>22</v>
      </c>
      <c r="C63" s="19" t="s">
        <v>72</v>
      </c>
      <c r="D63" s="11" t="s">
        <v>3</v>
      </c>
      <c r="E63" s="7" t="s">
        <v>73</v>
      </c>
      <c r="F63" s="17" t="s">
        <v>75</v>
      </c>
      <c r="G63" s="17" t="s">
        <v>74</v>
      </c>
      <c r="H63" s="12"/>
      <c r="I63" s="5">
        <f>7*(0.8*3)+1*(0.75+0.85+1.5+1.5+0.85+0.75)*7</f>
        <v>60.199999999999996</v>
      </c>
      <c r="J63" s="12"/>
      <c r="K63" s="15">
        <v>60</v>
      </c>
    </row>
    <row r="64" spans="2:11" x14ac:dyDescent="0.25">
      <c r="B64" s="8" t="s">
        <v>123</v>
      </c>
      <c r="C64" s="19" t="s">
        <v>26</v>
      </c>
      <c r="D64" s="8" t="s">
        <v>3</v>
      </c>
      <c r="E64" s="8">
        <v>1</v>
      </c>
      <c r="F64" s="5">
        <v>0.9</v>
      </c>
      <c r="G64" s="5"/>
      <c r="H64" s="5">
        <v>0.9</v>
      </c>
      <c r="I64" s="5">
        <f>F64*H64</f>
        <v>0.81</v>
      </c>
      <c r="J64" s="5"/>
      <c r="K64" s="15">
        <f>E64*I64</f>
        <v>0.81</v>
      </c>
    </row>
    <row r="65" spans="2:11" x14ac:dyDescent="0.25">
      <c r="B65" s="13" t="s">
        <v>124</v>
      </c>
      <c r="C65" s="19" t="s">
        <v>27</v>
      </c>
      <c r="D65" s="8" t="s">
        <v>3</v>
      </c>
      <c r="E65" s="8">
        <v>5</v>
      </c>
      <c r="F65" s="5">
        <v>0.7</v>
      </c>
      <c r="G65" s="5"/>
      <c r="H65" s="5">
        <v>0.9</v>
      </c>
      <c r="I65" s="5">
        <f t="shared" ref="I65:I68" si="6">F65*H65</f>
        <v>0.63</v>
      </c>
      <c r="J65" s="5"/>
      <c r="K65" s="15">
        <f t="shared" ref="K65:K68" si="7">E65*I65</f>
        <v>3.15</v>
      </c>
    </row>
    <row r="66" spans="2:11" x14ac:dyDescent="0.25">
      <c r="B66" s="13" t="s">
        <v>125</v>
      </c>
      <c r="C66" s="19" t="s">
        <v>28</v>
      </c>
      <c r="D66" s="8" t="s">
        <v>3</v>
      </c>
      <c r="E66" s="8">
        <v>1</v>
      </c>
      <c r="F66" s="5">
        <v>0.4</v>
      </c>
      <c r="G66" s="5"/>
      <c r="H66" s="5">
        <v>0.9</v>
      </c>
      <c r="I66" s="5">
        <f t="shared" si="6"/>
        <v>0.36000000000000004</v>
      </c>
      <c r="J66" s="5"/>
      <c r="K66" s="15">
        <f t="shared" si="7"/>
        <v>0.36000000000000004</v>
      </c>
    </row>
    <row r="67" spans="2:11" x14ac:dyDescent="0.25">
      <c r="B67" s="13" t="s">
        <v>126</v>
      </c>
      <c r="C67" s="19" t="s">
        <v>29</v>
      </c>
      <c r="D67" s="8" t="s">
        <v>3</v>
      </c>
      <c r="E67" s="8">
        <v>1</v>
      </c>
      <c r="F67" s="5">
        <v>1.4</v>
      </c>
      <c r="G67" s="5"/>
      <c r="H67" s="5">
        <v>0.9</v>
      </c>
      <c r="I67" s="5">
        <f t="shared" si="6"/>
        <v>1.26</v>
      </c>
      <c r="J67" s="5"/>
      <c r="K67" s="15">
        <f t="shared" si="7"/>
        <v>1.26</v>
      </c>
    </row>
    <row r="68" spans="2:11" x14ac:dyDescent="0.25">
      <c r="B68" s="13" t="s">
        <v>127</v>
      </c>
      <c r="C68" s="19" t="s">
        <v>30</v>
      </c>
      <c r="D68" s="8" t="s">
        <v>3</v>
      </c>
      <c r="E68" s="8">
        <v>8</v>
      </c>
      <c r="F68" s="5">
        <v>0.7</v>
      </c>
      <c r="G68" s="5"/>
      <c r="H68" s="5">
        <v>0.9</v>
      </c>
      <c r="I68" s="5">
        <f t="shared" si="6"/>
        <v>0.63</v>
      </c>
      <c r="J68" s="5"/>
      <c r="K68" s="15">
        <f t="shared" si="7"/>
        <v>5.04</v>
      </c>
    </row>
  </sheetData>
  <mergeCells count="33">
    <mergeCell ref="K8:K9"/>
    <mergeCell ref="B5:K6"/>
    <mergeCell ref="G8:G9"/>
    <mergeCell ref="H8:H9"/>
    <mergeCell ref="I8:I9"/>
    <mergeCell ref="J8:J9"/>
    <mergeCell ref="B8:B9"/>
    <mergeCell ref="C8:C9"/>
    <mergeCell ref="D8:D9"/>
    <mergeCell ref="E8:E9"/>
    <mergeCell ref="F8:F9"/>
    <mergeCell ref="D13:J13"/>
    <mergeCell ref="F40:J40"/>
    <mergeCell ref="F41:J41"/>
    <mergeCell ref="F42:J42"/>
    <mergeCell ref="D17:J19"/>
    <mergeCell ref="D22:J22"/>
    <mergeCell ref="E33:J33"/>
    <mergeCell ref="D14:J14"/>
    <mergeCell ref="D15:J15"/>
    <mergeCell ref="F47:J47"/>
    <mergeCell ref="F48:J48"/>
    <mergeCell ref="F49:J49"/>
    <mergeCell ref="F50:J50"/>
    <mergeCell ref="F44:J44"/>
    <mergeCell ref="F45:J45"/>
    <mergeCell ref="F46:J46"/>
    <mergeCell ref="F60:J60"/>
    <mergeCell ref="F61:J61"/>
    <mergeCell ref="F55:J55"/>
    <mergeCell ref="F56:J56"/>
    <mergeCell ref="F57:J57"/>
    <mergeCell ref="F58:J58"/>
  </mergeCell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 scaleWithDoc="0">
    <oddHeader>&amp;C&amp;G</oddHead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MÉMORIA DE CÁLCULO</vt:lpstr>
      <vt:lpstr>'MÉMORIA DE CÁLCULO'!Titulos_de_impressao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ELIZA LOURES STAUDT</dc:creator>
  <cp:lastModifiedBy>CARLOS EDUARDO TOSIN</cp:lastModifiedBy>
  <cp:lastPrinted>2021-06-18T17:03:13Z</cp:lastPrinted>
  <dcterms:created xsi:type="dcterms:W3CDTF">2021-05-27T17:14:07Z</dcterms:created>
  <dcterms:modified xsi:type="dcterms:W3CDTF">2024-03-15T15:33:16Z</dcterms:modified>
</cp:coreProperties>
</file>