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.corp.udesc.br\REITORIA\PROPPG\1. PESQUISA\EDITAIS\PIBIC-EM\EDITAL PIBIC-EM 2025\Concessão 2025-2026\"/>
    </mc:Choice>
  </mc:AlternateContent>
  <xr:revisionPtr revIDLastSave="0" documentId="13_ncr:1_{74B4FF26-1D6B-4DF0-B72C-214E6E19C165}" xr6:coauthVersionLast="47" xr6:coauthVersionMax="47" xr10:uidLastSave="{00000000-0000-0000-0000-000000000000}"/>
  <bookViews>
    <workbookView xWindow="-120" yWindow="-120" windowWidth="29040" windowHeight="15720" xr2:uid="{E41ED5FB-0369-453D-90D7-D48D14EE5B03}"/>
  </bookViews>
  <sheets>
    <sheet name="DISTRIBUIÇÃO" sheetId="1" r:id="rId1"/>
    <sheet name="RESULTADO" sheetId="4" r:id="rId2"/>
  </sheets>
  <definedNames>
    <definedName name="_xlnm._FilterDatabase" localSheetId="0" hidden="1">DISTRIBUIÇÃO!$A$7:$I$39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9" i="1"/>
  <c r="J10" i="1"/>
  <c r="J11" i="1"/>
  <c r="K11" i="1" s="1"/>
  <c r="J12" i="1"/>
  <c r="J13" i="1"/>
  <c r="K13" i="1" s="1"/>
  <c r="J8" i="1"/>
  <c r="K8" i="1" s="1"/>
  <c r="J15" i="1"/>
  <c r="K15" i="1" s="1"/>
  <c r="J16" i="1"/>
  <c r="J17" i="1"/>
  <c r="J18" i="1"/>
  <c r="K18" i="1" s="1"/>
  <c r="J19" i="1"/>
  <c r="J14" i="1"/>
  <c r="G20" i="1"/>
  <c r="G29" i="1"/>
  <c r="G39" i="1"/>
  <c r="G5" i="1"/>
  <c r="F39" i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2" i="1"/>
  <c r="K32" i="1" s="1"/>
  <c r="F29" i="1"/>
  <c r="B3" i="1" s="1"/>
  <c r="J24" i="1"/>
  <c r="K24" i="1" s="1"/>
  <c r="J25" i="1"/>
  <c r="K25" i="1" s="1"/>
  <c r="J26" i="1"/>
  <c r="K26" i="1" s="1"/>
  <c r="J27" i="1"/>
  <c r="K27" i="1" s="1"/>
  <c r="J28" i="1"/>
  <c r="K28" i="1" s="1"/>
  <c r="K23" i="1"/>
  <c r="F20" i="1"/>
  <c r="B2" i="1" s="1"/>
  <c r="K14" i="1"/>
  <c r="K9" i="1"/>
  <c r="K10" i="1"/>
  <c r="K16" i="1"/>
  <c r="K17" i="1"/>
  <c r="K12" i="1"/>
  <c r="K19" i="1"/>
  <c r="B5" i="1" l="1"/>
  <c r="C4" i="1" l="1"/>
  <c r="D4" i="1" s="1"/>
  <c r="C2" i="1"/>
  <c r="D2" i="1" s="1"/>
  <c r="C3" i="1"/>
  <c r="D3" i="1" s="1"/>
</calcChain>
</file>

<file path=xl/sharedStrings.xml><?xml version="1.0" encoding="utf-8"?>
<sst xmlns="http://schemas.openxmlformats.org/spreadsheetml/2006/main" count="285" uniqueCount="128">
  <si>
    <t>CAV</t>
  </si>
  <si>
    <t>DEPARTAMENTO DE AGRONOMIA CAV</t>
  </si>
  <si>
    <t>AIKE ANNELIESE KRETZSCHMAR</t>
  </si>
  <si>
    <t>NPP3141-2022 : Desempenho agronômico de novas cultivares de morangueiro no sul do Brasil</t>
  </si>
  <si>
    <t>NPP3326-2023 : TECNOLOGIAS PARA AUMENTAR A COMPETITIVIDADE DE POMICULTORES NO SUL DO BRASIL.</t>
  </si>
  <si>
    <t>LEO RUFATO</t>
  </si>
  <si>
    <t>NPP3325-2023 : Agregação de valor de produtos agrícolas através de bebidas fermentadas na Serra Catarinense.</t>
  </si>
  <si>
    <t>NPP3139-2022 : Avaliação de novos porta-enxertos para a cultura da macieira no Sul do Brasil</t>
  </si>
  <si>
    <t>NPP3324-2023 : Crescimento vegetativo e eficiência produtiva de pereiras europeias sobre diferentes porta-enxertos.</t>
  </si>
  <si>
    <t>DEPARTAMENTO DE ENGENHARIA AMBIENTAL E SANITARIA CAV</t>
  </si>
  <si>
    <t>CLAUDIA GUIMARAES CAMARGO CAMPOS</t>
  </si>
  <si>
    <t>NPP3277-2023 : AVALIAÇÃO BIOCLIMÁTICA DAS DIFERENTES REGIÕES DO ESTADO DE SANTA CATARINA</t>
  </si>
  <si>
    <t>DAIANA PETRY RUFATO</t>
  </si>
  <si>
    <t>PVAV268-2025 : TECNOLOGIAS APLICADAS PARA TRANSFORMAÇÃO DIGITAL DE POMARES E OTIMIZAÇÃO DAS TOMADAS DE DECISÃO</t>
  </si>
  <si>
    <t>DEPARTAMENTO DE ENGENHARIA FLORESTAL CAV</t>
  </si>
  <si>
    <t>VERALDO LIESENBERG</t>
  </si>
  <si>
    <t>NPP3038-2021 : Caracterização de Estádios Sucessionais de Vegetação Secundária Arbórea por meio de Múltiplos Dados de Sensoriamento Remoto</t>
  </si>
  <si>
    <t>NPP3037-2021 : Mapeamento e Monitoramento de Ambientes Florestais Complexos Explorando Múltiplos dados de Sensoriamento Remoto e Aprendizado Profundo</t>
  </si>
  <si>
    <t>NPP3036-2021 : Potencial de Dados Remotamente Situados para o Monitoramento da Vegetação, Análise de Risco e Desastres Naturais no Estado de Santa Catarina</t>
  </si>
  <si>
    <t>DEPARTAMENTO DE SOLOS E RECURSOS NATURAIS CAV</t>
  </si>
  <si>
    <t>LETICIA SEQUINATTO ROSSI</t>
  </si>
  <si>
    <t>PVAV293-2025 : SOLOS NO CONTEXTO DA EDUCAÇÃO BÁSICA: PESQUISA, FORMAÇÃO E PRÁTICAS EDUCATIVAS INOVADORAS</t>
  </si>
  <si>
    <t>PAULO CEZAR CASSOL</t>
  </si>
  <si>
    <t>PVAV166-2024 : Efeito residual de pó de rocha inoculado com microrganismos como fonte de fósforo para lavouras</t>
  </si>
  <si>
    <t>CCT</t>
  </si>
  <si>
    <t>DEPARTAMENTO DE ENGENHARIA MECANICA CCT</t>
  </si>
  <si>
    <t>CESAR EDIL DA COSTA</t>
  </si>
  <si>
    <t>NPP4201-2023 : EFEITO DO TRATAMENTO TERMOQUÍMICO DE BORETAÇÃO NA LIGA INCONEL 718</t>
  </si>
  <si>
    <t>DEPARTAMENTO DE FISICA CCT</t>
  </si>
  <si>
    <t>JULIO CESAR SAGAS</t>
  </si>
  <si>
    <t>NPP3908-2022 : Descargas luminescentes geradas por fontes pulsadas bipolares</t>
  </si>
  <si>
    <t>LUIS CESAR FONTANA</t>
  </si>
  <si>
    <t>NPP3223-2021 : Ciência e tecnologias de plasmas: estudos fundamentais e aplicados à ciência e engenharia de superfície - Parte 2.</t>
  </si>
  <si>
    <t>LUIZ CLEMENT</t>
  </si>
  <si>
    <t>NPP2981-2022 : COGNIÇÃO, MOTIVAÇÃO E PRÁTICAS EDUCATIVAS: RELAÇÕES E IMPLICAÇÕES NO PROCESSO DE ENSINO-APRENDIZAGEM DE CIÊNCIAS - 2022 a 2025</t>
  </si>
  <si>
    <t>DEPARTAMENTO DE MATEMATICA CCT</t>
  </si>
  <si>
    <t>SILVIA TERESINHA FRIZZARINI</t>
  </si>
  <si>
    <t>NPP3215-2022 : O ensino de Matemática e a inclusão: o desafio das diferenças Parte 2</t>
  </si>
  <si>
    <t>CEART</t>
  </si>
  <si>
    <t>DEPARTAMENTO DE MUSICA CEART</t>
  </si>
  <si>
    <t>VANIA BEATRIZ MULLER</t>
  </si>
  <si>
    <t>PVRT190-2024 : Uma etnografia entre os Chiapas: artisticidade, produção de subjetividades, educação musical.</t>
  </si>
  <si>
    <t>CEAVI</t>
  </si>
  <si>
    <t>DEPARTAMENTO DE CIENCIAS CONTABEIS CEAVI</t>
  </si>
  <si>
    <t>PAULO ROBERTO DA CUNHA</t>
  </si>
  <si>
    <t>PVVI303-2025 : RELAÇÃO DE VARIÁVEIS ORGANIZACIONAIS, INDIVIDUAIS E COMPORTAMENTAIS DO LÍDER NA QUALIDADE DE AUDITORIA (INTENÇÃO DE ROTATIVIDADE, COMPORTAMENTO DISFUNCIONAL E JULGAMENTO PROFISSIONAL)</t>
  </si>
  <si>
    <t>VANDERLEI DOS SANTOS</t>
  </si>
  <si>
    <t>NPP4162-2023 : INTERDEPENDÊNCIA DOS SISTEMAS DE CONTROLE GERENCIAL, INOVAÇÃO E DESEMPENHO DE STARTUPS: IMPLICAÇÕES DO SUPORTE DO ECOSSISTEMA E CICLO DE VIDA ORGANIZACIONAL</t>
  </si>
  <si>
    <t>CEFID</t>
  </si>
  <si>
    <t>DEPARTAMENTO DE FISIOTERAPIA CEFID</t>
  </si>
  <si>
    <t>ANELISE SONZA</t>
  </si>
  <si>
    <t>PVID360-2025 : INSTRUMENTO DE AVALIAÇÃO DE POSTURAS DINÂMICAS EM ATIVIDADES DE VIDA DIÁRIAS DE ESCOLARES: DESENVOLVIMENTO, VALIDAÇÃO E CONFIABILIDADE</t>
  </si>
  <si>
    <t>NPP4255-2023 : TECNOLOGIA NA EDUCAÇÃO POSTURAL NO FORMATO ONLINE E PRESENCIAL PARA ESCOLARES DO ENSINO FUNDAMENTAL: UM ENSAIO CLÍNICO NÃO RANDOMIZADO</t>
  </si>
  <si>
    <t>ELISABETE MARIA DE OLIVEIRA</t>
  </si>
  <si>
    <t>PVID108-2024 : APLICABILIDADE DE EXERGAMES NA ONCOLOGIA PEDIATRICA PARA DIMINUIÇÃO DA INATIVIDADE FÍSICA EM PACIENTES COM LEUCEMIA</t>
  </si>
  <si>
    <t>CEO</t>
  </si>
  <si>
    <t>DEPARTAMENTO DE ENFERMAGEM CEO</t>
  </si>
  <si>
    <t>OLVANI MARTINS DA SILVA</t>
  </si>
  <si>
    <t>PVEO52-2024 : ATELIÊ DE DESENVOLVIMENTO DE TECNOLOGIAS PARA PROMOÇÃO DA SAÚDE E PREVENÇÃO DAS DOENÇAS E AGRAVOS NÃO TRANSMISSÍVEIS</t>
  </si>
  <si>
    <t>DEPARTAMENTO DE ENGENHARIA DE ALIMENTOS E ENGENHARIA QUIMICA CEO</t>
  </si>
  <si>
    <t>ELISANDRA RIGO</t>
  </si>
  <si>
    <t>PVEO271-2025 : Modificação da caseína por remoção seletiva do cálcio: impacto na funcionalidade e aplicação na produção de produtos lácteos como iogurte e creme de queijo.</t>
  </si>
  <si>
    <t>CESFI</t>
  </si>
  <si>
    <t>DEPARTAMENTO DE GOVERNANCA PUBLICA CESFI</t>
  </si>
  <si>
    <t>SAMIRA KAUCHAKJE</t>
  </si>
  <si>
    <t>PVFI309-2025 : FRONTEIRAS DA SOLIDARIEDADE: POLÍTICAS MULTIESCALARES REDISTRIBUTIVAS E CLIMÁTICAS</t>
  </si>
  <si>
    <t>FAED</t>
  </si>
  <si>
    <t>DEPARTAMENTO DE GEOGRAFIA FAED</t>
  </si>
  <si>
    <t>ANDRE SOUZA MARTINELLO</t>
  </si>
  <si>
    <t>NPP4323-2023 : Geografia histórica em Santa Catarina</t>
  </si>
  <si>
    <t>DEPARTAMENTO DE PEDAGOGIA FAED</t>
  </si>
  <si>
    <t>LUCIANE MULAZANI DOS SANTOS</t>
  </si>
  <si>
    <t>PVED231-2024 : Rede de Pesquisa e Formação sobre Educação Matemática: alteridade, movimentos, experiências, expectativas e desafios</t>
  </si>
  <si>
    <t>CENTRO</t>
  </si>
  <si>
    <t>DEPARTAMENTO</t>
  </si>
  <si>
    <t>I - Ciências Agrárias, Ciências Biológicas e Ciências da Saúde</t>
  </si>
  <si>
    <t>II - Ciências Exatas e da Terra, Engenharias e Multidisciplinar</t>
  </si>
  <si>
    <t>III – Ciências Humanas, Ciências Sociais Aplicadas, Linguística, Letras e Artes</t>
  </si>
  <si>
    <t>ÁREA</t>
  </si>
  <si>
    <t>NOTA AD HOC</t>
  </si>
  <si>
    <t>ESCORE PROD</t>
  </si>
  <si>
    <t>NOTA Final = [(Nota Ad Hoc*0,5)+(NOTA SAPI(ponderado)*0,5)]</t>
  </si>
  <si>
    <t>Bolsista Prod.</t>
  </si>
  <si>
    <t>CLASSIFICAÇÃO</t>
  </si>
  <si>
    <t>DOCENTE</t>
  </si>
  <si>
    <t>PROJETO</t>
  </si>
  <si>
    <t>Nº Cotas</t>
  </si>
  <si>
    <t>PQ</t>
  </si>
  <si>
    <t>DTI</t>
  </si>
  <si>
    <t>DESCLASSIFICADOS</t>
  </si>
  <si>
    <t>1º</t>
  </si>
  <si>
    <t>12º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</si>
  <si>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</si>
  <si>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</si>
  <si>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</si>
  <si>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</si>
  <si>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</si>
  <si>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</si>
  <si>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</si>
  <si>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</si>
  <si>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</si>
  <si>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</si>
  <si>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Plano de trabalho não está aprovado</t>
  </si>
  <si>
    <t>% Total Demanda</t>
  </si>
  <si>
    <t>Ordem de arredondamento</t>
  </si>
  <si>
    <t>Quotas distribuídas por área</t>
  </si>
  <si>
    <r>
      <rPr>
        <b/>
        <sz val="10"/>
        <color rgb="FF000000"/>
        <rFont val="Calibri"/>
        <family val="2"/>
      </rPr>
      <t>I -</t>
    </r>
    <r>
      <rPr>
        <sz val="10"/>
        <color rgb="FF000000"/>
        <rFont val="Calibri"/>
        <family val="2"/>
      </rPr>
      <t xml:space="preserve"> Ciências Agrárias, Ciências Biológicas e Ciências da Saúde</t>
    </r>
  </si>
  <si>
    <r>
      <rPr>
        <b/>
        <sz val="10"/>
        <color rgb="FF000000"/>
        <rFont val="Calibri"/>
        <family val="2"/>
      </rPr>
      <t>II -</t>
    </r>
    <r>
      <rPr>
        <sz val="10"/>
        <color rgb="FF000000"/>
        <rFont val="Calibri"/>
        <family val="2"/>
      </rPr>
      <t xml:space="preserve"> Ciências Exatas e da Terra, Engenharias e Multidisciplinar</t>
    </r>
  </si>
  <si>
    <r>
      <rPr>
        <b/>
        <sz val="10"/>
        <color rgb="FF000000"/>
        <rFont val="Calibri"/>
        <family val="2"/>
      </rPr>
      <t>III -</t>
    </r>
    <r>
      <rPr>
        <sz val="10"/>
        <color rgb="FF000000"/>
        <rFont val="Calibri"/>
        <family val="2"/>
      </rPr>
      <t xml:space="preserve"> Ciências Humanas, Ciências Sociais Aplicadas, Linguística, Letras e Artes</t>
    </r>
  </si>
  <si>
    <t>Relativo às quotas disponíveis (12)</t>
  </si>
  <si>
    <t>Demanda de Projetos</t>
  </si>
  <si>
    <t>Reitoria</t>
  </si>
  <si>
    <t>Pró-Reitoria de Pesquisa e Pós-Graduação</t>
  </si>
  <si>
    <t>RESULTADO PRELIMINAR</t>
  </si>
  <si>
    <t>TOTAL DE COTAS DISTRIBUÍDAS AOS PROJETOS DE PESQUISA CONTEMPLADOS:</t>
  </si>
  <si>
    <t>Nº COTAS</t>
  </si>
  <si>
    <t>DISTRIBUIÇÃO DE COTAS - EDITAL PROPPG Nº 05/2025 - PIBIC-EM (CICLO: 2025-2026)</t>
  </si>
  <si>
    <t>ÁREA: I - Ciências Agrárias, Ciências Biológicas e Ciências da Saúde</t>
  </si>
  <si>
    <t>ÁREA: II - Ciências Exatas e da Terra, Engenharias e Multidisciplinar</t>
  </si>
  <si>
    <t>ÁREA: III – Ciências Humanas, Ciências Sociais Aplicadas, Linguística, Letras e Artes</t>
  </si>
  <si>
    <t>Florianópolis, 05 de agosto de 2025.</t>
  </si>
  <si>
    <t>Prof. Dr. Sérgio Henrique Pezzin</t>
  </si>
  <si>
    <t>Pró-reitor de Pesquisa e Pós-Graduação</t>
  </si>
  <si>
    <t>(assinado digitalmente)</t>
  </si>
  <si>
    <t>NOTA PONDERADA PROD.</t>
  </si>
  <si>
    <t>DEMANDA</t>
  </si>
  <si>
    <t>Motivo:</t>
  </si>
  <si>
    <t>Projeto de pesquisa sem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</si>
</sst>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Verdana"/>
      <family val="2"/>
    </font>
    <font>
      <b/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74999237037263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2" fontId="0" fillId="0" borderId="0" xfId="0" applyNumberFormat="1"/>
    <xf numFmtId="2" fontId="3" fillId="0" borderId="0" xfId="0" applyNumberFormat="1" applyFont="1"/>
    <xf numFmtId="0" fontId="0" fillId="2" borderId="0" xfId="0" applyFill="1"/>
    <xf numFmtId="0" fontId="2" fillId="2" borderId="0" xfId="0" applyFont="1" applyFill="1"/>
    <xf numFmtId="0" fontId="5" fillId="0" borderId="0" xfId="0" applyFont="1"/>
    <xf numFmtId="0" fontId="4" fillId="2" borderId="0" xfId="0" applyFont="1" applyFill="1"/>
    <xf numFmtId="2" fontId="4" fillId="2" borderId="0" xfId="0" applyNumberFormat="1" applyFont="1" applyFill="1"/>
    <xf numFmtId="0" fontId="7" fillId="5" borderId="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9" fontId="8" fillId="5" borderId="2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5" fontId="7" fillId="4" borderId="0" xfId="1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164" fontId="7" fillId="8" borderId="4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9" fillId="8" borderId="6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center" vertical="center"/>
    </xf>
    <xf numFmtId="165" fontId="7" fillId="6" borderId="9" xfId="1" applyNumberFormat="1" applyFont="1" applyFill="1" applyBorder="1" applyAlignment="1">
      <alignment horizontal="center" vertical="center"/>
    </xf>
    <xf numFmtId="164" fontId="7" fillId="6" borderId="9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/>
    </xf>
    <xf numFmtId="165" fontId="7" fillId="8" borderId="4" xfId="1" applyNumberFormat="1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1" fontId="7" fillId="6" borderId="9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1" fontId="7" fillId="8" borderId="4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10" borderId="0" xfId="0" applyFill="1"/>
    <xf numFmtId="0" fontId="0" fillId="11" borderId="0" xfId="0" applyFill="1"/>
    <xf numFmtId="0" fontId="8" fillId="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12" borderId="0" xfId="0" applyFont="1" applyFill="1"/>
    <xf numFmtId="0" fontId="17" fillId="0" borderId="0" xfId="0" applyFont="1"/>
    <xf numFmtId="0" fontId="15" fillId="5" borderId="14" xfId="0" applyFont="1" applyFill="1" applyBorder="1" applyAlignment="1">
      <alignment vertical="center"/>
    </xf>
    <xf numFmtId="0" fontId="15" fillId="5" borderId="14" xfId="0" applyFont="1" applyFill="1" applyBorder="1" applyAlignment="1">
      <alignment vertical="center" wrapText="1"/>
    </xf>
    <xf numFmtId="0" fontId="15" fillId="10" borderId="14" xfId="0" applyFont="1" applyFill="1" applyBorder="1" applyAlignment="1">
      <alignment vertical="center"/>
    </xf>
    <xf numFmtId="0" fontId="15" fillId="10" borderId="14" xfId="0" applyFont="1" applyFill="1" applyBorder="1" applyAlignment="1">
      <alignment vertical="center" wrapText="1"/>
    </xf>
    <xf numFmtId="0" fontId="15" fillId="10" borderId="15" xfId="0" applyFont="1" applyFill="1" applyBorder="1" applyAlignment="1">
      <alignment vertical="center"/>
    </xf>
    <xf numFmtId="0" fontId="15" fillId="10" borderId="15" xfId="0" applyFont="1" applyFill="1" applyBorder="1" applyAlignment="1">
      <alignment vertical="center" wrapText="1"/>
    </xf>
    <xf numFmtId="0" fontId="15" fillId="11" borderId="16" xfId="0" applyFont="1" applyFill="1" applyBorder="1" applyAlignment="1">
      <alignment vertical="center"/>
    </xf>
    <xf numFmtId="0" fontId="15" fillId="11" borderId="16" xfId="0" applyFont="1" applyFill="1" applyBorder="1" applyAlignment="1">
      <alignment vertical="center" wrapText="1"/>
    </xf>
    <xf numFmtId="0" fontId="15" fillId="11" borderId="14" xfId="0" applyFont="1" applyFill="1" applyBorder="1" applyAlignment="1">
      <alignment vertical="center"/>
    </xf>
    <xf numFmtId="0" fontId="15" fillId="11" borderId="14" xfId="0" applyFont="1" applyFill="1" applyBorder="1" applyAlignment="1">
      <alignment vertical="center" wrapText="1"/>
    </xf>
    <xf numFmtId="0" fontId="13" fillId="14" borderId="17" xfId="0" applyFont="1" applyFill="1" applyBorder="1" applyAlignment="1">
      <alignment horizontal="left"/>
    </xf>
    <xf numFmtId="0" fontId="13" fillId="14" borderId="18" xfId="0" applyFont="1" applyFill="1" applyBorder="1" applyAlignment="1">
      <alignment horizontal="left"/>
    </xf>
    <xf numFmtId="0" fontId="14" fillId="14" borderId="19" xfId="0" applyFont="1" applyFill="1" applyBorder="1"/>
    <xf numFmtId="0" fontId="15" fillId="5" borderId="22" xfId="0" applyFont="1" applyFill="1" applyBorder="1" applyAlignment="1">
      <alignment vertical="center"/>
    </xf>
    <xf numFmtId="0" fontId="15" fillId="5" borderId="23" xfId="0" applyFont="1" applyFill="1" applyBorder="1" applyAlignment="1">
      <alignment vertical="center"/>
    </xf>
    <xf numFmtId="0" fontId="15" fillId="10" borderId="22" xfId="0" applyFont="1" applyFill="1" applyBorder="1" applyAlignment="1">
      <alignment vertical="center"/>
    </xf>
    <xf numFmtId="0" fontId="15" fillId="10" borderId="23" xfId="0" applyFont="1" applyFill="1" applyBorder="1" applyAlignment="1">
      <alignment vertical="center"/>
    </xf>
    <xf numFmtId="0" fontId="15" fillId="10" borderId="24" xfId="0" applyFont="1" applyFill="1" applyBorder="1" applyAlignment="1">
      <alignment vertical="center"/>
    </xf>
    <xf numFmtId="0" fontId="15" fillId="10" borderId="25" xfId="0" applyFont="1" applyFill="1" applyBorder="1" applyAlignment="1">
      <alignment vertical="center"/>
    </xf>
    <xf numFmtId="0" fontId="15" fillId="11" borderId="26" xfId="0" applyFont="1" applyFill="1" applyBorder="1" applyAlignment="1">
      <alignment vertical="center"/>
    </xf>
    <xf numFmtId="0" fontId="15" fillId="11" borderId="27" xfId="0" applyFont="1" applyFill="1" applyBorder="1" applyAlignment="1">
      <alignment vertical="center"/>
    </xf>
    <xf numFmtId="0" fontId="15" fillId="11" borderId="22" xfId="0" applyFont="1" applyFill="1" applyBorder="1" applyAlignment="1">
      <alignment vertical="center"/>
    </xf>
    <xf numFmtId="0" fontId="15" fillId="11" borderId="23" xfId="0" applyFont="1" applyFill="1" applyBorder="1" applyAlignment="1">
      <alignment vertical="center"/>
    </xf>
    <xf numFmtId="0" fontId="18" fillId="13" borderId="5" xfId="0" applyFont="1" applyFill="1" applyBorder="1"/>
    <xf numFmtId="0" fontId="18" fillId="13" borderId="6" xfId="0" applyFont="1" applyFill="1" applyBorder="1"/>
    <xf numFmtId="0" fontId="14" fillId="13" borderId="6" xfId="0" applyFont="1" applyFill="1" applyBorder="1" applyAlignment="1">
      <alignment horizontal="right"/>
    </xf>
    <xf numFmtId="0" fontId="14" fillId="13" borderId="7" xfId="0" applyFont="1" applyFill="1" applyBorder="1"/>
    <xf numFmtId="0" fontId="15" fillId="0" borderId="0" xfId="0" applyFont="1"/>
    <xf numFmtId="0" fontId="16" fillId="13" borderId="20" xfId="0" applyFont="1" applyFill="1" applyBorder="1" applyAlignment="1">
      <alignment horizontal="left"/>
    </xf>
    <xf numFmtId="0" fontId="16" fillId="13" borderId="0" xfId="0" applyFont="1" applyFill="1" applyAlignment="1">
      <alignment horizontal="left"/>
    </xf>
    <xf numFmtId="0" fontId="16" fillId="13" borderId="21" xfId="0" applyFont="1" applyFill="1" applyBorder="1" applyAlignment="1">
      <alignment horizontal="left"/>
    </xf>
    <xf numFmtId="0" fontId="19" fillId="12" borderId="0" xfId="0" applyFont="1" applyFill="1" applyAlignment="1">
      <alignment horizontal="center" vertical="top" wrapText="1"/>
    </xf>
    <xf numFmtId="0" fontId="19" fillId="12" borderId="0" xfId="0" applyFont="1" applyFill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5" borderId="14" xfId="0" applyFill="1" applyBorder="1" applyAlignment="1">
      <alignment wrapText="1"/>
    </xf>
    <xf numFmtId="2" fontId="0" fillId="5" borderId="14" xfId="0" applyNumberFormat="1" applyFill="1" applyBorder="1" applyAlignment="1">
      <alignment wrapText="1"/>
    </xf>
    <xf numFmtId="164" fontId="0" fillId="5" borderId="14" xfId="0" applyNumberFormat="1" applyFill="1" applyBorder="1" applyAlignment="1">
      <alignment wrapText="1"/>
    </xf>
    <xf numFmtId="0" fontId="0" fillId="0" borderId="14" xfId="0" applyBorder="1" applyAlignment="1">
      <alignment wrapText="1"/>
    </xf>
    <xf numFmtId="2" fontId="0" fillId="0" borderId="14" xfId="0" applyNumberFormat="1" applyBorder="1" applyAlignment="1">
      <alignment wrapText="1"/>
    </xf>
    <xf numFmtId="164" fontId="0" fillId="0" borderId="14" xfId="0" applyNumberFormat="1" applyBorder="1" applyAlignment="1">
      <alignment wrapText="1"/>
    </xf>
    <xf numFmtId="0" fontId="3" fillId="0" borderId="1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10" borderId="14" xfId="0" applyFill="1" applyBorder="1" applyAlignment="1">
      <alignment wrapText="1"/>
    </xf>
    <xf numFmtId="2" fontId="0" fillId="10" borderId="14" xfId="0" applyNumberFormat="1" applyFill="1" applyBorder="1" applyAlignment="1">
      <alignment wrapText="1"/>
    </xf>
    <xf numFmtId="164" fontId="0" fillId="10" borderId="14" xfId="0" applyNumberFormat="1" applyFill="1" applyBorder="1" applyAlignment="1">
      <alignment wrapText="1"/>
    </xf>
    <xf numFmtId="0" fontId="9" fillId="8" borderId="14" xfId="0" applyFont="1" applyFill="1" applyBorder="1" applyAlignment="1">
      <alignment horizontal="left" wrapText="1"/>
    </xf>
    <xf numFmtId="0" fontId="0" fillId="11" borderId="14" xfId="0" applyFill="1" applyBorder="1" applyAlignment="1">
      <alignment wrapText="1"/>
    </xf>
    <xf numFmtId="2" fontId="0" fillId="11" borderId="14" xfId="0" applyNumberFormat="1" applyFill="1" applyBorder="1" applyAlignment="1">
      <alignment wrapText="1"/>
    </xf>
    <xf numFmtId="164" fontId="0" fillId="11" borderId="14" xfId="0" applyNumberFormat="1" applyFill="1" applyBorder="1" applyAlignment="1">
      <alignment wrapText="1"/>
    </xf>
    <xf numFmtId="0" fontId="3" fillId="11" borderId="14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9" fillId="4" borderId="14" xfId="0" applyFont="1" applyFill="1" applyBorder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0" borderId="14" xfId="0" applyFont="1" applyBorder="1"/>
    <xf numFmtId="0" fontId="9" fillId="4" borderId="6" xfId="0" applyFont="1" applyFill="1" applyBorder="1" applyAlignment="1">
      <alignment horizontal="left" wrapText="1"/>
    </xf>
    <xf numFmtId="0" fontId="9" fillId="6" borderId="6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left" wrapText="1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1400176</xdr:colOff>
      <xdr:row>4</xdr:row>
      <xdr:rowOff>26671</xdr:rowOff>
    </xdr:to>
    <xdr:pic>
      <xdr:nvPicPr>
        <xdr:cNvPr id="2" name="Imagem 1" descr="LOGO UDESC 2015 cor_horizontal_ass_1_rgb">
          <a:extLst>
            <a:ext uri="{FF2B5EF4-FFF2-40B4-BE49-F238E27FC236}">
              <a16:creationId xmlns:a16="http://schemas.microsoft.com/office/drawing/2014/main" id="{34FDDEE2-0445-4F48-B639-540177B235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1" cy="788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3F36-9691-47A3-80C6-2E498BBD785F}">
  <dimension ref="A1:M46"/>
  <sheetViews>
    <sheetView tabSelected="1" topLeftCell="B1" workbookViewId="0">
      <selection activeCell="H9" sqref="H9"/>
    </sheetView>
  </sheetViews>
  <sheetFormatPr defaultRowHeight="15" x14ac:dyDescent="0.25"/>
  <cols>
    <col min="1" max="1" width="54.7109375" customWidth="1"/>
    <col min="2" max="2" width="7.28515625" customWidth="1"/>
    <col min="3" max="3" width="23.85546875" customWidth="1"/>
    <col min="4" max="4" width="30.5703125" customWidth="1"/>
    <col min="5" max="5" width="35.5703125" customWidth="1"/>
    <col min="7" max="7" width="9" customWidth="1"/>
    <col min="8" max="8" width="7.7109375" customWidth="1"/>
    <col min="9" max="9" width="7.140625" customWidth="1"/>
    <col min="10" max="10" width="10.5703125" customWidth="1"/>
    <col min="11" max="11" width="14.140625" customWidth="1"/>
    <col min="12" max="12" width="7.28515625" customWidth="1"/>
    <col min="13" max="13" width="12.7109375" bestFit="1" customWidth="1"/>
  </cols>
  <sheetData>
    <row r="1" spans="1:13" ht="38.25" x14ac:dyDescent="0.25">
      <c r="A1" s="9"/>
      <c r="B1" s="40" t="s">
        <v>110</v>
      </c>
      <c r="C1" s="10" t="s">
        <v>103</v>
      </c>
      <c r="D1" s="11" t="s">
        <v>109</v>
      </c>
      <c r="E1" s="11" t="s">
        <v>104</v>
      </c>
      <c r="F1" s="11"/>
      <c r="G1" s="12" t="s">
        <v>105</v>
      </c>
    </row>
    <row r="2" spans="1:13" x14ac:dyDescent="0.25">
      <c r="A2" s="23" t="s">
        <v>106</v>
      </c>
      <c r="B2" s="24">
        <f>F20</f>
        <v>9</v>
      </c>
      <c r="C2" s="25">
        <f>B2/$B$5</f>
        <v>0.40909090909090912</v>
      </c>
      <c r="D2" s="34">
        <f>C2*12</f>
        <v>4.9090909090909092</v>
      </c>
      <c r="E2" s="26" t="s">
        <v>90</v>
      </c>
      <c r="F2" s="26"/>
      <c r="G2" s="27">
        <v>6</v>
      </c>
    </row>
    <row r="3" spans="1:13" x14ac:dyDescent="0.25">
      <c r="A3" s="21" t="s">
        <v>107</v>
      </c>
      <c r="B3" s="33">
        <f>F29</f>
        <v>6</v>
      </c>
      <c r="C3" s="13">
        <f t="shared" ref="C3:C4" si="0">B3/$B$5</f>
        <v>0.27272727272727271</v>
      </c>
      <c r="D3" s="35">
        <f>C3*12</f>
        <v>3.2727272727272725</v>
      </c>
      <c r="E3" s="28" t="s">
        <v>93</v>
      </c>
      <c r="F3" s="28"/>
      <c r="G3" s="29">
        <v>3</v>
      </c>
    </row>
    <row r="4" spans="1:13" x14ac:dyDescent="0.25">
      <c r="A4" s="30" t="s">
        <v>108</v>
      </c>
      <c r="B4" s="14">
        <v>7</v>
      </c>
      <c r="C4" s="31">
        <f t="shared" si="0"/>
        <v>0.31818181818181818</v>
      </c>
      <c r="D4" s="36">
        <f>C4*12</f>
        <v>3.8181818181818183</v>
      </c>
      <c r="E4" s="15" t="s">
        <v>92</v>
      </c>
      <c r="F4" s="15"/>
      <c r="G4" s="32">
        <v>3</v>
      </c>
    </row>
    <row r="5" spans="1:13" ht="15.75" thickBot="1" x14ac:dyDescent="0.3">
      <c r="A5" s="16"/>
      <c r="B5" s="17">
        <f>SUBTOTAL(9,B2:B4)</f>
        <v>22</v>
      </c>
      <c r="C5" s="17"/>
      <c r="D5" s="18"/>
      <c r="E5" s="19"/>
      <c r="F5" s="19"/>
      <c r="G5" s="20">
        <f>SUM(G2:G4)</f>
        <v>12</v>
      </c>
    </row>
    <row r="7" spans="1:13" s="80" customFormat="1" ht="65.25" thickBot="1" x14ac:dyDescent="0.3">
      <c r="A7" s="103" t="s">
        <v>78</v>
      </c>
      <c r="B7" s="104" t="s">
        <v>73</v>
      </c>
      <c r="C7" s="104" t="s">
        <v>74</v>
      </c>
      <c r="D7" s="104" t="s">
        <v>84</v>
      </c>
      <c r="E7" s="104" t="s">
        <v>85</v>
      </c>
      <c r="F7" s="104" t="s">
        <v>86</v>
      </c>
      <c r="G7" s="104" t="s">
        <v>125</v>
      </c>
      <c r="H7" s="104" t="s">
        <v>79</v>
      </c>
      <c r="I7" s="104" t="s">
        <v>80</v>
      </c>
      <c r="J7" s="104" t="s">
        <v>124</v>
      </c>
      <c r="K7" s="104" t="s">
        <v>81</v>
      </c>
      <c r="L7" s="104" t="s">
        <v>82</v>
      </c>
      <c r="M7" s="104" t="s">
        <v>83</v>
      </c>
    </row>
    <row r="8" spans="1:13" ht="45" x14ac:dyDescent="0.25">
      <c r="A8" s="37" t="s">
        <v>75</v>
      </c>
      <c r="B8" s="82" t="s">
        <v>0</v>
      </c>
      <c r="C8" s="82" t="s">
        <v>1</v>
      </c>
      <c r="D8" s="82" t="s">
        <v>5</v>
      </c>
      <c r="E8" s="82" t="s">
        <v>7</v>
      </c>
      <c r="F8" s="82">
        <v>1</v>
      </c>
      <c r="G8" s="82">
        <v>1</v>
      </c>
      <c r="H8" s="83">
        <v>10</v>
      </c>
      <c r="I8" s="82">
        <v>401</v>
      </c>
      <c r="J8" s="84">
        <f>(I8*10)/580</f>
        <v>6.9137931034482758</v>
      </c>
      <c r="K8" s="83">
        <f>(H8*0.5)+(J8*0.5)</f>
        <v>8.4568965517241388</v>
      </c>
      <c r="L8" s="82" t="s">
        <v>87</v>
      </c>
      <c r="M8" s="82" t="s">
        <v>90</v>
      </c>
    </row>
    <row r="9" spans="1:13" ht="45" x14ac:dyDescent="0.25">
      <c r="A9" s="37" t="s">
        <v>75</v>
      </c>
      <c r="B9" s="82" t="s">
        <v>0</v>
      </c>
      <c r="C9" s="82" t="s">
        <v>1</v>
      </c>
      <c r="D9" s="82" t="s">
        <v>5</v>
      </c>
      <c r="E9" s="82" t="s">
        <v>6</v>
      </c>
      <c r="F9" s="82">
        <v>1</v>
      </c>
      <c r="G9" s="82">
        <v>1</v>
      </c>
      <c r="H9" s="83">
        <v>9.5</v>
      </c>
      <c r="I9" s="82">
        <v>401</v>
      </c>
      <c r="J9" s="84">
        <f t="shared" ref="J9:J13" si="1">(I9*10)/580</f>
        <v>6.9137931034482758</v>
      </c>
      <c r="K9" s="83">
        <f>(H9*0.5)+(J9*0.5)</f>
        <v>8.2068965517241388</v>
      </c>
      <c r="L9" s="82" t="s">
        <v>87</v>
      </c>
      <c r="M9" s="82" t="s">
        <v>92</v>
      </c>
    </row>
    <row r="10" spans="1:13" ht="60" x14ac:dyDescent="0.25">
      <c r="A10" s="37" t="s">
        <v>75</v>
      </c>
      <c r="B10" s="82" t="s">
        <v>0</v>
      </c>
      <c r="C10" s="82" t="s">
        <v>1</v>
      </c>
      <c r="D10" s="82" t="s">
        <v>5</v>
      </c>
      <c r="E10" s="82" t="s">
        <v>8</v>
      </c>
      <c r="F10" s="82">
        <v>1</v>
      </c>
      <c r="G10" s="82">
        <v>1</v>
      </c>
      <c r="H10" s="83">
        <v>9.1</v>
      </c>
      <c r="I10" s="82">
        <v>401</v>
      </c>
      <c r="J10" s="84">
        <f t="shared" si="1"/>
        <v>6.9137931034482758</v>
      </c>
      <c r="K10" s="83">
        <f>(H10*0.5)+(J10*0.5)</f>
        <v>8.0068965517241377</v>
      </c>
      <c r="L10" s="82" t="s">
        <v>87</v>
      </c>
      <c r="M10" s="82" t="s">
        <v>93</v>
      </c>
    </row>
    <row r="11" spans="1:13" ht="45" x14ac:dyDescent="0.25">
      <c r="A11" s="37" t="s">
        <v>75</v>
      </c>
      <c r="B11" s="82" t="s">
        <v>0</v>
      </c>
      <c r="C11" s="82" t="s">
        <v>1</v>
      </c>
      <c r="D11" s="82" t="s">
        <v>2</v>
      </c>
      <c r="E11" s="82" t="s">
        <v>3</v>
      </c>
      <c r="F11" s="82">
        <v>1</v>
      </c>
      <c r="G11" s="82">
        <v>1</v>
      </c>
      <c r="H11" s="83">
        <v>10</v>
      </c>
      <c r="I11" s="82">
        <v>112</v>
      </c>
      <c r="J11" s="84">
        <f t="shared" si="1"/>
        <v>1.9310344827586208</v>
      </c>
      <c r="K11" s="83">
        <f>(H11*0.5)+(J11*0.5)</f>
        <v>5.9655172413793105</v>
      </c>
      <c r="L11" s="82" t="s">
        <v>87</v>
      </c>
      <c r="M11" s="82" t="s">
        <v>94</v>
      </c>
    </row>
    <row r="12" spans="1:13" ht="45" x14ac:dyDescent="0.25">
      <c r="A12" s="37" t="s">
        <v>75</v>
      </c>
      <c r="B12" s="82" t="s">
        <v>0</v>
      </c>
      <c r="C12" s="82" t="s">
        <v>1</v>
      </c>
      <c r="D12" s="82" t="s">
        <v>2</v>
      </c>
      <c r="E12" s="82" t="s">
        <v>4</v>
      </c>
      <c r="F12" s="82">
        <v>1</v>
      </c>
      <c r="G12" s="82">
        <v>1</v>
      </c>
      <c r="H12" s="83">
        <v>10</v>
      </c>
      <c r="I12" s="82">
        <v>112</v>
      </c>
      <c r="J12" s="84">
        <f t="shared" si="1"/>
        <v>1.9310344827586208</v>
      </c>
      <c r="K12" s="83">
        <f>(H12*0.5)+(J12*0.5)</f>
        <v>5.9655172413793105</v>
      </c>
      <c r="L12" s="82" t="s">
        <v>87</v>
      </c>
      <c r="M12" s="82" t="s">
        <v>95</v>
      </c>
    </row>
    <row r="13" spans="1:13" ht="60" x14ac:dyDescent="0.25">
      <c r="A13" s="37" t="s">
        <v>75</v>
      </c>
      <c r="B13" s="82" t="s">
        <v>0</v>
      </c>
      <c r="C13" s="82" t="s">
        <v>9</v>
      </c>
      <c r="D13" s="82" t="s">
        <v>12</v>
      </c>
      <c r="E13" s="82" t="s">
        <v>13</v>
      </c>
      <c r="F13" s="82">
        <v>1</v>
      </c>
      <c r="G13" s="82">
        <v>1</v>
      </c>
      <c r="H13" s="83">
        <v>5.8</v>
      </c>
      <c r="I13" s="82">
        <v>351</v>
      </c>
      <c r="J13" s="84">
        <f t="shared" si="1"/>
        <v>6.0517241379310347</v>
      </c>
      <c r="K13" s="83">
        <f>(H13*0.5)+(J13*0.5)</f>
        <v>5.9258620689655173</v>
      </c>
      <c r="L13" s="82" t="s">
        <v>88</v>
      </c>
      <c r="M13" s="82" t="s">
        <v>96</v>
      </c>
    </row>
    <row r="14" spans="1:13" ht="90" x14ac:dyDescent="0.25">
      <c r="A14" t="s">
        <v>75</v>
      </c>
      <c r="B14" s="85" t="s">
        <v>48</v>
      </c>
      <c r="C14" s="85" t="s">
        <v>49</v>
      </c>
      <c r="D14" s="85" t="s">
        <v>50</v>
      </c>
      <c r="E14" s="85" t="s">
        <v>52</v>
      </c>
      <c r="F14" s="85">
        <v>1</v>
      </c>
      <c r="G14" s="85">
        <v>1</v>
      </c>
      <c r="H14" s="86">
        <v>9.8000000000000007</v>
      </c>
      <c r="I14" s="85">
        <v>580</v>
      </c>
      <c r="J14" s="87">
        <f>(I14*10)/580</f>
        <v>10</v>
      </c>
      <c r="K14" s="86">
        <f>(H14*0.5)+(J14*0.5)</f>
        <v>9.9</v>
      </c>
      <c r="L14" s="85"/>
      <c r="M14" s="85" t="s">
        <v>97</v>
      </c>
    </row>
    <row r="15" spans="1:13" ht="75" x14ac:dyDescent="0.25">
      <c r="A15" t="s">
        <v>75</v>
      </c>
      <c r="B15" s="85" t="s">
        <v>48</v>
      </c>
      <c r="C15" s="85" t="s">
        <v>49</v>
      </c>
      <c r="D15" s="85" t="s">
        <v>50</v>
      </c>
      <c r="E15" s="85" t="s">
        <v>51</v>
      </c>
      <c r="F15" s="85">
        <v>1</v>
      </c>
      <c r="G15" s="85">
        <v>1</v>
      </c>
      <c r="H15" s="86">
        <v>8.1</v>
      </c>
      <c r="I15" s="85">
        <v>580</v>
      </c>
      <c r="J15" s="87">
        <f t="shared" ref="J15:J19" si="2">(I15*10)/580</f>
        <v>10</v>
      </c>
      <c r="K15" s="86">
        <f>(H15*0.5)+(J15*0.5)</f>
        <v>9.0500000000000007</v>
      </c>
      <c r="L15" s="85"/>
      <c r="M15" s="85" t="s">
        <v>98</v>
      </c>
    </row>
    <row r="16" spans="1:13" ht="60" x14ac:dyDescent="0.25">
      <c r="A16" t="s">
        <v>75</v>
      </c>
      <c r="B16" s="85" t="s">
        <v>0</v>
      </c>
      <c r="C16" s="85" t="s">
        <v>9</v>
      </c>
      <c r="D16" s="85" t="s">
        <v>10</v>
      </c>
      <c r="E16" s="85" t="s">
        <v>11</v>
      </c>
      <c r="F16" s="85">
        <v>1</v>
      </c>
      <c r="G16" s="85">
        <v>1</v>
      </c>
      <c r="H16" s="86">
        <v>10</v>
      </c>
      <c r="I16" s="85">
        <v>359</v>
      </c>
      <c r="J16" s="87">
        <f t="shared" si="2"/>
        <v>6.1896551724137927</v>
      </c>
      <c r="K16" s="86">
        <f>(H16*0.5)+(J16*0.5)</f>
        <v>8.0948275862068968</v>
      </c>
      <c r="L16" s="85"/>
      <c r="M16" s="85" t="s">
        <v>99</v>
      </c>
    </row>
    <row r="17" spans="1:13" ht="75" x14ac:dyDescent="0.25">
      <c r="A17" t="s">
        <v>75</v>
      </c>
      <c r="B17" s="85" t="s">
        <v>55</v>
      </c>
      <c r="C17" s="85" t="s">
        <v>56</v>
      </c>
      <c r="D17" s="85" t="s">
        <v>57</v>
      </c>
      <c r="E17" s="85" t="s">
        <v>58</v>
      </c>
      <c r="F17" s="85">
        <v>1</v>
      </c>
      <c r="G17" s="85">
        <v>1</v>
      </c>
      <c r="H17" s="86">
        <v>9.3000000000000007</v>
      </c>
      <c r="I17" s="85">
        <v>256</v>
      </c>
      <c r="J17" s="87">
        <f t="shared" si="2"/>
        <v>4.4137931034482758</v>
      </c>
      <c r="K17" s="86">
        <f>(H17*0.5)+(J17*0.5)</f>
        <v>6.8568965517241383</v>
      </c>
      <c r="L17" s="85"/>
      <c r="M17" s="85" t="s">
        <v>100</v>
      </c>
    </row>
    <row r="18" spans="1:13" s="1" customFormat="1" ht="60" x14ac:dyDescent="0.25">
      <c r="A18" t="s">
        <v>75</v>
      </c>
      <c r="B18" s="85" t="s">
        <v>0</v>
      </c>
      <c r="C18" s="85" t="s">
        <v>19</v>
      </c>
      <c r="D18" s="85" t="s">
        <v>20</v>
      </c>
      <c r="E18" s="85" t="s">
        <v>21</v>
      </c>
      <c r="F18" s="85">
        <v>1</v>
      </c>
      <c r="G18" s="85">
        <v>1</v>
      </c>
      <c r="H18" s="86">
        <v>9.3000000000000007</v>
      </c>
      <c r="I18" s="85">
        <v>200</v>
      </c>
      <c r="J18" s="87">
        <f t="shared" si="2"/>
        <v>3.4482758620689653</v>
      </c>
      <c r="K18" s="86">
        <f>(H18*0.5)+(J18*0.5)</f>
        <v>6.3741379310344826</v>
      </c>
      <c r="L18" s="85"/>
      <c r="M18" s="85" t="s">
        <v>101</v>
      </c>
    </row>
    <row r="19" spans="1:13" ht="75" x14ac:dyDescent="0.25">
      <c r="A19" t="s">
        <v>75</v>
      </c>
      <c r="B19" s="85" t="s">
        <v>48</v>
      </c>
      <c r="C19" s="85" t="s">
        <v>49</v>
      </c>
      <c r="D19" s="85" t="s">
        <v>53</v>
      </c>
      <c r="E19" s="85" t="s">
        <v>54</v>
      </c>
      <c r="F19" s="85">
        <v>1</v>
      </c>
      <c r="G19" s="85">
        <v>1</v>
      </c>
      <c r="H19" s="86">
        <v>9.1999999999999993</v>
      </c>
      <c r="I19" s="85">
        <v>12</v>
      </c>
      <c r="J19" s="87">
        <f t="shared" si="2"/>
        <v>0.20689655172413793</v>
      </c>
      <c r="K19" s="86">
        <f>(H19*0.5)+(J19*0.5)</f>
        <v>4.703448275862069</v>
      </c>
      <c r="L19" s="88"/>
      <c r="M19" s="89" t="s">
        <v>91</v>
      </c>
    </row>
    <row r="20" spans="1:13" x14ac:dyDescent="0.25">
      <c r="A20" s="4"/>
      <c r="B20" s="4"/>
      <c r="C20" s="98"/>
      <c r="D20" s="4"/>
      <c r="E20" s="4"/>
      <c r="F20" s="5">
        <f>SUM(F8:F16)</f>
        <v>9</v>
      </c>
      <c r="G20" s="5">
        <f>SUM(G8:G16)</f>
        <v>9</v>
      </c>
      <c r="H20" s="4"/>
      <c r="I20" s="4"/>
      <c r="J20" s="4"/>
      <c r="K20" s="4"/>
      <c r="L20" s="4"/>
      <c r="M20" s="4"/>
    </row>
    <row r="21" spans="1:13" x14ac:dyDescent="0.25">
      <c r="A21" s="1"/>
      <c r="B21" s="1"/>
      <c r="C21" s="81"/>
      <c r="D21" s="1"/>
      <c r="E21" s="1"/>
      <c r="F21" s="1"/>
      <c r="G21" s="1"/>
      <c r="H21" s="3"/>
      <c r="I21" s="1"/>
      <c r="J21" s="1"/>
    </row>
    <row r="22" spans="1:13" s="80" customFormat="1" ht="65.25" thickBot="1" x14ac:dyDescent="0.3">
      <c r="A22" s="102" t="s">
        <v>78</v>
      </c>
      <c r="B22" s="99" t="s">
        <v>73</v>
      </c>
      <c r="C22" s="99" t="s">
        <v>74</v>
      </c>
      <c r="D22" s="99" t="s">
        <v>84</v>
      </c>
      <c r="E22" s="99" t="s">
        <v>85</v>
      </c>
      <c r="F22" s="99" t="s">
        <v>86</v>
      </c>
      <c r="G22" s="99" t="s">
        <v>125</v>
      </c>
      <c r="H22" s="99" t="s">
        <v>79</v>
      </c>
      <c r="I22" s="99" t="s">
        <v>80</v>
      </c>
      <c r="J22" s="99" t="s">
        <v>124</v>
      </c>
      <c r="K22" s="99" t="s">
        <v>81</v>
      </c>
      <c r="L22" s="99" t="s">
        <v>82</v>
      </c>
      <c r="M22" s="99" t="s">
        <v>83</v>
      </c>
    </row>
    <row r="23" spans="1:13" ht="75" x14ac:dyDescent="0.25">
      <c r="A23" s="38" t="s">
        <v>76</v>
      </c>
      <c r="B23" s="90" t="s">
        <v>0</v>
      </c>
      <c r="C23" s="90" t="s">
        <v>14</v>
      </c>
      <c r="D23" s="90" t="s">
        <v>15</v>
      </c>
      <c r="E23" s="90" t="s">
        <v>16</v>
      </c>
      <c r="F23" s="90">
        <v>1</v>
      </c>
      <c r="G23" s="90">
        <v>1</v>
      </c>
      <c r="H23" s="91">
        <v>10</v>
      </c>
      <c r="I23" s="90">
        <v>821</v>
      </c>
      <c r="J23" s="92">
        <f>(I23*10)/$I$23</f>
        <v>10</v>
      </c>
      <c r="K23" s="91">
        <f>(H23*0.5)+(J23*0.5)</f>
        <v>10</v>
      </c>
      <c r="L23" s="90" t="s">
        <v>87</v>
      </c>
      <c r="M23" s="90" t="s">
        <v>90</v>
      </c>
    </row>
    <row r="24" spans="1:13" ht="75" x14ac:dyDescent="0.25">
      <c r="A24" s="38" t="s">
        <v>76</v>
      </c>
      <c r="B24" s="90" t="s">
        <v>0</v>
      </c>
      <c r="C24" s="90" t="s">
        <v>14</v>
      </c>
      <c r="D24" s="90" t="s">
        <v>15</v>
      </c>
      <c r="E24" s="90" t="s">
        <v>17</v>
      </c>
      <c r="F24" s="90">
        <v>1</v>
      </c>
      <c r="G24" s="90">
        <v>1</v>
      </c>
      <c r="H24" s="91">
        <v>10</v>
      </c>
      <c r="I24" s="90">
        <v>821</v>
      </c>
      <c r="J24" s="92">
        <f t="shared" ref="J24:J28" si="3">(I24*10)/$I$23</f>
        <v>10</v>
      </c>
      <c r="K24" s="91">
        <f t="shared" ref="K24:K28" si="4">(H24*0.5)+(J24*0.5)</f>
        <v>10</v>
      </c>
      <c r="L24" s="90" t="s">
        <v>87</v>
      </c>
      <c r="M24" s="90" t="s">
        <v>92</v>
      </c>
    </row>
    <row r="25" spans="1:13" ht="75" x14ac:dyDescent="0.25">
      <c r="A25" s="38" t="s">
        <v>76</v>
      </c>
      <c r="B25" s="90" t="s">
        <v>0</v>
      </c>
      <c r="C25" s="90" t="s">
        <v>14</v>
      </c>
      <c r="D25" s="90" t="s">
        <v>15</v>
      </c>
      <c r="E25" s="90" t="s">
        <v>18</v>
      </c>
      <c r="F25" s="90">
        <v>1</v>
      </c>
      <c r="G25" s="90">
        <v>1</v>
      </c>
      <c r="H25" s="91">
        <v>10</v>
      </c>
      <c r="I25" s="90">
        <v>821</v>
      </c>
      <c r="J25" s="92">
        <f t="shared" si="3"/>
        <v>10</v>
      </c>
      <c r="K25" s="91">
        <f t="shared" si="4"/>
        <v>10</v>
      </c>
      <c r="L25" s="90" t="s">
        <v>87</v>
      </c>
      <c r="M25" s="90" t="s">
        <v>93</v>
      </c>
    </row>
    <row r="26" spans="1:13" ht="45" x14ac:dyDescent="0.25">
      <c r="A26" t="s">
        <v>76</v>
      </c>
      <c r="B26" s="85" t="s">
        <v>24</v>
      </c>
      <c r="C26" s="85" t="s">
        <v>25</v>
      </c>
      <c r="D26" s="85" t="s">
        <v>26</v>
      </c>
      <c r="E26" s="85" t="s">
        <v>27</v>
      </c>
      <c r="F26" s="85">
        <v>1</v>
      </c>
      <c r="G26" s="85">
        <v>1</v>
      </c>
      <c r="H26" s="86">
        <v>10</v>
      </c>
      <c r="I26" s="85">
        <v>113</v>
      </c>
      <c r="J26" s="87">
        <f t="shared" si="3"/>
        <v>1.3763702801461632</v>
      </c>
      <c r="K26" s="86">
        <f t="shared" si="4"/>
        <v>5.6881851400730818</v>
      </c>
      <c r="L26" s="85" t="s">
        <v>87</v>
      </c>
      <c r="M26" s="85" t="s">
        <v>94</v>
      </c>
    </row>
    <row r="27" spans="1:13" ht="45" x14ac:dyDescent="0.25">
      <c r="A27" t="s">
        <v>76</v>
      </c>
      <c r="B27" s="85" t="s">
        <v>24</v>
      </c>
      <c r="C27" s="85" t="s">
        <v>28</v>
      </c>
      <c r="D27" s="85" t="s">
        <v>29</v>
      </c>
      <c r="E27" s="85" t="s">
        <v>30</v>
      </c>
      <c r="F27" s="85">
        <v>1</v>
      </c>
      <c r="G27" s="85">
        <v>1</v>
      </c>
      <c r="H27" s="86">
        <v>10</v>
      </c>
      <c r="I27" s="85">
        <v>223</v>
      </c>
      <c r="J27" s="87">
        <f t="shared" si="3"/>
        <v>2.7161997563946407</v>
      </c>
      <c r="K27" s="86">
        <f t="shared" si="4"/>
        <v>6.3580998781973204</v>
      </c>
      <c r="L27" s="85" t="s">
        <v>87</v>
      </c>
      <c r="M27" s="85" t="s">
        <v>95</v>
      </c>
    </row>
    <row r="28" spans="1:13" ht="60" x14ac:dyDescent="0.25">
      <c r="A28" t="s">
        <v>76</v>
      </c>
      <c r="B28" s="85" t="s">
        <v>24</v>
      </c>
      <c r="C28" s="85" t="s">
        <v>28</v>
      </c>
      <c r="D28" s="85" t="s">
        <v>31</v>
      </c>
      <c r="E28" s="85" t="s">
        <v>32</v>
      </c>
      <c r="F28" s="85">
        <v>1</v>
      </c>
      <c r="G28" s="85">
        <v>1</v>
      </c>
      <c r="H28" s="86">
        <v>9.9</v>
      </c>
      <c r="I28" s="85">
        <v>397</v>
      </c>
      <c r="J28" s="87">
        <f t="shared" si="3"/>
        <v>4.8355663824604145</v>
      </c>
      <c r="K28" s="86">
        <f t="shared" si="4"/>
        <v>7.3677831912302079</v>
      </c>
      <c r="L28" s="85"/>
      <c r="M28" s="85" t="s">
        <v>96</v>
      </c>
    </row>
    <row r="29" spans="1:13" x14ac:dyDescent="0.25">
      <c r="A29" s="7"/>
      <c r="B29" s="7"/>
      <c r="C29" s="100"/>
      <c r="D29" s="7"/>
      <c r="E29" s="7"/>
      <c r="F29" s="5">
        <f>SUM(F23:F28)</f>
        <v>6</v>
      </c>
      <c r="G29" s="5">
        <f>SUM(G23:G28)</f>
        <v>6</v>
      </c>
      <c r="H29" s="8"/>
      <c r="I29" s="7"/>
      <c r="J29" s="7"/>
      <c r="K29" s="7"/>
      <c r="L29" s="7"/>
      <c r="M29" s="7"/>
    </row>
    <row r="30" spans="1:13" x14ac:dyDescent="0.25">
      <c r="C30" s="80"/>
      <c r="H30" s="2"/>
    </row>
    <row r="31" spans="1:13" ht="65.25" thickBot="1" x14ac:dyDescent="0.3">
      <c r="A31" s="22" t="s">
        <v>78</v>
      </c>
      <c r="B31" s="93" t="s">
        <v>73</v>
      </c>
      <c r="C31" s="93" t="s">
        <v>74</v>
      </c>
      <c r="D31" s="93" t="s">
        <v>84</v>
      </c>
      <c r="E31" s="93" t="s">
        <v>85</v>
      </c>
      <c r="F31" s="93" t="s">
        <v>86</v>
      </c>
      <c r="G31" s="93" t="s">
        <v>125</v>
      </c>
      <c r="H31" s="93" t="s">
        <v>79</v>
      </c>
      <c r="I31" s="93" t="s">
        <v>80</v>
      </c>
      <c r="J31" s="93" t="s">
        <v>124</v>
      </c>
      <c r="K31" s="93" t="s">
        <v>81</v>
      </c>
      <c r="L31" s="93" t="s">
        <v>82</v>
      </c>
      <c r="M31" s="93" t="s">
        <v>83</v>
      </c>
    </row>
    <row r="32" spans="1:13" ht="120" x14ac:dyDescent="0.25">
      <c r="A32" s="39" t="s">
        <v>77</v>
      </c>
      <c r="B32" s="94" t="s">
        <v>42</v>
      </c>
      <c r="C32" s="94" t="s">
        <v>43</v>
      </c>
      <c r="D32" s="94" t="s">
        <v>44</v>
      </c>
      <c r="E32" s="94" t="s">
        <v>45</v>
      </c>
      <c r="F32" s="94">
        <v>1</v>
      </c>
      <c r="G32" s="94">
        <v>1</v>
      </c>
      <c r="H32" s="95">
        <v>10</v>
      </c>
      <c r="I32" s="94">
        <v>448</v>
      </c>
      <c r="J32" s="96">
        <f>(I32*10)/$I$32</f>
        <v>10</v>
      </c>
      <c r="K32" s="95">
        <f>(H32*0.5)+(J32*0.5)</f>
        <v>10</v>
      </c>
      <c r="L32" s="94" t="s">
        <v>87</v>
      </c>
      <c r="M32" s="94" t="s">
        <v>90</v>
      </c>
    </row>
    <row r="33" spans="1:13" ht="60" x14ac:dyDescent="0.25">
      <c r="A33" s="39" t="s">
        <v>77</v>
      </c>
      <c r="B33" s="94" t="s">
        <v>66</v>
      </c>
      <c r="C33" s="94" t="s">
        <v>70</v>
      </c>
      <c r="D33" s="94" t="s">
        <v>71</v>
      </c>
      <c r="E33" s="94" t="s">
        <v>72</v>
      </c>
      <c r="F33" s="94">
        <v>1</v>
      </c>
      <c r="G33" s="94">
        <v>1</v>
      </c>
      <c r="H33" s="95">
        <v>10</v>
      </c>
      <c r="I33" s="94">
        <v>359</v>
      </c>
      <c r="J33" s="96">
        <f t="shared" ref="J33:J38" si="5">(I33*10)/$I$32</f>
        <v>8.0133928571428577</v>
      </c>
      <c r="K33" s="95">
        <f t="shared" ref="K33:K38" si="6">(H33*0.5)+(J33*0.5)</f>
        <v>9.0066964285714288</v>
      </c>
      <c r="L33" s="94"/>
      <c r="M33" s="94" t="s">
        <v>92</v>
      </c>
    </row>
    <row r="34" spans="1:13" ht="105" x14ac:dyDescent="0.25">
      <c r="A34" s="39" t="s">
        <v>77</v>
      </c>
      <c r="B34" s="94" t="s">
        <v>42</v>
      </c>
      <c r="C34" s="94" t="s">
        <v>43</v>
      </c>
      <c r="D34" s="94" t="s">
        <v>46</v>
      </c>
      <c r="E34" s="94" t="s">
        <v>47</v>
      </c>
      <c r="F34" s="94">
        <v>3</v>
      </c>
      <c r="G34" s="94">
        <v>1</v>
      </c>
      <c r="H34" s="95">
        <v>9.8000000000000007</v>
      </c>
      <c r="I34" s="94">
        <v>358</v>
      </c>
      <c r="J34" s="96">
        <f t="shared" si="5"/>
        <v>7.9910714285714288</v>
      </c>
      <c r="K34" s="95">
        <f t="shared" si="6"/>
        <v>8.8955357142857139</v>
      </c>
      <c r="L34" s="97"/>
      <c r="M34" s="94" t="s">
        <v>93</v>
      </c>
    </row>
    <row r="35" spans="1:13" s="1" customFormat="1" ht="60" x14ac:dyDescent="0.25">
      <c r="A35" t="s">
        <v>77</v>
      </c>
      <c r="B35" s="85" t="s">
        <v>62</v>
      </c>
      <c r="C35" s="85" t="s">
        <v>63</v>
      </c>
      <c r="D35" s="85" t="s">
        <v>64</v>
      </c>
      <c r="E35" s="85" t="s">
        <v>65</v>
      </c>
      <c r="F35" s="85">
        <v>1</v>
      </c>
      <c r="G35" s="85">
        <v>1</v>
      </c>
      <c r="H35" s="86">
        <v>10</v>
      </c>
      <c r="I35" s="85">
        <v>345</v>
      </c>
      <c r="J35" s="87">
        <f t="shared" si="5"/>
        <v>7.7008928571428568</v>
      </c>
      <c r="K35" s="86">
        <f t="shared" si="6"/>
        <v>8.8504464285714288</v>
      </c>
      <c r="L35" s="85"/>
      <c r="M35" s="85" t="s">
        <v>94</v>
      </c>
    </row>
    <row r="36" spans="1:13" s="1" customFormat="1" ht="90" x14ac:dyDescent="0.25">
      <c r="A36" t="s">
        <v>77</v>
      </c>
      <c r="B36" s="85" t="s">
        <v>24</v>
      </c>
      <c r="C36" s="85" t="s">
        <v>28</v>
      </c>
      <c r="D36" s="85" t="s">
        <v>33</v>
      </c>
      <c r="E36" s="85" t="s">
        <v>34</v>
      </c>
      <c r="F36" s="85">
        <v>2</v>
      </c>
      <c r="G36" s="85">
        <v>1</v>
      </c>
      <c r="H36" s="86">
        <v>9.3000000000000007</v>
      </c>
      <c r="I36" s="85">
        <v>260</v>
      </c>
      <c r="J36" s="87">
        <f t="shared" si="5"/>
        <v>5.8035714285714288</v>
      </c>
      <c r="K36" s="86">
        <f t="shared" si="6"/>
        <v>7.5517857142857148</v>
      </c>
      <c r="L36" s="85"/>
      <c r="M36" s="85" t="s">
        <v>96</v>
      </c>
    </row>
    <row r="37" spans="1:13" ht="45" x14ac:dyDescent="0.25">
      <c r="A37" t="s">
        <v>77</v>
      </c>
      <c r="B37" s="85" t="s">
        <v>24</v>
      </c>
      <c r="C37" s="85" t="s">
        <v>35</v>
      </c>
      <c r="D37" s="85" t="s">
        <v>36</v>
      </c>
      <c r="E37" s="85" t="s">
        <v>37</v>
      </c>
      <c r="F37" s="85">
        <v>1</v>
      </c>
      <c r="G37" s="85">
        <v>1</v>
      </c>
      <c r="H37" s="86">
        <v>9.8000000000000007</v>
      </c>
      <c r="I37" s="85">
        <v>256</v>
      </c>
      <c r="J37" s="87">
        <f t="shared" si="5"/>
        <v>5.7142857142857144</v>
      </c>
      <c r="K37" s="86">
        <f t="shared" si="6"/>
        <v>7.757142857142858</v>
      </c>
      <c r="L37" s="85"/>
      <c r="M37" s="85" t="s">
        <v>95</v>
      </c>
    </row>
    <row r="38" spans="1:13" ht="45" x14ac:dyDescent="0.25">
      <c r="A38" t="s">
        <v>77</v>
      </c>
      <c r="B38" s="85" t="s">
        <v>38</v>
      </c>
      <c r="C38" s="85" t="s">
        <v>39</v>
      </c>
      <c r="D38" s="85" t="s">
        <v>40</v>
      </c>
      <c r="E38" s="85" t="s">
        <v>41</v>
      </c>
      <c r="F38" s="85">
        <v>1</v>
      </c>
      <c r="G38" s="85">
        <v>1</v>
      </c>
      <c r="H38" s="86">
        <v>10</v>
      </c>
      <c r="I38" s="85">
        <v>88</v>
      </c>
      <c r="J38" s="87">
        <f t="shared" si="5"/>
        <v>1.9642857142857142</v>
      </c>
      <c r="K38" s="86">
        <f t="shared" si="6"/>
        <v>5.9821428571428568</v>
      </c>
      <c r="L38" s="85"/>
      <c r="M38" s="85" t="s">
        <v>97</v>
      </c>
    </row>
    <row r="39" spans="1:13" x14ac:dyDescent="0.25">
      <c r="A39" s="7"/>
      <c r="B39" s="7"/>
      <c r="C39" s="100"/>
      <c r="D39" s="7"/>
      <c r="E39" s="7"/>
      <c r="F39" s="5">
        <f>SUM(F33:F38)</f>
        <v>9</v>
      </c>
      <c r="G39" s="7">
        <f>SUM(G32:G38)</f>
        <v>7</v>
      </c>
      <c r="H39" s="8"/>
      <c r="I39" s="7"/>
      <c r="J39" s="7"/>
      <c r="K39" s="7"/>
      <c r="L39" s="7"/>
      <c r="M39" s="7"/>
    </row>
    <row r="42" spans="1:13" x14ac:dyDescent="0.25">
      <c r="A42" s="1" t="s">
        <v>89</v>
      </c>
      <c r="B42" s="6"/>
      <c r="C42" s="101" t="s">
        <v>89</v>
      </c>
      <c r="D42" s="6"/>
      <c r="E42" s="6"/>
      <c r="F42" s="6" t="s">
        <v>126</v>
      </c>
      <c r="H42" s="3"/>
      <c r="I42" s="1"/>
      <c r="J42" s="1"/>
    </row>
    <row r="43" spans="1:13" ht="75" x14ac:dyDescent="0.25">
      <c r="A43" s="1" t="s">
        <v>75</v>
      </c>
      <c r="B43" s="89" t="s">
        <v>0</v>
      </c>
      <c r="C43" s="89" t="s">
        <v>19</v>
      </c>
      <c r="D43" s="89" t="s">
        <v>22</v>
      </c>
      <c r="E43" s="89" t="s">
        <v>23</v>
      </c>
      <c r="F43" s="89" t="s">
        <v>102</v>
      </c>
      <c r="H43" s="3"/>
      <c r="I43" s="1"/>
      <c r="J43" s="1"/>
    </row>
    <row r="44" spans="1:13" ht="90" x14ac:dyDescent="0.25">
      <c r="A44" s="1" t="s">
        <v>75</v>
      </c>
      <c r="B44" s="89" t="s">
        <v>55</v>
      </c>
      <c r="C44" s="89" t="s">
        <v>59</v>
      </c>
      <c r="D44" s="89" t="s">
        <v>60</v>
      </c>
      <c r="E44" s="89" t="s">
        <v>61</v>
      </c>
      <c r="F44" s="89" t="s">
        <v>102</v>
      </c>
      <c r="H44" s="3"/>
      <c r="I44" s="1"/>
      <c r="J44" s="1"/>
    </row>
    <row r="45" spans="1:13" ht="60" x14ac:dyDescent="0.25">
      <c r="A45" s="1" t="s">
        <v>77</v>
      </c>
      <c r="B45" s="89" t="s">
        <v>66</v>
      </c>
      <c r="C45" s="89" t="s">
        <v>67</v>
      </c>
      <c r="D45" s="89" t="s">
        <v>68</v>
      </c>
      <c r="E45" s="89" t="s">
        <v>69</v>
      </c>
      <c r="F45" s="89" t="s">
        <v>127</v>
      </c>
      <c r="H45" s="3"/>
      <c r="I45" s="1"/>
      <c r="J45" s="1"/>
    </row>
    <row r="46" spans="1:13" x14ac:dyDescent="0.25">
      <c r="A46" s="1"/>
      <c r="B46" s="1"/>
      <c r="C46" s="1"/>
      <c r="D46" s="1"/>
      <c r="E46" s="1"/>
      <c r="F46" s="1"/>
      <c r="G46" s="1"/>
      <c r="H46" s="3"/>
      <c r="I46" s="1"/>
      <c r="J46" s="1"/>
    </row>
  </sheetData>
  <sortState xmlns:xlrd2="http://schemas.microsoft.com/office/spreadsheetml/2017/richdata2" ref="A8:M19">
    <sortCondition ref="M8:M19"/>
    <sortCondition ref="L8:L19"/>
  </sortState>
  <phoneticPr fontId="6" type="noConversion"/>
  <conditionalFormatting sqref="B1:B2 B4:B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63E4-2F0C-475D-99D4-1CF4D0290DCE}">
  <sheetPr>
    <pageSetUpPr fitToPage="1"/>
  </sheetPr>
  <dimension ref="A5:E36"/>
  <sheetViews>
    <sheetView showGridLines="0" workbookViewId="0">
      <selection activeCell="D37" sqref="D37"/>
    </sheetView>
  </sheetViews>
  <sheetFormatPr defaultRowHeight="15" x14ac:dyDescent="0.25"/>
  <cols>
    <col min="1" max="1" width="10.7109375" customWidth="1"/>
    <col min="2" max="2" width="32.7109375" customWidth="1"/>
    <col min="3" max="3" width="88.85546875" customWidth="1"/>
    <col min="4" max="4" width="9.7109375" bestFit="1" customWidth="1"/>
  </cols>
  <sheetData>
    <row r="5" spans="1:5" x14ac:dyDescent="0.25">
      <c r="A5" s="41" t="s">
        <v>111</v>
      </c>
    </row>
    <row r="6" spans="1:5" x14ac:dyDescent="0.25">
      <c r="A6" s="41" t="s">
        <v>112</v>
      </c>
    </row>
    <row r="9" spans="1:5" ht="15" customHeight="1" x14ac:dyDescent="0.25">
      <c r="A9" s="75" t="s">
        <v>116</v>
      </c>
      <c r="B9" s="75"/>
      <c r="C9" s="75"/>
      <c r="D9" s="75"/>
      <c r="E9" s="42"/>
    </row>
    <row r="10" spans="1:5" x14ac:dyDescent="0.25">
      <c r="A10" s="76" t="s">
        <v>113</v>
      </c>
      <c r="B10" s="76"/>
      <c r="C10" s="76"/>
      <c r="D10" s="76"/>
      <c r="E10" s="42"/>
    </row>
    <row r="11" spans="1:5" x14ac:dyDescent="0.25">
      <c r="A11" s="76"/>
      <c r="B11" s="76"/>
      <c r="C11" s="76"/>
      <c r="D11" s="76"/>
    </row>
    <row r="12" spans="1:5" s="43" customFormat="1" ht="19.5" thickBot="1" x14ac:dyDescent="0.35"/>
    <row r="13" spans="1:5" ht="15.75" x14ac:dyDescent="0.25">
      <c r="A13" s="54" t="s">
        <v>73</v>
      </c>
      <c r="B13" s="55" t="s">
        <v>84</v>
      </c>
      <c r="C13" s="55" t="s">
        <v>85</v>
      </c>
      <c r="D13" s="56" t="s">
        <v>115</v>
      </c>
    </row>
    <row r="14" spans="1:5" ht="18.75" x14ac:dyDescent="0.3">
      <c r="A14" s="72" t="s">
        <v>117</v>
      </c>
      <c r="B14" s="73"/>
      <c r="C14" s="73"/>
      <c r="D14" s="74"/>
    </row>
    <row r="15" spans="1:5" ht="31.5" x14ac:dyDescent="0.25">
      <c r="A15" s="57" t="s">
        <v>0</v>
      </c>
      <c r="B15" s="44" t="s">
        <v>5</v>
      </c>
      <c r="C15" s="45" t="s">
        <v>6</v>
      </c>
      <c r="D15" s="58">
        <v>1</v>
      </c>
    </row>
    <row r="16" spans="1:5" ht="31.5" x14ac:dyDescent="0.25">
      <c r="A16" s="57" t="s">
        <v>0</v>
      </c>
      <c r="B16" s="44" t="s">
        <v>5</v>
      </c>
      <c r="C16" s="45" t="s">
        <v>7</v>
      </c>
      <c r="D16" s="58">
        <v>1</v>
      </c>
    </row>
    <row r="17" spans="1:4" ht="31.5" x14ac:dyDescent="0.25">
      <c r="A17" s="57" t="s">
        <v>0</v>
      </c>
      <c r="B17" s="44" t="s">
        <v>5</v>
      </c>
      <c r="C17" s="45" t="s">
        <v>8</v>
      </c>
      <c r="D17" s="58">
        <v>1</v>
      </c>
    </row>
    <row r="18" spans="1:4" ht="31.5" x14ac:dyDescent="0.25">
      <c r="A18" s="57" t="s">
        <v>0</v>
      </c>
      <c r="B18" s="44" t="s">
        <v>12</v>
      </c>
      <c r="C18" s="45" t="s">
        <v>13</v>
      </c>
      <c r="D18" s="58">
        <v>1</v>
      </c>
    </row>
    <row r="19" spans="1:4" ht="31.5" x14ac:dyDescent="0.25">
      <c r="A19" s="57" t="s">
        <v>0</v>
      </c>
      <c r="B19" s="44" t="s">
        <v>2</v>
      </c>
      <c r="C19" s="45" t="s">
        <v>3</v>
      </c>
      <c r="D19" s="58">
        <v>1</v>
      </c>
    </row>
    <row r="20" spans="1:4" s="1" customFormat="1" ht="31.5" x14ac:dyDescent="0.25">
      <c r="A20" s="57" t="s">
        <v>0</v>
      </c>
      <c r="B20" s="44" t="s">
        <v>2</v>
      </c>
      <c r="C20" s="45" t="s">
        <v>4</v>
      </c>
      <c r="D20" s="58">
        <v>1</v>
      </c>
    </row>
    <row r="21" spans="1:4" s="1" customFormat="1" ht="18.75" x14ac:dyDescent="0.3">
      <c r="A21" s="72" t="s">
        <v>118</v>
      </c>
      <c r="B21" s="73"/>
      <c r="C21" s="73"/>
      <c r="D21" s="74"/>
    </row>
    <row r="22" spans="1:4" ht="31.5" x14ac:dyDescent="0.25">
      <c r="A22" s="59" t="s">
        <v>0</v>
      </c>
      <c r="B22" s="46" t="s">
        <v>15</v>
      </c>
      <c r="C22" s="47" t="s">
        <v>16</v>
      </c>
      <c r="D22" s="60">
        <v>1</v>
      </c>
    </row>
    <row r="23" spans="1:4" ht="31.5" x14ac:dyDescent="0.25">
      <c r="A23" s="59" t="s">
        <v>0</v>
      </c>
      <c r="B23" s="46" t="s">
        <v>15</v>
      </c>
      <c r="C23" s="47" t="s">
        <v>17</v>
      </c>
      <c r="D23" s="60">
        <v>1</v>
      </c>
    </row>
    <row r="24" spans="1:4" ht="31.5" x14ac:dyDescent="0.25">
      <c r="A24" s="61" t="s">
        <v>0</v>
      </c>
      <c r="B24" s="48" t="s">
        <v>15</v>
      </c>
      <c r="C24" s="49" t="s">
        <v>18</v>
      </c>
      <c r="D24" s="62">
        <v>1</v>
      </c>
    </row>
    <row r="25" spans="1:4" ht="18.75" x14ac:dyDescent="0.3">
      <c r="A25" s="72" t="s">
        <v>119</v>
      </c>
      <c r="B25" s="73"/>
      <c r="C25" s="73"/>
      <c r="D25" s="74"/>
    </row>
    <row r="26" spans="1:4" ht="47.25" x14ac:dyDescent="0.25">
      <c r="A26" s="63" t="s">
        <v>42</v>
      </c>
      <c r="B26" s="50" t="s">
        <v>44</v>
      </c>
      <c r="C26" s="51" t="s">
        <v>45</v>
      </c>
      <c r="D26" s="64">
        <v>1</v>
      </c>
    </row>
    <row r="27" spans="1:4" ht="31.5" x14ac:dyDescent="0.25">
      <c r="A27" s="65" t="s">
        <v>66</v>
      </c>
      <c r="B27" s="52" t="s">
        <v>71</v>
      </c>
      <c r="C27" s="53" t="s">
        <v>72</v>
      </c>
      <c r="D27" s="66">
        <v>1</v>
      </c>
    </row>
    <row r="28" spans="1:4" ht="47.25" x14ac:dyDescent="0.25">
      <c r="A28" s="65" t="s">
        <v>42</v>
      </c>
      <c r="B28" s="52" t="s">
        <v>46</v>
      </c>
      <c r="C28" s="53" t="s">
        <v>47</v>
      </c>
      <c r="D28" s="66">
        <v>1</v>
      </c>
    </row>
    <row r="29" spans="1:4" ht="16.5" thickBot="1" x14ac:dyDescent="0.3">
      <c r="A29" s="67"/>
      <c r="B29" s="68"/>
      <c r="C29" s="69" t="s">
        <v>114</v>
      </c>
      <c r="D29" s="70">
        <v>12</v>
      </c>
    </row>
    <row r="32" spans="1:4" ht="15.75" x14ac:dyDescent="0.25">
      <c r="A32" s="77" t="s">
        <v>120</v>
      </c>
      <c r="B32" s="77"/>
      <c r="C32" s="77"/>
      <c r="D32" s="77"/>
    </row>
    <row r="33" spans="1:4" ht="46.5" customHeight="1" x14ac:dyDescent="0.25">
      <c r="A33" s="71"/>
      <c r="B33" s="71"/>
      <c r="C33" s="71"/>
      <c r="D33" s="71"/>
    </row>
    <row r="34" spans="1:4" ht="15.75" x14ac:dyDescent="0.25">
      <c r="A34" s="78" t="s">
        <v>121</v>
      </c>
      <c r="B34" s="78"/>
      <c r="C34" s="78"/>
      <c r="D34" s="78"/>
    </row>
    <row r="35" spans="1:4" ht="15.75" x14ac:dyDescent="0.25">
      <c r="A35" s="78" t="s">
        <v>122</v>
      </c>
      <c r="B35" s="78"/>
      <c r="C35" s="78"/>
      <c r="D35" s="78"/>
    </row>
    <row r="36" spans="1:4" x14ac:dyDescent="0.25">
      <c r="A36" s="79" t="s">
        <v>123</v>
      </c>
      <c r="B36" s="79"/>
      <c r="C36" s="79"/>
      <c r="D36" s="79"/>
    </row>
  </sheetData>
  <mergeCells count="9">
    <mergeCell ref="A34:D34"/>
    <mergeCell ref="A35:D35"/>
    <mergeCell ref="A36:D36"/>
    <mergeCell ref="A25:D25"/>
    <mergeCell ref="A14:D14"/>
    <mergeCell ref="A21:D21"/>
    <mergeCell ref="A9:D9"/>
    <mergeCell ref="A10:D11"/>
    <mergeCell ref="A32:D32"/>
  </mergeCells>
  <pageMargins left="0.511811024" right="0.511811024" top="0.78740157499999996" bottom="0.78740157499999996" header="0.31496062000000002" footer="0.31496062000000002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DISTRIBUIÇÃO</vt:lpstr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2025-08-06T15:59:00Z</cp:lastPrinted>
  <dcterms:created xsi:type="dcterms:W3CDTF">2025-08-04T18:12:55Z</dcterms:created>
  <dcterms:modified xsi:type="dcterms:W3CDTF">2025-08-11T13:32:45Z</dcterms:modified>
</cp:coreProperties>
</file>