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EstaPasta_de_trabalho" defaultThemeVersion="124226"/>
  <mc:AlternateContent xmlns:mc="http://schemas.openxmlformats.org/markup-compatibility/2006">
    <mc:Choice Requires="x15">
      <x15ac:absPath xmlns:x15ac="http://schemas.microsoft.com/office/spreadsheetml/2010/11/ac" url="I:\SEGECON\2. Atas SRP\1. Atas UDESC\PE 1223.2024 SRP SGPE 32273.2024 - Licenças de Softwares - VIG. 02.12.2025\"/>
    </mc:Choice>
  </mc:AlternateContent>
  <xr:revisionPtr revIDLastSave="0" documentId="13_ncr:1_{EE27FC18-3EAC-48A5-9290-548E16ECC8D8}" xr6:coauthVersionLast="47" xr6:coauthVersionMax="47" xr10:uidLastSave="{00000000-0000-0000-0000-000000000000}"/>
  <bookViews>
    <workbookView xWindow="28680" yWindow="-120" windowWidth="29040" windowHeight="15720" tabRatio="735" activeTab="13" xr2:uid="{00000000-000D-0000-FFFF-FFFF00000000}"/>
  </bookViews>
  <sheets>
    <sheet name="REITORIA-SETIC" sheetId="75" r:id="rId1"/>
    <sheet name="ESAG" sheetId="79" r:id="rId2"/>
    <sheet name="CEAD" sheetId="80" r:id="rId3"/>
    <sheet name="CEART" sheetId="81" r:id="rId4"/>
    <sheet name="FAED" sheetId="82" r:id="rId5"/>
    <sheet name="CEFID" sheetId="83" r:id="rId6"/>
    <sheet name="CCT" sheetId="84" r:id="rId7"/>
    <sheet name="CAV" sheetId="85" r:id="rId8"/>
    <sheet name="CEAVI" sheetId="86" r:id="rId9"/>
    <sheet name="CEPLAN" sheetId="87" r:id="rId10"/>
    <sheet name="CEO" sheetId="88" r:id="rId11"/>
    <sheet name="CESFI" sheetId="89" r:id="rId12"/>
    <sheet name="CERES" sheetId="90" r:id="rId13"/>
    <sheet name="GESTOR" sheetId="78" r:id="rId14"/>
  </sheets>
  <definedNames>
    <definedName name="_xlnm._FilterDatabase" localSheetId="7" hidden="1">CAV!$A$3:$AG$30</definedName>
    <definedName name="_xlnm._FilterDatabase" localSheetId="6" hidden="1">CCT!$A$3:$AG$30</definedName>
    <definedName name="_xlnm._FilterDatabase" localSheetId="2" hidden="1">CEAD!$A$3:$AG$30</definedName>
    <definedName name="_xlnm._FilterDatabase" localSheetId="3" hidden="1">CEART!$A$3:$AG$30</definedName>
    <definedName name="_xlnm._FilterDatabase" localSheetId="8" hidden="1">CEAVI!$A$3:$AG$30</definedName>
    <definedName name="_xlnm._FilterDatabase" localSheetId="5" hidden="1">CEFID!$A$3:$AG$30</definedName>
    <definedName name="_xlnm._FilterDatabase" localSheetId="10" hidden="1">CEO!$A$3:$AG$30</definedName>
    <definedName name="_xlnm._FilterDatabase" localSheetId="9" hidden="1">CEPLAN!$A$3:$AG$30</definedName>
    <definedName name="_xlnm._FilterDatabase" localSheetId="12" hidden="1">CERES!$A$3:$AG$30</definedName>
    <definedName name="_xlnm._FilterDatabase" localSheetId="11" hidden="1">CESFI!$A$3:$AG$30</definedName>
    <definedName name="_xlnm._FilterDatabase" localSheetId="1" hidden="1">ESAG!$A$3:$AG$30</definedName>
    <definedName name="_xlnm._FilterDatabase" localSheetId="4" hidden="1">FAED!$A$3:$AG$30</definedName>
    <definedName name="_xlnm._FilterDatabase" localSheetId="0" hidden="1">'REITORIA-SETIC'!$A$3:$AG$32</definedName>
    <definedName name="diasuteis" localSheetId="7">#REF!</definedName>
    <definedName name="diasuteis" localSheetId="6">#REF!</definedName>
    <definedName name="diasuteis" localSheetId="2">#REF!</definedName>
    <definedName name="diasuteis" localSheetId="3">#REF!</definedName>
    <definedName name="diasuteis" localSheetId="8">#REF!</definedName>
    <definedName name="diasuteis" localSheetId="5">#REF!</definedName>
    <definedName name="diasuteis" localSheetId="10">#REF!</definedName>
    <definedName name="diasuteis" localSheetId="9">#REF!</definedName>
    <definedName name="diasuteis" localSheetId="12">#REF!</definedName>
    <definedName name="diasuteis" localSheetId="11">#REF!</definedName>
    <definedName name="diasuteis" localSheetId="1">#REF!</definedName>
    <definedName name="diasuteis" localSheetId="4">#REF!</definedName>
    <definedName name="diasuteis" localSheetId="0">#REF!</definedName>
    <definedName name="diasuteis">#REF!</definedName>
    <definedName name="Ferias">#REF!</definedName>
    <definedName name="RD">OFFSET(#REF!,(MATCH(SMALL(#REF!,ROW()-10),#REF!,0)-1),0)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0" i="88" l="1"/>
  <c r="I30" i="84"/>
  <c r="I30" i="89"/>
  <c r="I30" i="90"/>
  <c r="I30" i="83"/>
  <c r="I30" i="82"/>
  <c r="I30" i="85"/>
  <c r="S30" i="85"/>
  <c r="I30" i="86" l="1"/>
  <c r="I30" i="87"/>
  <c r="I30" i="80"/>
  <c r="T30" i="80"/>
  <c r="I30" i="81"/>
  <c r="U30" i="81"/>
  <c r="T30" i="81"/>
  <c r="S30" i="81"/>
  <c r="I30" i="79" l="1"/>
  <c r="T30" i="79"/>
  <c r="S30" i="79"/>
  <c r="L10" i="80" l="1"/>
  <c r="T30" i="75" l="1"/>
  <c r="U30" i="75"/>
  <c r="V30" i="75"/>
  <c r="W30" i="75"/>
  <c r="X30" i="75"/>
  <c r="Y30" i="75"/>
  <c r="Z30" i="75"/>
  <c r="AA30" i="75"/>
  <c r="AB30" i="75"/>
  <c r="AC30" i="75"/>
  <c r="AD30" i="75"/>
  <c r="AE30" i="75"/>
  <c r="AF30" i="75"/>
  <c r="AG30" i="75"/>
  <c r="U30" i="80"/>
  <c r="V30" i="80"/>
  <c r="W30" i="80"/>
  <c r="X30" i="80"/>
  <c r="Y30" i="80"/>
  <c r="Z30" i="80"/>
  <c r="AA30" i="80"/>
  <c r="AB30" i="80"/>
  <c r="AC30" i="80"/>
  <c r="AD30" i="80"/>
  <c r="AE30" i="80"/>
  <c r="AF30" i="80"/>
  <c r="AG30" i="80"/>
  <c r="S30" i="80"/>
  <c r="I30" i="75"/>
  <c r="M5" i="78" l="1"/>
  <c r="P5" i="78" s="1"/>
  <c r="M6" i="78"/>
  <c r="P6" i="78" s="1"/>
  <c r="M7" i="78"/>
  <c r="P7" i="78" s="1"/>
  <c r="M8" i="78"/>
  <c r="P8" i="78" s="1"/>
  <c r="M9" i="78"/>
  <c r="P9" i="78" s="1"/>
  <c r="M10" i="78"/>
  <c r="P10" i="78" s="1"/>
  <c r="M11" i="78"/>
  <c r="P11" i="78" s="1"/>
  <c r="M12" i="78"/>
  <c r="P12" i="78" s="1"/>
  <c r="M13" i="78"/>
  <c r="P13" i="78" s="1"/>
  <c r="M14" i="78"/>
  <c r="P14" i="78" s="1"/>
  <c r="M15" i="78"/>
  <c r="P15" i="78" s="1"/>
  <c r="M16" i="78"/>
  <c r="P16" i="78" s="1"/>
  <c r="M17" i="78"/>
  <c r="P17" i="78" s="1"/>
  <c r="M18" i="78"/>
  <c r="P18" i="78" s="1"/>
  <c r="M19" i="78"/>
  <c r="P19" i="78" s="1"/>
  <c r="M20" i="78"/>
  <c r="P20" i="78" s="1"/>
  <c r="M21" i="78"/>
  <c r="P21" i="78" s="1"/>
  <c r="M22" i="78"/>
  <c r="P22" i="78" s="1"/>
  <c r="M23" i="78"/>
  <c r="P23" i="78" s="1"/>
  <c r="M24" i="78"/>
  <c r="P24" i="78" s="1"/>
  <c r="M25" i="78"/>
  <c r="P25" i="78" s="1"/>
  <c r="M26" i="78"/>
  <c r="P26" i="78" s="1"/>
  <c r="M27" i="78"/>
  <c r="P27" i="78" s="1"/>
  <c r="M28" i="78"/>
  <c r="P28" i="78" s="1"/>
  <c r="M29" i="78"/>
  <c r="P29" i="78" s="1"/>
  <c r="Q5" i="89"/>
  <c r="Q6" i="89"/>
  <c r="R6" i="89" s="1"/>
  <c r="Q7" i="89"/>
  <c r="Q8" i="89"/>
  <c r="R8" i="89" s="1"/>
  <c r="Q9" i="89"/>
  <c r="R9" i="89" s="1"/>
  <c r="Q10" i="89"/>
  <c r="R10" i="89" s="1"/>
  <c r="Q11" i="89"/>
  <c r="Q12" i="89"/>
  <c r="Q13" i="89"/>
  <c r="Q14" i="89"/>
  <c r="Q15" i="89"/>
  <c r="R15" i="89" s="1"/>
  <c r="Q16" i="89"/>
  <c r="R16" i="89" s="1"/>
  <c r="Q17" i="89"/>
  <c r="Q18" i="89"/>
  <c r="Q19" i="89"/>
  <c r="Q20" i="89"/>
  <c r="R20" i="89" s="1"/>
  <c r="Q21" i="89"/>
  <c r="R21" i="89" s="1"/>
  <c r="Q22" i="89"/>
  <c r="Q23" i="89"/>
  <c r="R23" i="89" s="1"/>
  <c r="Q24" i="89"/>
  <c r="R24" i="89" s="1"/>
  <c r="Q25" i="89"/>
  <c r="Q26" i="89"/>
  <c r="Q27" i="89"/>
  <c r="R27" i="89" s="1"/>
  <c r="Q28" i="89"/>
  <c r="R28" i="89" s="1"/>
  <c r="Q29" i="89"/>
  <c r="Q4" i="89"/>
  <c r="R4" i="89" s="1"/>
  <c r="R22" i="89"/>
  <c r="M4" i="78"/>
  <c r="P4" i="78" s="1"/>
  <c r="I31" i="90"/>
  <c r="I31" i="89"/>
  <c r="I31" i="88"/>
  <c r="K31" i="87"/>
  <c r="J31" i="87"/>
  <c r="I31" i="87"/>
  <c r="I31" i="86"/>
  <c r="I31" i="85"/>
  <c r="I31" i="84"/>
  <c r="I31" i="83"/>
  <c r="I31" i="82"/>
  <c r="I31" i="81"/>
  <c r="I31" i="80"/>
  <c r="K31" i="79"/>
  <c r="I31" i="79"/>
  <c r="I31" i="75"/>
  <c r="Q29" i="90"/>
  <c r="R29" i="90" s="1"/>
  <c r="M29" i="90"/>
  <c r="K29" i="90"/>
  <c r="J29" i="90"/>
  <c r="Q28" i="90"/>
  <c r="M28" i="90"/>
  <c r="K28" i="90"/>
  <c r="J28" i="90"/>
  <c r="Q27" i="90"/>
  <c r="M27" i="90"/>
  <c r="K27" i="90"/>
  <c r="J27" i="90"/>
  <c r="Q26" i="90"/>
  <c r="R26" i="90" s="1"/>
  <c r="M26" i="90"/>
  <c r="K26" i="90"/>
  <c r="J26" i="90"/>
  <c r="Q25" i="90"/>
  <c r="M25" i="90"/>
  <c r="K25" i="90"/>
  <c r="J25" i="90"/>
  <c r="Q24" i="90"/>
  <c r="M24" i="90"/>
  <c r="K24" i="90"/>
  <c r="J24" i="90"/>
  <c r="Q23" i="90"/>
  <c r="R23" i="90" s="1"/>
  <c r="M23" i="90"/>
  <c r="K23" i="90"/>
  <c r="J23" i="90"/>
  <c r="Q22" i="90"/>
  <c r="M22" i="90"/>
  <c r="K22" i="90"/>
  <c r="J22" i="90"/>
  <c r="Q21" i="90"/>
  <c r="M21" i="90"/>
  <c r="K21" i="90"/>
  <c r="J21" i="90"/>
  <c r="Q20" i="90"/>
  <c r="R20" i="90" s="1"/>
  <c r="M20" i="90"/>
  <c r="K20" i="90"/>
  <c r="J20" i="90"/>
  <c r="Q19" i="90"/>
  <c r="M19" i="90"/>
  <c r="K19" i="90"/>
  <c r="J19" i="90"/>
  <c r="Q18" i="90"/>
  <c r="M18" i="90"/>
  <c r="K18" i="90"/>
  <c r="J18" i="90"/>
  <c r="Q17" i="90"/>
  <c r="R17" i="90" s="1"/>
  <c r="M17" i="90"/>
  <c r="K17" i="90"/>
  <c r="J17" i="90"/>
  <c r="Q16" i="90"/>
  <c r="M16" i="90"/>
  <c r="K16" i="90"/>
  <c r="J16" i="90"/>
  <c r="Q15" i="90"/>
  <c r="M15" i="90"/>
  <c r="K15" i="90"/>
  <c r="J15" i="90"/>
  <c r="Q14" i="90"/>
  <c r="R14" i="90" s="1"/>
  <c r="M14" i="90"/>
  <c r="K14" i="90"/>
  <c r="J14" i="90"/>
  <c r="Q13" i="90"/>
  <c r="M13" i="90"/>
  <c r="K13" i="90"/>
  <c r="J13" i="90"/>
  <c r="Q12" i="90"/>
  <c r="M12" i="90"/>
  <c r="K12" i="90"/>
  <c r="J12" i="90"/>
  <c r="Q11" i="90"/>
  <c r="R11" i="90" s="1"/>
  <c r="M11" i="90"/>
  <c r="K11" i="90"/>
  <c r="J11" i="90"/>
  <c r="Q10" i="90"/>
  <c r="M10" i="90"/>
  <c r="K10" i="90"/>
  <c r="J10" i="90"/>
  <c r="Q9" i="90"/>
  <c r="M9" i="90"/>
  <c r="K9" i="90"/>
  <c r="J9" i="90"/>
  <c r="Q8" i="90"/>
  <c r="R8" i="90" s="1"/>
  <c r="M8" i="90"/>
  <c r="K8" i="90"/>
  <c r="J8" i="90"/>
  <c r="Q7" i="90"/>
  <c r="M7" i="90"/>
  <c r="K7" i="90"/>
  <c r="J7" i="90"/>
  <c r="Q6" i="90"/>
  <c r="M6" i="90"/>
  <c r="K6" i="90"/>
  <c r="J6" i="90"/>
  <c r="Q5" i="90"/>
  <c r="M5" i="90"/>
  <c r="K5" i="90"/>
  <c r="J5" i="90"/>
  <c r="Q4" i="90"/>
  <c r="M4" i="90"/>
  <c r="K4" i="90"/>
  <c r="K31" i="90" s="1"/>
  <c r="J4" i="90"/>
  <c r="J31" i="90" s="1"/>
  <c r="M29" i="89"/>
  <c r="M28" i="89"/>
  <c r="M27" i="89"/>
  <c r="M26" i="89"/>
  <c r="M25" i="89"/>
  <c r="M24" i="89"/>
  <c r="M23" i="89"/>
  <c r="M22" i="89"/>
  <c r="M21" i="89"/>
  <c r="M20" i="89"/>
  <c r="M19" i="89"/>
  <c r="M18" i="89"/>
  <c r="M17" i="89"/>
  <c r="M16" i="89"/>
  <c r="M15" i="89"/>
  <c r="M14" i="89"/>
  <c r="M13" i="89"/>
  <c r="M12" i="89"/>
  <c r="M11" i="89"/>
  <c r="M10" i="89"/>
  <c r="M9" i="89"/>
  <c r="M8" i="89"/>
  <c r="M7" i="89"/>
  <c r="M6" i="89"/>
  <c r="M5" i="89"/>
  <c r="M4" i="89"/>
  <c r="Q29" i="88"/>
  <c r="M29" i="88"/>
  <c r="K29" i="88"/>
  <c r="J29" i="88"/>
  <c r="Q28" i="88"/>
  <c r="M28" i="88"/>
  <c r="K28" i="88"/>
  <c r="J28" i="88"/>
  <c r="Q27" i="88"/>
  <c r="R27" i="88" s="1"/>
  <c r="M27" i="88"/>
  <c r="K27" i="88"/>
  <c r="J27" i="88"/>
  <c r="Q26" i="88"/>
  <c r="M26" i="88"/>
  <c r="K26" i="88"/>
  <c r="J26" i="88"/>
  <c r="Q25" i="88"/>
  <c r="M25" i="88"/>
  <c r="K25" i="88"/>
  <c r="J25" i="88"/>
  <c r="Q24" i="88"/>
  <c r="R24" i="88" s="1"/>
  <c r="M24" i="88"/>
  <c r="K24" i="88"/>
  <c r="J24" i="88"/>
  <c r="Q23" i="88"/>
  <c r="M23" i="88"/>
  <c r="K23" i="88"/>
  <c r="J23" i="88"/>
  <c r="Q22" i="88"/>
  <c r="M22" i="88"/>
  <c r="K22" i="88"/>
  <c r="J22" i="88"/>
  <c r="Q21" i="88"/>
  <c r="R21" i="88" s="1"/>
  <c r="M21" i="88"/>
  <c r="K21" i="88"/>
  <c r="J21" i="88"/>
  <c r="Q20" i="88"/>
  <c r="M20" i="88"/>
  <c r="K20" i="88"/>
  <c r="J20" i="88"/>
  <c r="Q19" i="88"/>
  <c r="M19" i="88"/>
  <c r="K19" i="88"/>
  <c r="J19" i="88"/>
  <c r="Q18" i="88"/>
  <c r="R18" i="88" s="1"/>
  <c r="M18" i="88"/>
  <c r="K18" i="88"/>
  <c r="J18" i="88"/>
  <c r="Q17" i="88"/>
  <c r="M17" i="88"/>
  <c r="K17" i="88"/>
  <c r="J17" i="88"/>
  <c r="Q16" i="88"/>
  <c r="M16" i="88"/>
  <c r="K16" i="88"/>
  <c r="J16" i="88"/>
  <c r="Q15" i="88"/>
  <c r="R15" i="88" s="1"/>
  <c r="M15" i="88"/>
  <c r="K15" i="88"/>
  <c r="J15" i="88"/>
  <c r="Q14" i="88"/>
  <c r="M14" i="88"/>
  <c r="K14" i="88"/>
  <c r="J14" i="88"/>
  <c r="Q13" i="88"/>
  <c r="M13" i="88"/>
  <c r="K13" i="88"/>
  <c r="J13" i="88"/>
  <c r="Q12" i="88"/>
  <c r="R12" i="88" s="1"/>
  <c r="M12" i="88"/>
  <c r="K12" i="88"/>
  <c r="J12" i="88"/>
  <c r="Q11" i="88"/>
  <c r="M11" i="88"/>
  <c r="K11" i="88"/>
  <c r="J11" i="88"/>
  <c r="Q10" i="88"/>
  <c r="M10" i="88"/>
  <c r="K10" i="88"/>
  <c r="J10" i="88"/>
  <c r="Q9" i="88"/>
  <c r="R9" i="88" s="1"/>
  <c r="M9" i="88"/>
  <c r="K9" i="88"/>
  <c r="J9" i="88"/>
  <c r="Q8" i="88"/>
  <c r="M8" i="88"/>
  <c r="K8" i="88"/>
  <c r="J8" i="88"/>
  <c r="Q7" i="88"/>
  <c r="M7" i="88"/>
  <c r="K7" i="88"/>
  <c r="J7" i="88"/>
  <c r="Q6" i="88"/>
  <c r="R6" i="88" s="1"/>
  <c r="M6" i="88"/>
  <c r="K6" i="88"/>
  <c r="J6" i="88"/>
  <c r="Q5" i="88"/>
  <c r="R5" i="88" s="1"/>
  <c r="M5" i="88"/>
  <c r="K5" i="88"/>
  <c r="J5" i="88"/>
  <c r="Q4" i="88"/>
  <c r="R4" i="88" s="1"/>
  <c r="M4" i="88"/>
  <c r="K4" i="88"/>
  <c r="K31" i="88" s="1"/>
  <c r="J4" i="88"/>
  <c r="Q29" i="87"/>
  <c r="M29" i="87"/>
  <c r="K29" i="87"/>
  <c r="J29" i="87"/>
  <c r="Q28" i="87"/>
  <c r="R28" i="87" s="1"/>
  <c r="M28" i="87"/>
  <c r="K28" i="87"/>
  <c r="J28" i="87"/>
  <c r="Q27" i="87"/>
  <c r="M27" i="87"/>
  <c r="K27" i="87"/>
  <c r="J27" i="87"/>
  <c r="Q26" i="87"/>
  <c r="M26" i="87"/>
  <c r="K26" i="87"/>
  <c r="J26" i="87"/>
  <c r="Q25" i="87"/>
  <c r="M25" i="87"/>
  <c r="K25" i="87"/>
  <c r="J25" i="87"/>
  <c r="Q24" i="87"/>
  <c r="M24" i="87"/>
  <c r="K24" i="87"/>
  <c r="J24" i="87"/>
  <c r="Q23" i="87"/>
  <c r="M23" i="87"/>
  <c r="K23" i="87"/>
  <c r="J23" i="87"/>
  <c r="Q22" i="87"/>
  <c r="R22" i="87" s="1"/>
  <c r="M22" i="87"/>
  <c r="K22" i="87"/>
  <c r="J22" i="87"/>
  <c r="Q21" i="87"/>
  <c r="M21" i="87"/>
  <c r="K21" i="87"/>
  <c r="J21" i="87"/>
  <c r="Q20" i="87"/>
  <c r="M20" i="87"/>
  <c r="K20" i="87"/>
  <c r="J20" i="87"/>
  <c r="Q19" i="87"/>
  <c r="M19" i="87"/>
  <c r="K19" i="87"/>
  <c r="J19" i="87"/>
  <c r="Q18" i="87"/>
  <c r="M18" i="87"/>
  <c r="K18" i="87"/>
  <c r="J18" i="87"/>
  <c r="Q17" i="87"/>
  <c r="M17" i="87"/>
  <c r="K17" i="87"/>
  <c r="J17" i="87"/>
  <c r="Q16" i="87"/>
  <c r="R16" i="87" s="1"/>
  <c r="M16" i="87"/>
  <c r="K16" i="87"/>
  <c r="J16" i="87"/>
  <c r="Q15" i="87"/>
  <c r="M15" i="87"/>
  <c r="K15" i="87"/>
  <c r="J15" i="87"/>
  <c r="Q14" i="87"/>
  <c r="M14" i="87"/>
  <c r="K14" i="87"/>
  <c r="J14" i="87"/>
  <c r="Q13" i="87"/>
  <c r="M13" i="87"/>
  <c r="K13" i="87"/>
  <c r="J13" i="87"/>
  <c r="Q12" i="87"/>
  <c r="M12" i="87"/>
  <c r="K12" i="87"/>
  <c r="J12" i="87"/>
  <c r="Q11" i="87"/>
  <c r="M11" i="87"/>
  <c r="K11" i="87"/>
  <c r="J11" i="87"/>
  <c r="Q10" i="87"/>
  <c r="R10" i="87" s="1"/>
  <c r="M10" i="87"/>
  <c r="K10" i="87"/>
  <c r="J10" i="87"/>
  <c r="Q9" i="87"/>
  <c r="M9" i="87"/>
  <c r="K9" i="87"/>
  <c r="J9" i="87"/>
  <c r="Q8" i="87"/>
  <c r="M8" i="87"/>
  <c r="K8" i="87"/>
  <c r="J8" i="87"/>
  <c r="Q7" i="87"/>
  <c r="M7" i="87"/>
  <c r="K7" i="87"/>
  <c r="J7" i="87"/>
  <c r="Q6" i="87"/>
  <c r="M6" i="87"/>
  <c r="K6" i="87"/>
  <c r="J6" i="87"/>
  <c r="Q5" i="87"/>
  <c r="M5" i="87"/>
  <c r="K5" i="87"/>
  <c r="J5" i="87"/>
  <c r="Q4" i="87"/>
  <c r="R4" i="87" s="1"/>
  <c r="M4" i="87"/>
  <c r="K4" i="87"/>
  <c r="J4" i="87"/>
  <c r="Q29" i="86"/>
  <c r="M29" i="86"/>
  <c r="K29" i="86"/>
  <c r="J29" i="86"/>
  <c r="Q28" i="86"/>
  <c r="M28" i="86"/>
  <c r="K28" i="86"/>
  <c r="J28" i="86"/>
  <c r="Q27" i="86"/>
  <c r="M27" i="86"/>
  <c r="K27" i="86"/>
  <c r="J27" i="86"/>
  <c r="Q26" i="86"/>
  <c r="R26" i="86" s="1"/>
  <c r="M26" i="86"/>
  <c r="K26" i="86"/>
  <c r="J26" i="86"/>
  <c r="Q25" i="86"/>
  <c r="M25" i="86"/>
  <c r="K25" i="86"/>
  <c r="J25" i="86"/>
  <c r="Q24" i="86"/>
  <c r="R24" i="86" s="1"/>
  <c r="M24" i="86"/>
  <c r="K24" i="86"/>
  <c r="J24" i="86"/>
  <c r="Q23" i="86"/>
  <c r="M23" i="86"/>
  <c r="K23" i="86"/>
  <c r="J23" i="86"/>
  <c r="Q22" i="86"/>
  <c r="R22" i="86" s="1"/>
  <c r="M22" i="86"/>
  <c r="K22" i="86"/>
  <c r="J22" i="86"/>
  <c r="Q21" i="86"/>
  <c r="M21" i="86"/>
  <c r="K21" i="86"/>
  <c r="J21" i="86"/>
  <c r="Q20" i="86"/>
  <c r="R20" i="86" s="1"/>
  <c r="M20" i="86"/>
  <c r="K20" i="86"/>
  <c r="J20" i="86"/>
  <c r="Q19" i="86"/>
  <c r="M19" i="86"/>
  <c r="K19" i="86"/>
  <c r="J19" i="86"/>
  <c r="Q18" i="86"/>
  <c r="R18" i="86" s="1"/>
  <c r="M18" i="86"/>
  <c r="K18" i="86"/>
  <c r="J18" i="86"/>
  <c r="Q17" i="86"/>
  <c r="M17" i="86"/>
  <c r="K17" i="86"/>
  <c r="J17" i="86"/>
  <c r="Q16" i="86"/>
  <c r="R16" i="86" s="1"/>
  <c r="M16" i="86"/>
  <c r="K16" i="86"/>
  <c r="J16" i="86"/>
  <c r="Q15" i="86"/>
  <c r="M15" i="86"/>
  <c r="K15" i="86"/>
  <c r="J15" i="86"/>
  <c r="Q14" i="86"/>
  <c r="R14" i="86" s="1"/>
  <c r="M14" i="86"/>
  <c r="K14" i="86"/>
  <c r="J14" i="86"/>
  <c r="Q13" i="86"/>
  <c r="M13" i="86"/>
  <c r="K13" i="86"/>
  <c r="J13" i="86"/>
  <c r="Q12" i="86"/>
  <c r="R12" i="86" s="1"/>
  <c r="M12" i="86"/>
  <c r="K12" i="86"/>
  <c r="J12" i="86"/>
  <c r="Q11" i="86"/>
  <c r="M11" i="86"/>
  <c r="K11" i="86"/>
  <c r="J11" i="86"/>
  <c r="Q10" i="86"/>
  <c r="R10" i="86" s="1"/>
  <c r="M10" i="86"/>
  <c r="K10" i="86"/>
  <c r="J10" i="86"/>
  <c r="Q9" i="86"/>
  <c r="M9" i="86"/>
  <c r="K9" i="86"/>
  <c r="J9" i="86"/>
  <c r="Q8" i="86"/>
  <c r="R8" i="86" s="1"/>
  <c r="M8" i="86"/>
  <c r="K8" i="86"/>
  <c r="J8" i="86"/>
  <c r="Q7" i="86"/>
  <c r="M7" i="86"/>
  <c r="K7" i="86"/>
  <c r="J7" i="86"/>
  <c r="Q6" i="86"/>
  <c r="R6" i="86" s="1"/>
  <c r="M6" i="86"/>
  <c r="K6" i="86"/>
  <c r="J6" i="86"/>
  <c r="Q5" i="86"/>
  <c r="M5" i="86"/>
  <c r="K5" i="86"/>
  <c r="J5" i="86"/>
  <c r="Q4" i="86"/>
  <c r="M4" i="86"/>
  <c r="K4" i="86"/>
  <c r="K31" i="86" s="1"/>
  <c r="J4" i="86"/>
  <c r="J31" i="86" s="1"/>
  <c r="Q29" i="85"/>
  <c r="R29" i="85" s="1"/>
  <c r="M29" i="85"/>
  <c r="K29" i="85"/>
  <c r="J29" i="85"/>
  <c r="Q28" i="85"/>
  <c r="R28" i="85" s="1"/>
  <c r="M28" i="85"/>
  <c r="K28" i="85"/>
  <c r="J28" i="85"/>
  <c r="Q27" i="85"/>
  <c r="M27" i="85"/>
  <c r="K27" i="85"/>
  <c r="J27" i="85"/>
  <c r="Q26" i="85"/>
  <c r="R26" i="85" s="1"/>
  <c r="M26" i="85"/>
  <c r="K26" i="85"/>
  <c r="J26" i="85"/>
  <c r="Q25" i="85"/>
  <c r="M25" i="85"/>
  <c r="K25" i="85"/>
  <c r="J25" i="85"/>
  <c r="Q24" i="85"/>
  <c r="R24" i="85" s="1"/>
  <c r="M24" i="85"/>
  <c r="K24" i="85"/>
  <c r="J24" i="85"/>
  <c r="Q23" i="85"/>
  <c r="R23" i="85" s="1"/>
  <c r="M23" i="85"/>
  <c r="K23" i="85"/>
  <c r="J23" i="85"/>
  <c r="Q22" i="85"/>
  <c r="R22" i="85" s="1"/>
  <c r="M22" i="85"/>
  <c r="K22" i="85"/>
  <c r="J22" i="85"/>
  <c r="Q21" i="85"/>
  <c r="M21" i="85"/>
  <c r="K21" i="85"/>
  <c r="J21" i="85"/>
  <c r="Q20" i="85"/>
  <c r="R20" i="85" s="1"/>
  <c r="M20" i="85"/>
  <c r="K20" i="85"/>
  <c r="J20" i="85"/>
  <c r="Q19" i="85"/>
  <c r="M19" i="85"/>
  <c r="K19" i="85"/>
  <c r="J19" i="85"/>
  <c r="Q18" i="85"/>
  <c r="R18" i="85" s="1"/>
  <c r="M18" i="85"/>
  <c r="K18" i="85"/>
  <c r="J18" i="85"/>
  <c r="Q17" i="85"/>
  <c r="R17" i="85" s="1"/>
  <c r="M17" i="85"/>
  <c r="K17" i="85"/>
  <c r="J17" i="85"/>
  <c r="Q16" i="85"/>
  <c r="R16" i="85" s="1"/>
  <c r="M16" i="85"/>
  <c r="K16" i="85"/>
  <c r="J16" i="85"/>
  <c r="Q15" i="85"/>
  <c r="M15" i="85"/>
  <c r="K15" i="85"/>
  <c r="J15" i="85"/>
  <c r="Q14" i="85"/>
  <c r="R14" i="85" s="1"/>
  <c r="M14" i="85"/>
  <c r="K14" i="85"/>
  <c r="J14" i="85"/>
  <c r="Q13" i="85"/>
  <c r="M13" i="85"/>
  <c r="K13" i="85"/>
  <c r="J13" i="85"/>
  <c r="Q12" i="85"/>
  <c r="R12" i="85" s="1"/>
  <c r="M12" i="85"/>
  <c r="K12" i="85"/>
  <c r="J12" i="85"/>
  <c r="Q11" i="85"/>
  <c r="R11" i="85" s="1"/>
  <c r="M11" i="85"/>
  <c r="K11" i="85"/>
  <c r="J11" i="85"/>
  <c r="Q10" i="85"/>
  <c r="R10" i="85" s="1"/>
  <c r="M10" i="85"/>
  <c r="K10" i="85"/>
  <c r="J10" i="85"/>
  <c r="Q9" i="85"/>
  <c r="M9" i="85"/>
  <c r="K9" i="85"/>
  <c r="J9" i="85"/>
  <c r="Q8" i="85"/>
  <c r="R8" i="85" s="1"/>
  <c r="M8" i="85"/>
  <c r="K8" i="85"/>
  <c r="J8" i="85"/>
  <c r="Q7" i="85"/>
  <c r="M7" i="85"/>
  <c r="K7" i="85"/>
  <c r="J7" i="85"/>
  <c r="Q6" i="85"/>
  <c r="R6" i="85" s="1"/>
  <c r="M6" i="85"/>
  <c r="K6" i="85"/>
  <c r="J6" i="85"/>
  <c r="Q5" i="85"/>
  <c r="R5" i="85" s="1"/>
  <c r="M5" i="85"/>
  <c r="K5" i="85"/>
  <c r="J5" i="85"/>
  <c r="J31" i="85" s="1"/>
  <c r="Q4" i="85"/>
  <c r="R4" i="85" s="1"/>
  <c r="M4" i="85"/>
  <c r="K4" i="85"/>
  <c r="K31" i="85" s="1"/>
  <c r="J4" i="85"/>
  <c r="Q29" i="84"/>
  <c r="M29" i="84"/>
  <c r="K29" i="84"/>
  <c r="J29" i="84"/>
  <c r="Q28" i="84"/>
  <c r="R28" i="84" s="1"/>
  <c r="M28" i="84"/>
  <c r="K28" i="84"/>
  <c r="J28" i="84"/>
  <c r="Q27" i="84"/>
  <c r="M27" i="84"/>
  <c r="K27" i="84"/>
  <c r="J27" i="84"/>
  <c r="Q26" i="84"/>
  <c r="M26" i="84"/>
  <c r="K26" i="84"/>
  <c r="J26" i="84"/>
  <c r="Q25" i="84"/>
  <c r="M25" i="84"/>
  <c r="K25" i="84"/>
  <c r="J25" i="84"/>
  <c r="Q24" i="84"/>
  <c r="M24" i="84"/>
  <c r="K24" i="84"/>
  <c r="J24" i="84"/>
  <c r="Q23" i="84"/>
  <c r="M23" i="84"/>
  <c r="K23" i="84"/>
  <c r="J23" i="84"/>
  <c r="Q22" i="84"/>
  <c r="R22" i="84" s="1"/>
  <c r="M22" i="84"/>
  <c r="K22" i="84"/>
  <c r="J22" i="84"/>
  <c r="Q21" i="84"/>
  <c r="M21" i="84"/>
  <c r="K21" i="84"/>
  <c r="J21" i="84"/>
  <c r="Q20" i="84"/>
  <c r="M20" i="84"/>
  <c r="K20" i="84"/>
  <c r="J20" i="84"/>
  <c r="Q19" i="84"/>
  <c r="M19" i="84"/>
  <c r="K19" i="84"/>
  <c r="J19" i="84"/>
  <c r="Q18" i="84"/>
  <c r="M18" i="84"/>
  <c r="K18" i="84"/>
  <c r="J18" i="84"/>
  <c r="Q17" i="84"/>
  <c r="M17" i="84"/>
  <c r="K17" i="84"/>
  <c r="J17" i="84"/>
  <c r="Q16" i="84"/>
  <c r="R16" i="84" s="1"/>
  <c r="M16" i="84"/>
  <c r="K16" i="84"/>
  <c r="J16" i="84"/>
  <c r="Q15" i="84"/>
  <c r="M15" i="84"/>
  <c r="K15" i="84"/>
  <c r="J15" i="84"/>
  <c r="Q14" i="84"/>
  <c r="M14" i="84"/>
  <c r="K14" i="84"/>
  <c r="J14" i="84"/>
  <c r="Q13" i="84"/>
  <c r="M13" i="84"/>
  <c r="K13" i="84"/>
  <c r="J13" i="84"/>
  <c r="Q12" i="84"/>
  <c r="M12" i="84"/>
  <c r="K12" i="84"/>
  <c r="J12" i="84"/>
  <c r="Q11" i="84"/>
  <c r="M11" i="84"/>
  <c r="K11" i="84"/>
  <c r="J11" i="84"/>
  <c r="Q10" i="84"/>
  <c r="R10" i="84" s="1"/>
  <c r="M10" i="84"/>
  <c r="K10" i="84"/>
  <c r="J10" i="84"/>
  <c r="Q9" i="84"/>
  <c r="M9" i="84"/>
  <c r="K9" i="84"/>
  <c r="J9" i="84"/>
  <c r="Q8" i="84"/>
  <c r="M8" i="84"/>
  <c r="K8" i="84"/>
  <c r="J8" i="84"/>
  <c r="Q7" i="84"/>
  <c r="M7" i="84"/>
  <c r="K7" i="84"/>
  <c r="J7" i="84"/>
  <c r="Q6" i="84"/>
  <c r="M6" i="84"/>
  <c r="K6" i="84"/>
  <c r="K31" i="84" s="1"/>
  <c r="J6" i="84"/>
  <c r="J31" i="84" s="1"/>
  <c r="Q5" i="84"/>
  <c r="M5" i="84"/>
  <c r="K5" i="84"/>
  <c r="J5" i="84"/>
  <c r="Q4" i="84"/>
  <c r="R4" i="84" s="1"/>
  <c r="M4" i="84"/>
  <c r="K4" i="84"/>
  <c r="J4" i="84"/>
  <c r="Q29" i="83"/>
  <c r="M29" i="83"/>
  <c r="K29" i="83"/>
  <c r="J29" i="83"/>
  <c r="Q28" i="83"/>
  <c r="M28" i="83"/>
  <c r="K28" i="83"/>
  <c r="J28" i="83"/>
  <c r="Q27" i="83"/>
  <c r="R27" i="83" s="1"/>
  <c r="M27" i="83"/>
  <c r="K27" i="83"/>
  <c r="J27" i="83"/>
  <c r="Q26" i="83"/>
  <c r="R26" i="83" s="1"/>
  <c r="M26" i="83"/>
  <c r="K26" i="83"/>
  <c r="J26" i="83"/>
  <c r="Q25" i="83"/>
  <c r="M25" i="83"/>
  <c r="K25" i="83"/>
  <c r="J25" i="83"/>
  <c r="Q24" i="83"/>
  <c r="M24" i="83"/>
  <c r="K24" i="83"/>
  <c r="J24" i="83"/>
  <c r="Q23" i="83"/>
  <c r="R23" i="83" s="1"/>
  <c r="M23" i="83"/>
  <c r="K23" i="83"/>
  <c r="J23" i="83"/>
  <c r="Q22" i="83"/>
  <c r="M22" i="83"/>
  <c r="K22" i="83"/>
  <c r="J22" i="83"/>
  <c r="Q21" i="83"/>
  <c r="R21" i="83" s="1"/>
  <c r="M21" i="83"/>
  <c r="K21" i="83"/>
  <c r="J21" i="83"/>
  <c r="Q20" i="83"/>
  <c r="R20" i="83" s="1"/>
  <c r="M20" i="83"/>
  <c r="K20" i="83"/>
  <c r="J20" i="83"/>
  <c r="Q19" i="83"/>
  <c r="M19" i="83"/>
  <c r="K19" i="83"/>
  <c r="J19" i="83"/>
  <c r="Q18" i="83"/>
  <c r="M18" i="83"/>
  <c r="K18" i="83"/>
  <c r="J18" i="83"/>
  <c r="Q17" i="83"/>
  <c r="R17" i="83" s="1"/>
  <c r="M17" i="83"/>
  <c r="K17" i="83"/>
  <c r="J17" i="83"/>
  <c r="Q16" i="83"/>
  <c r="M16" i="83"/>
  <c r="K16" i="83"/>
  <c r="J16" i="83"/>
  <c r="Q15" i="83"/>
  <c r="R15" i="83" s="1"/>
  <c r="M15" i="83"/>
  <c r="K15" i="83"/>
  <c r="J15" i="83"/>
  <c r="Q14" i="83"/>
  <c r="M14" i="83"/>
  <c r="K14" i="83"/>
  <c r="J14" i="83"/>
  <c r="Q13" i="83"/>
  <c r="M13" i="83"/>
  <c r="K13" i="83"/>
  <c r="J13" i="83"/>
  <c r="Q12" i="83"/>
  <c r="M12" i="83"/>
  <c r="K12" i="83"/>
  <c r="J12" i="83"/>
  <c r="Q11" i="83"/>
  <c r="R11" i="83" s="1"/>
  <c r="M11" i="83"/>
  <c r="K11" i="83"/>
  <c r="J11" i="83"/>
  <c r="Q10" i="83"/>
  <c r="M10" i="83"/>
  <c r="K10" i="83"/>
  <c r="J10" i="83"/>
  <c r="Q9" i="83"/>
  <c r="R9" i="83" s="1"/>
  <c r="M9" i="83"/>
  <c r="K9" i="83"/>
  <c r="J9" i="83"/>
  <c r="Q8" i="83"/>
  <c r="R8" i="83" s="1"/>
  <c r="M8" i="83"/>
  <c r="K8" i="83"/>
  <c r="J8" i="83"/>
  <c r="Q7" i="83"/>
  <c r="M7" i="83"/>
  <c r="K7" i="83"/>
  <c r="J7" i="83"/>
  <c r="Q6" i="83"/>
  <c r="M6" i="83"/>
  <c r="K6" i="83"/>
  <c r="J6" i="83"/>
  <c r="Q5" i="83"/>
  <c r="M5" i="83"/>
  <c r="K5" i="83"/>
  <c r="J5" i="83"/>
  <c r="Q4" i="83"/>
  <c r="M4" i="83"/>
  <c r="K4" i="83"/>
  <c r="K31" i="83" s="1"/>
  <c r="J4" i="83"/>
  <c r="J31" i="83" s="1"/>
  <c r="Q29" i="82"/>
  <c r="R29" i="82" s="1"/>
  <c r="M29" i="82"/>
  <c r="K29" i="82"/>
  <c r="J29" i="82"/>
  <c r="Q28" i="82"/>
  <c r="M28" i="82"/>
  <c r="K28" i="82"/>
  <c r="J28" i="82"/>
  <c r="Q27" i="82"/>
  <c r="M27" i="82"/>
  <c r="K27" i="82"/>
  <c r="J27" i="82"/>
  <c r="Q26" i="82"/>
  <c r="R26" i="82" s="1"/>
  <c r="M26" i="82"/>
  <c r="K26" i="82"/>
  <c r="J26" i="82"/>
  <c r="Q25" i="82"/>
  <c r="R25" i="82" s="1"/>
  <c r="M25" i="82"/>
  <c r="K25" i="82"/>
  <c r="J25" i="82"/>
  <c r="Q24" i="82"/>
  <c r="M24" i="82"/>
  <c r="K24" i="82"/>
  <c r="J24" i="82"/>
  <c r="Q23" i="82"/>
  <c r="R23" i="82" s="1"/>
  <c r="M23" i="82"/>
  <c r="K23" i="82"/>
  <c r="J23" i="82"/>
  <c r="Q22" i="82"/>
  <c r="R22" i="82" s="1"/>
  <c r="M22" i="82"/>
  <c r="K22" i="82"/>
  <c r="J22" i="82"/>
  <c r="Q21" i="82"/>
  <c r="M21" i="82"/>
  <c r="K21" i="82"/>
  <c r="J21" i="82"/>
  <c r="Q20" i="82"/>
  <c r="R20" i="82" s="1"/>
  <c r="M20" i="82"/>
  <c r="K20" i="82"/>
  <c r="J20" i="82"/>
  <c r="Q19" i="82"/>
  <c r="M19" i="82"/>
  <c r="K19" i="82"/>
  <c r="J19" i="82"/>
  <c r="Q18" i="82"/>
  <c r="M18" i="82"/>
  <c r="K18" i="82"/>
  <c r="J18" i="82"/>
  <c r="Q17" i="82"/>
  <c r="R17" i="82" s="1"/>
  <c r="M17" i="82"/>
  <c r="K17" i="82"/>
  <c r="J17" i="82"/>
  <c r="Q16" i="82"/>
  <c r="R16" i="82" s="1"/>
  <c r="M16" i="82"/>
  <c r="K16" i="82"/>
  <c r="J16" i="82"/>
  <c r="Q15" i="82"/>
  <c r="M15" i="82"/>
  <c r="K15" i="82"/>
  <c r="J15" i="82"/>
  <c r="Q14" i="82"/>
  <c r="R14" i="82" s="1"/>
  <c r="M14" i="82"/>
  <c r="K14" i="82"/>
  <c r="J14" i="82"/>
  <c r="Q13" i="82"/>
  <c r="R13" i="82" s="1"/>
  <c r="M13" i="82"/>
  <c r="K13" i="82"/>
  <c r="J13" i="82"/>
  <c r="Q12" i="82"/>
  <c r="M12" i="82"/>
  <c r="K12" i="82"/>
  <c r="J12" i="82"/>
  <c r="Q11" i="82"/>
  <c r="R11" i="82" s="1"/>
  <c r="M11" i="82"/>
  <c r="K11" i="82"/>
  <c r="J11" i="82"/>
  <c r="Q10" i="82"/>
  <c r="M10" i="82"/>
  <c r="K10" i="82"/>
  <c r="J10" i="82"/>
  <c r="Q9" i="82"/>
  <c r="M9" i="82"/>
  <c r="K9" i="82"/>
  <c r="J9" i="82"/>
  <c r="Q8" i="82"/>
  <c r="R8" i="82" s="1"/>
  <c r="M8" i="82"/>
  <c r="K8" i="82"/>
  <c r="J8" i="82"/>
  <c r="Q7" i="82"/>
  <c r="R7" i="82" s="1"/>
  <c r="M7" i="82"/>
  <c r="K7" i="82"/>
  <c r="J7" i="82"/>
  <c r="Q6" i="82"/>
  <c r="M6" i="82"/>
  <c r="K6" i="82"/>
  <c r="J6" i="82"/>
  <c r="Q5" i="82"/>
  <c r="R5" i="82" s="1"/>
  <c r="M5" i="82"/>
  <c r="K5" i="82"/>
  <c r="J5" i="82"/>
  <c r="Q4" i="82"/>
  <c r="M4" i="82"/>
  <c r="K4" i="82"/>
  <c r="J4" i="82"/>
  <c r="Q29" i="81"/>
  <c r="R29" i="81" s="1"/>
  <c r="M29" i="81"/>
  <c r="K29" i="81"/>
  <c r="J29" i="81"/>
  <c r="Q28" i="81"/>
  <c r="R28" i="81" s="1"/>
  <c r="M28" i="81"/>
  <c r="K28" i="81"/>
  <c r="J28" i="81"/>
  <c r="Q27" i="81"/>
  <c r="R27" i="81" s="1"/>
  <c r="M27" i="81"/>
  <c r="K27" i="81"/>
  <c r="J27" i="81"/>
  <c r="Q26" i="81"/>
  <c r="R26" i="81" s="1"/>
  <c r="M26" i="81"/>
  <c r="K26" i="81"/>
  <c r="J26" i="81"/>
  <c r="Q25" i="81"/>
  <c r="M25" i="81"/>
  <c r="K25" i="81"/>
  <c r="J25" i="81"/>
  <c r="Q24" i="81"/>
  <c r="M24" i="81"/>
  <c r="K24" i="81"/>
  <c r="J24" i="81"/>
  <c r="Q23" i="81"/>
  <c r="R23" i="81" s="1"/>
  <c r="M23" i="81"/>
  <c r="K23" i="81"/>
  <c r="J23" i="81"/>
  <c r="Q22" i="81"/>
  <c r="M22" i="81"/>
  <c r="K22" i="81"/>
  <c r="J22" i="81"/>
  <c r="Q21" i="81"/>
  <c r="R21" i="81" s="1"/>
  <c r="M21" i="81"/>
  <c r="K21" i="81"/>
  <c r="J21" i="81"/>
  <c r="Q20" i="81"/>
  <c r="R20" i="81" s="1"/>
  <c r="M20" i="81"/>
  <c r="K20" i="81"/>
  <c r="J20" i="81"/>
  <c r="Q19" i="81"/>
  <c r="M19" i="81"/>
  <c r="K19" i="81"/>
  <c r="J19" i="81"/>
  <c r="Q18" i="81"/>
  <c r="R18" i="81" s="1"/>
  <c r="M18" i="81"/>
  <c r="K18" i="81"/>
  <c r="J18" i="81"/>
  <c r="Q17" i="81"/>
  <c r="R17" i="81" s="1"/>
  <c r="M17" i="81"/>
  <c r="K17" i="81"/>
  <c r="J17" i="81"/>
  <c r="Q16" i="81"/>
  <c r="R16" i="81" s="1"/>
  <c r="M16" i="81"/>
  <c r="K16" i="81"/>
  <c r="J16" i="81"/>
  <c r="Q15" i="81"/>
  <c r="R15" i="81" s="1"/>
  <c r="M15" i="81"/>
  <c r="K15" i="81"/>
  <c r="J15" i="81"/>
  <c r="Q14" i="81"/>
  <c r="R14" i="81" s="1"/>
  <c r="M14" i="81"/>
  <c r="K14" i="81"/>
  <c r="J14" i="81"/>
  <c r="Q13" i="81"/>
  <c r="R13" i="81" s="1"/>
  <c r="M13" i="81"/>
  <c r="K13" i="81"/>
  <c r="J13" i="81"/>
  <c r="Q12" i="81"/>
  <c r="M12" i="81"/>
  <c r="K12" i="81"/>
  <c r="J12" i="81"/>
  <c r="Q11" i="81"/>
  <c r="M11" i="81"/>
  <c r="K11" i="81"/>
  <c r="J11" i="81"/>
  <c r="Q10" i="81"/>
  <c r="R10" i="81" s="1"/>
  <c r="M10" i="81"/>
  <c r="K10" i="81"/>
  <c r="J10" i="81"/>
  <c r="Q9" i="81"/>
  <c r="M9" i="81"/>
  <c r="K9" i="81"/>
  <c r="J9" i="81"/>
  <c r="Q8" i="81"/>
  <c r="R8" i="81" s="1"/>
  <c r="M8" i="81"/>
  <c r="K8" i="81"/>
  <c r="J8" i="81"/>
  <c r="Q7" i="81"/>
  <c r="R7" i="81" s="1"/>
  <c r="M7" i="81"/>
  <c r="K7" i="81"/>
  <c r="J7" i="81"/>
  <c r="Q6" i="81"/>
  <c r="R6" i="81" s="1"/>
  <c r="M6" i="81"/>
  <c r="K6" i="81"/>
  <c r="J6" i="81"/>
  <c r="Q5" i="81"/>
  <c r="R5" i="81" s="1"/>
  <c r="M5" i="81"/>
  <c r="K5" i="81"/>
  <c r="J5" i="81"/>
  <c r="Q4" i="81"/>
  <c r="R4" i="81" s="1"/>
  <c r="M4" i="81"/>
  <c r="K4" i="81"/>
  <c r="J4" i="81"/>
  <c r="Q29" i="80"/>
  <c r="M29" i="80"/>
  <c r="K29" i="80"/>
  <c r="J29" i="80"/>
  <c r="Q28" i="80"/>
  <c r="R28" i="80" s="1"/>
  <c r="M28" i="80"/>
  <c r="K28" i="80"/>
  <c r="J28" i="80"/>
  <c r="Q27" i="80"/>
  <c r="M27" i="80"/>
  <c r="K27" i="80"/>
  <c r="J27" i="80"/>
  <c r="Q26" i="80"/>
  <c r="R26" i="80" s="1"/>
  <c r="M26" i="80"/>
  <c r="K26" i="80"/>
  <c r="J26" i="80"/>
  <c r="Q25" i="80"/>
  <c r="M25" i="80"/>
  <c r="K25" i="80"/>
  <c r="J25" i="80"/>
  <c r="Q24" i="80"/>
  <c r="R24" i="80" s="1"/>
  <c r="M24" i="80"/>
  <c r="K24" i="80"/>
  <c r="J24" i="80"/>
  <c r="Q23" i="80"/>
  <c r="M23" i="80"/>
  <c r="K23" i="80"/>
  <c r="J23" i="80"/>
  <c r="Q22" i="80"/>
  <c r="R22" i="80" s="1"/>
  <c r="M22" i="80"/>
  <c r="K22" i="80"/>
  <c r="J22" i="80"/>
  <c r="Q21" i="80"/>
  <c r="M21" i="80"/>
  <c r="K21" i="80"/>
  <c r="J21" i="80"/>
  <c r="Q20" i="80"/>
  <c r="M20" i="80"/>
  <c r="K20" i="80"/>
  <c r="J20" i="80"/>
  <c r="Q19" i="80"/>
  <c r="M19" i="80"/>
  <c r="K19" i="80"/>
  <c r="J19" i="80"/>
  <c r="Q18" i="80"/>
  <c r="R18" i="80" s="1"/>
  <c r="M18" i="80"/>
  <c r="K18" i="80"/>
  <c r="J18" i="80"/>
  <c r="Q17" i="80"/>
  <c r="M17" i="80"/>
  <c r="K17" i="80"/>
  <c r="J17" i="80"/>
  <c r="Q16" i="80"/>
  <c r="R16" i="80" s="1"/>
  <c r="M16" i="80"/>
  <c r="K16" i="80"/>
  <c r="J16" i="80"/>
  <c r="Q15" i="80"/>
  <c r="M15" i="80"/>
  <c r="K15" i="80"/>
  <c r="J15" i="80"/>
  <c r="Q14" i="80"/>
  <c r="R14" i="80" s="1"/>
  <c r="M14" i="80"/>
  <c r="K14" i="80"/>
  <c r="J14" i="80"/>
  <c r="Q13" i="80"/>
  <c r="M13" i="80"/>
  <c r="K13" i="80"/>
  <c r="J13" i="80"/>
  <c r="Q12" i="80"/>
  <c r="M12" i="80"/>
  <c r="K12" i="80"/>
  <c r="J12" i="80"/>
  <c r="Q11" i="80"/>
  <c r="M11" i="80"/>
  <c r="K11" i="80"/>
  <c r="J11" i="80"/>
  <c r="Q10" i="80"/>
  <c r="R10" i="80" s="1"/>
  <c r="M10" i="80"/>
  <c r="K10" i="80"/>
  <c r="J10" i="80"/>
  <c r="Q9" i="80"/>
  <c r="M9" i="80"/>
  <c r="K9" i="80"/>
  <c r="J9" i="80"/>
  <c r="Q8" i="80"/>
  <c r="R8" i="80" s="1"/>
  <c r="M8" i="80"/>
  <c r="K8" i="80"/>
  <c r="J8" i="80"/>
  <c r="Q7" i="80"/>
  <c r="M7" i="80"/>
  <c r="K7" i="80"/>
  <c r="J7" i="80"/>
  <c r="Q6" i="80"/>
  <c r="R6" i="80" s="1"/>
  <c r="M6" i="80"/>
  <c r="K6" i="80"/>
  <c r="J6" i="80"/>
  <c r="Q5" i="80"/>
  <c r="M5" i="80"/>
  <c r="K5" i="80"/>
  <c r="J5" i="80"/>
  <c r="Q4" i="80"/>
  <c r="R4" i="80" s="1"/>
  <c r="M4" i="80"/>
  <c r="K4" i="80"/>
  <c r="J4" i="80"/>
  <c r="Q29" i="79"/>
  <c r="R29" i="79" s="1"/>
  <c r="M29" i="79"/>
  <c r="K29" i="79"/>
  <c r="J29" i="79"/>
  <c r="Q28" i="79"/>
  <c r="M28" i="79"/>
  <c r="K28" i="79"/>
  <c r="J28" i="79"/>
  <c r="Q27" i="79"/>
  <c r="R27" i="79" s="1"/>
  <c r="M27" i="79"/>
  <c r="K27" i="79"/>
  <c r="J27" i="79"/>
  <c r="Q26" i="79"/>
  <c r="R26" i="79" s="1"/>
  <c r="M26" i="79"/>
  <c r="K26" i="79"/>
  <c r="J26" i="79"/>
  <c r="Q25" i="79"/>
  <c r="R25" i="79" s="1"/>
  <c r="M25" i="79"/>
  <c r="K25" i="79"/>
  <c r="J25" i="79"/>
  <c r="Q24" i="79"/>
  <c r="M24" i="79"/>
  <c r="K24" i="79"/>
  <c r="J24" i="79"/>
  <c r="Q23" i="79"/>
  <c r="R23" i="79" s="1"/>
  <c r="M23" i="79"/>
  <c r="K23" i="79"/>
  <c r="J23" i="79"/>
  <c r="Q22" i="79"/>
  <c r="R22" i="79" s="1"/>
  <c r="M22" i="79"/>
  <c r="K22" i="79"/>
  <c r="J22" i="79"/>
  <c r="Q21" i="79"/>
  <c r="R21" i="79" s="1"/>
  <c r="M21" i="79"/>
  <c r="K21" i="79"/>
  <c r="J21" i="79"/>
  <c r="Q20" i="79"/>
  <c r="R20" i="79" s="1"/>
  <c r="M20" i="79"/>
  <c r="K20" i="79"/>
  <c r="J20" i="79"/>
  <c r="Q19" i="79"/>
  <c r="R19" i="79" s="1"/>
  <c r="M19" i="79"/>
  <c r="K19" i="79"/>
  <c r="J19" i="79"/>
  <c r="Q18" i="79"/>
  <c r="M18" i="79"/>
  <c r="K18" i="79"/>
  <c r="J18" i="79"/>
  <c r="Q17" i="79"/>
  <c r="R17" i="79" s="1"/>
  <c r="M17" i="79"/>
  <c r="K17" i="79"/>
  <c r="J17" i="79"/>
  <c r="Q16" i="79"/>
  <c r="M16" i="79"/>
  <c r="K16" i="79"/>
  <c r="J16" i="79"/>
  <c r="Q15" i="79"/>
  <c r="R15" i="79" s="1"/>
  <c r="M15" i="79"/>
  <c r="K15" i="79"/>
  <c r="J15" i="79"/>
  <c r="Q14" i="79"/>
  <c r="R14" i="79" s="1"/>
  <c r="M14" i="79"/>
  <c r="K14" i="79"/>
  <c r="J14" i="79"/>
  <c r="Q13" i="79"/>
  <c r="R13" i="79" s="1"/>
  <c r="M13" i="79"/>
  <c r="K13" i="79"/>
  <c r="J13" i="79"/>
  <c r="Q12" i="79"/>
  <c r="M12" i="79"/>
  <c r="K12" i="79"/>
  <c r="J12" i="79"/>
  <c r="Q11" i="79"/>
  <c r="R11" i="79" s="1"/>
  <c r="M11" i="79"/>
  <c r="K11" i="79"/>
  <c r="J11" i="79"/>
  <c r="Q10" i="79"/>
  <c r="M10" i="79"/>
  <c r="K10" i="79"/>
  <c r="J10" i="79"/>
  <c r="Q9" i="79"/>
  <c r="R9" i="79" s="1"/>
  <c r="M9" i="79"/>
  <c r="K9" i="79"/>
  <c r="J9" i="79"/>
  <c r="Q8" i="79"/>
  <c r="R8" i="79" s="1"/>
  <c r="M8" i="79"/>
  <c r="K8" i="79"/>
  <c r="J8" i="79"/>
  <c r="Q7" i="79"/>
  <c r="R7" i="79" s="1"/>
  <c r="M7" i="79"/>
  <c r="K7" i="79"/>
  <c r="J7" i="79"/>
  <c r="Q6" i="79"/>
  <c r="R6" i="79" s="1"/>
  <c r="M6" i="79"/>
  <c r="K6" i="79"/>
  <c r="J6" i="79"/>
  <c r="Q5" i="79"/>
  <c r="R5" i="79" s="1"/>
  <c r="M5" i="79"/>
  <c r="K5" i="79"/>
  <c r="J5" i="79"/>
  <c r="Q4" i="79"/>
  <c r="M4" i="79"/>
  <c r="K4" i="79"/>
  <c r="J4" i="79"/>
  <c r="J31" i="79" s="1"/>
  <c r="J5" i="75"/>
  <c r="K5" i="75"/>
  <c r="M5" i="75"/>
  <c r="Q5" i="75"/>
  <c r="J6" i="75"/>
  <c r="K6" i="75"/>
  <c r="M6" i="75"/>
  <c r="Q6" i="75"/>
  <c r="J7" i="75"/>
  <c r="K7" i="75"/>
  <c r="M7" i="75"/>
  <c r="Q7" i="75"/>
  <c r="J8" i="75"/>
  <c r="K8" i="75"/>
  <c r="M8" i="75"/>
  <c r="Q8" i="75"/>
  <c r="J9" i="75"/>
  <c r="K9" i="75"/>
  <c r="M9" i="75"/>
  <c r="Q9" i="75"/>
  <c r="J10" i="75"/>
  <c r="K10" i="75"/>
  <c r="M10" i="75"/>
  <c r="Q10" i="75"/>
  <c r="R10" i="75" s="1"/>
  <c r="J11" i="75"/>
  <c r="K11" i="75"/>
  <c r="M11" i="75"/>
  <c r="Q11" i="75"/>
  <c r="R11" i="75" s="1"/>
  <c r="J12" i="75"/>
  <c r="K12" i="75"/>
  <c r="M12" i="75"/>
  <c r="Q12" i="75"/>
  <c r="R12" i="75" s="1"/>
  <c r="J13" i="75"/>
  <c r="K13" i="75"/>
  <c r="M13" i="75"/>
  <c r="Q13" i="75"/>
  <c r="R13" i="75" s="1"/>
  <c r="J14" i="75"/>
  <c r="K14" i="75"/>
  <c r="M14" i="75"/>
  <c r="Q14" i="75"/>
  <c r="R14" i="75" s="1"/>
  <c r="J15" i="75"/>
  <c r="K15" i="75"/>
  <c r="M15" i="75"/>
  <c r="Q15" i="75"/>
  <c r="R15" i="75" s="1"/>
  <c r="J16" i="75"/>
  <c r="K16" i="75"/>
  <c r="M16" i="75"/>
  <c r="Q16" i="75"/>
  <c r="R16" i="75" s="1"/>
  <c r="J17" i="75"/>
  <c r="K17" i="75"/>
  <c r="M17" i="75"/>
  <c r="Q17" i="75"/>
  <c r="R17" i="75" s="1"/>
  <c r="J18" i="75"/>
  <c r="K18" i="75"/>
  <c r="M18" i="75"/>
  <c r="Q18" i="75"/>
  <c r="R18" i="75" s="1"/>
  <c r="J19" i="75"/>
  <c r="K19" i="75"/>
  <c r="M19" i="75"/>
  <c r="Q19" i="75"/>
  <c r="R19" i="75" s="1"/>
  <c r="J20" i="75"/>
  <c r="K20" i="75"/>
  <c r="M20" i="75"/>
  <c r="Q20" i="75"/>
  <c r="R20" i="75" s="1"/>
  <c r="J21" i="75"/>
  <c r="K21" i="75"/>
  <c r="M21" i="75"/>
  <c r="Q21" i="75"/>
  <c r="R21" i="75" s="1"/>
  <c r="J22" i="75"/>
  <c r="K22" i="75"/>
  <c r="M22" i="75"/>
  <c r="Q22" i="75"/>
  <c r="R22" i="75" s="1"/>
  <c r="J23" i="75"/>
  <c r="K23" i="75"/>
  <c r="M23" i="75"/>
  <c r="Q23" i="75"/>
  <c r="R23" i="75" s="1"/>
  <c r="J24" i="75"/>
  <c r="K24" i="75"/>
  <c r="M24" i="75"/>
  <c r="Q24" i="75"/>
  <c r="R24" i="75" s="1"/>
  <c r="J25" i="75"/>
  <c r="K25" i="75"/>
  <c r="M25" i="75"/>
  <c r="Q25" i="75"/>
  <c r="R25" i="75" s="1"/>
  <c r="J26" i="75"/>
  <c r="K26" i="75"/>
  <c r="M26" i="75"/>
  <c r="Q26" i="75"/>
  <c r="R26" i="75" s="1"/>
  <c r="J27" i="75"/>
  <c r="K27" i="75"/>
  <c r="M27" i="75"/>
  <c r="Q27" i="75"/>
  <c r="R27" i="75" s="1"/>
  <c r="J28" i="75"/>
  <c r="K28" i="75"/>
  <c r="M28" i="75"/>
  <c r="Q28" i="75"/>
  <c r="R28" i="75" s="1"/>
  <c r="J29" i="75"/>
  <c r="K29" i="75"/>
  <c r="M29" i="75"/>
  <c r="Q29" i="75"/>
  <c r="R29" i="75" s="1"/>
  <c r="Q4" i="75"/>
  <c r="M4" i="75"/>
  <c r="K4" i="75"/>
  <c r="J4" i="75"/>
  <c r="I5" i="78"/>
  <c r="I6" i="78"/>
  <c r="I7" i="78"/>
  <c r="I8" i="78"/>
  <c r="I9" i="78"/>
  <c r="I10" i="78"/>
  <c r="I11" i="78"/>
  <c r="I12" i="78"/>
  <c r="O12" i="78" s="1"/>
  <c r="I13" i="78"/>
  <c r="I14" i="78"/>
  <c r="O14" i="78" s="1"/>
  <c r="I15" i="78"/>
  <c r="I16" i="78"/>
  <c r="I17" i="78"/>
  <c r="I18" i="78"/>
  <c r="O18" i="78" s="1"/>
  <c r="I19" i="78"/>
  <c r="O19" i="78" s="1"/>
  <c r="I20" i="78"/>
  <c r="O20" i="78" s="1"/>
  <c r="I21" i="78"/>
  <c r="O21" i="78" s="1"/>
  <c r="I22" i="78"/>
  <c r="O22" i="78" s="1"/>
  <c r="I23" i="78"/>
  <c r="O23" i="78" s="1"/>
  <c r="I24" i="78"/>
  <c r="I25" i="78"/>
  <c r="O25" i="78" s="1"/>
  <c r="I26" i="78"/>
  <c r="I27" i="78"/>
  <c r="O27" i="78" s="1"/>
  <c r="I28" i="78"/>
  <c r="O28" i="78" s="1"/>
  <c r="I29" i="78"/>
  <c r="O29" i="78" s="1"/>
  <c r="I4" i="78"/>
  <c r="O4" i="78" s="1"/>
  <c r="AG30" i="90"/>
  <c r="AA30" i="90"/>
  <c r="Z30" i="90"/>
  <c r="Y30" i="90"/>
  <c r="X30" i="90"/>
  <c r="W30" i="90"/>
  <c r="V30" i="90"/>
  <c r="U30" i="90"/>
  <c r="T30" i="90"/>
  <c r="S30" i="90"/>
  <c r="R28" i="90"/>
  <c r="R27" i="90"/>
  <c r="R25" i="90"/>
  <c r="R24" i="90"/>
  <c r="R22" i="90"/>
  <c r="R21" i="90"/>
  <c r="R19" i="90"/>
  <c r="R18" i="90"/>
  <c r="R16" i="90"/>
  <c r="R15" i="90"/>
  <c r="R13" i="90"/>
  <c r="R12" i="90"/>
  <c r="R10" i="90"/>
  <c r="R9" i="90"/>
  <c r="R7" i="90"/>
  <c r="R5" i="90"/>
  <c r="R4" i="90"/>
  <c r="AG30" i="89"/>
  <c r="AA30" i="89"/>
  <c r="Z30" i="89"/>
  <c r="Y30" i="89"/>
  <c r="X30" i="89"/>
  <c r="W30" i="89"/>
  <c r="V30" i="89"/>
  <c r="U30" i="89"/>
  <c r="T30" i="89"/>
  <c r="S30" i="89"/>
  <c r="R29" i="89"/>
  <c r="R26" i="89"/>
  <c r="R25" i="89"/>
  <c r="R19" i="89"/>
  <c r="R18" i="89"/>
  <c r="R17" i="89"/>
  <c r="R14" i="89"/>
  <c r="R13" i="89"/>
  <c r="R12" i="89"/>
  <c r="R11" i="89"/>
  <c r="R7" i="89"/>
  <c r="R5" i="89"/>
  <c r="AG30" i="88"/>
  <c r="AA30" i="88"/>
  <c r="Z30" i="88"/>
  <c r="Y30" i="88"/>
  <c r="X30" i="88"/>
  <c r="W30" i="88"/>
  <c r="V30" i="88"/>
  <c r="U30" i="88"/>
  <c r="T30" i="88"/>
  <c r="S30" i="88"/>
  <c r="R29" i="88"/>
  <c r="R28" i="88"/>
  <c r="R26" i="88"/>
  <c r="R25" i="88"/>
  <c r="R23" i="88"/>
  <c r="R22" i="88"/>
  <c r="R20" i="88"/>
  <c r="R19" i="88"/>
  <c r="R17" i="88"/>
  <c r="R16" i="88"/>
  <c r="R14" i="88"/>
  <c r="R13" i="88"/>
  <c r="R11" i="88"/>
  <c r="R10" i="88"/>
  <c r="R8" i="88"/>
  <c r="R7" i="88"/>
  <c r="AG30" i="87"/>
  <c r="AA30" i="87"/>
  <c r="Z30" i="87"/>
  <c r="Y30" i="87"/>
  <c r="X30" i="87"/>
  <c r="W30" i="87"/>
  <c r="V30" i="87"/>
  <c r="U30" i="87"/>
  <c r="T30" i="87"/>
  <c r="S30" i="87"/>
  <c r="R29" i="87"/>
  <c r="R27" i="87"/>
  <c r="R26" i="87"/>
  <c r="R25" i="87"/>
  <c r="R24" i="87"/>
  <c r="R23" i="87"/>
  <c r="R21" i="87"/>
  <c r="R20" i="87"/>
  <c r="R19" i="87"/>
  <c r="R18" i="87"/>
  <c r="R17" i="87"/>
  <c r="R15" i="87"/>
  <c r="R14" i="87"/>
  <c r="R13" i="87"/>
  <c r="R12" i="87"/>
  <c r="R11" i="87"/>
  <c r="R9" i="87"/>
  <c r="R8" i="87"/>
  <c r="R7" i="87"/>
  <c r="R6" i="87"/>
  <c r="R5" i="87"/>
  <c r="AG30" i="86"/>
  <c r="AA30" i="86"/>
  <c r="Z30" i="86"/>
  <c r="Y30" i="86"/>
  <c r="X30" i="86"/>
  <c r="W30" i="86"/>
  <c r="V30" i="86"/>
  <c r="R29" i="86"/>
  <c r="R28" i="86"/>
  <c r="R27" i="86"/>
  <c r="R25" i="86"/>
  <c r="R23" i="86"/>
  <c r="R21" i="86"/>
  <c r="R19" i="86"/>
  <c r="R17" i="86"/>
  <c r="R15" i="86"/>
  <c r="R13" i="86"/>
  <c r="R11" i="86"/>
  <c r="R9" i="86"/>
  <c r="R7" i="86"/>
  <c r="R5" i="86"/>
  <c r="AG30" i="85"/>
  <c r="AA30" i="85"/>
  <c r="Z30" i="85"/>
  <c r="Y30" i="85"/>
  <c r="X30" i="85"/>
  <c r="W30" i="85"/>
  <c r="V30" i="85"/>
  <c r="U30" i="85"/>
  <c r="T30" i="85"/>
  <c r="R27" i="85"/>
  <c r="R25" i="85"/>
  <c r="R21" i="85"/>
  <c r="R19" i="85"/>
  <c r="R15" i="85"/>
  <c r="R13" i="85"/>
  <c r="R9" i="85"/>
  <c r="R7" i="85"/>
  <c r="AG30" i="84"/>
  <c r="AA30" i="84"/>
  <c r="Z30" i="84"/>
  <c r="Y30" i="84"/>
  <c r="X30" i="84"/>
  <c r="W30" i="84"/>
  <c r="V30" i="84"/>
  <c r="U30" i="84"/>
  <c r="T30" i="84"/>
  <c r="S30" i="84"/>
  <c r="R29" i="84"/>
  <c r="R27" i="84"/>
  <c r="R26" i="84"/>
  <c r="R25" i="84"/>
  <c r="R24" i="84"/>
  <c r="R23" i="84"/>
  <c r="R21" i="84"/>
  <c r="R20" i="84"/>
  <c r="R19" i="84"/>
  <c r="R18" i="84"/>
  <c r="R17" i="84"/>
  <c r="R15" i="84"/>
  <c r="R14" i="84"/>
  <c r="R13" i="84"/>
  <c r="R12" i="84"/>
  <c r="R11" i="84"/>
  <c r="R9" i="84"/>
  <c r="R8" i="84"/>
  <c r="R7" i="84"/>
  <c r="R6" i="84"/>
  <c r="R5" i="84"/>
  <c r="AG30" i="83"/>
  <c r="AA30" i="83"/>
  <c r="Z30" i="83"/>
  <c r="Y30" i="83"/>
  <c r="X30" i="83"/>
  <c r="W30" i="83"/>
  <c r="V30" i="83"/>
  <c r="U30" i="83"/>
  <c r="T30" i="83"/>
  <c r="S30" i="83"/>
  <c r="R29" i="83"/>
  <c r="R28" i="83"/>
  <c r="R25" i="83"/>
  <c r="R24" i="83"/>
  <c r="R22" i="83"/>
  <c r="R19" i="83"/>
  <c r="R18" i="83"/>
  <c r="R16" i="83"/>
  <c r="R14" i="83"/>
  <c r="R13" i="83"/>
  <c r="R12" i="83"/>
  <c r="R10" i="83"/>
  <c r="R7" i="83"/>
  <c r="R6" i="83"/>
  <c r="R4" i="83"/>
  <c r="AG30" i="82"/>
  <c r="AA30" i="82"/>
  <c r="Z30" i="82"/>
  <c r="Y30" i="82"/>
  <c r="X30" i="82"/>
  <c r="W30" i="82"/>
  <c r="V30" i="82"/>
  <c r="U30" i="82"/>
  <c r="T30" i="82"/>
  <c r="S30" i="82"/>
  <c r="R28" i="82"/>
  <c r="R27" i="82"/>
  <c r="R24" i="82"/>
  <c r="R21" i="82"/>
  <c r="R19" i="82"/>
  <c r="R18" i="82"/>
  <c r="R15" i="82"/>
  <c r="R12" i="82"/>
  <c r="R10" i="82"/>
  <c r="R9" i="82"/>
  <c r="R6" i="82"/>
  <c r="AG30" i="81"/>
  <c r="AA30" i="81"/>
  <c r="Z30" i="81"/>
  <c r="Y30" i="81"/>
  <c r="X30" i="81"/>
  <c r="W30" i="81"/>
  <c r="V30" i="81"/>
  <c r="R25" i="81"/>
  <c r="R24" i="81"/>
  <c r="R22" i="81"/>
  <c r="R19" i="81"/>
  <c r="R12" i="81"/>
  <c r="R11" i="81"/>
  <c r="R9" i="81"/>
  <c r="R29" i="80"/>
  <c r="R27" i="80"/>
  <c r="R25" i="80"/>
  <c r="R23" i="80"/>
  <c r="R21" i="80"/>
  <c r="R20" i="80"/>
  <c r="R19" i="80"/>
  <c r="R17" i="80"/>
  <c r="R15" i="80"/>
  <c r="R13" i="80"/>
  <c r="R12" i="80"/>
  <c r="R11" i="80"/>
  <c r="R9" i="80"/>
  <c r="R5" i="80"/>
  <c r="AG30" i="79"/>
  <c r="AA30" i="79"/>
  <c r="Z30" i="79"/>
  <c r="Y30" i="79"/>
  <c r="X30" i="79"/>
  <c r="W30" i="79"/>
  <c r="V30" i="79"/>
  <c r="U30" i="79"/>
  <c r="R28" i="79"/>
  <c r="R24" i="79"/>
  <c r="R18" i="79"/>
  <c r="R16" i="79"/>
  <c r="R12" i="79"/>
  <c r="R10" i="79"/>
  <c r="S30" i="75"/>
  <c r="J31" i="88" l="1"/>
  <c r="K31" i="81"/>
  <c r="J31" i="81"/>
  <c r="K31" i="82"/>
  <c r="J31" i="82"/>
  <c r="L18" i="78"/>
  <c r="L24" i="78"/>
  <c r="L12" i="78"/>
  <c r="L8" i="78"/>
  <c r="L20" i="78"/>
  <c r="L14" i="78"/>
  <c r="L26" i="78"/>
  <c r="L28" i="78"/>
  <c r="K31" i="75"/>
  <c r="J31" i="75"/>
  <c r="J31" i="80"/>
  <c r="L4" i="78"/>
  <c r="K31" i="80"/>
  <c r="L5" i="78"/>
  <c r="L13" i="78"/>
  <c r="L21" i="78"/>
  <c r="L29" i="78"/>
  <c r="L6" i="78"/>
  <c r="L22" i="78"/>
  <c r="L7" i="78"/>
  <c r="L15" i="78"/>
  <c r="L23" i="78"/>
  <c r="L16" i="78"/>
  <c r="L9" i="78"/>
  <c r="L17" i="78"/>
  <c r="L25" i="78"/>
  <c r="L10" i="78"/>
  <c r="L11" i="78"/>
  <c r="L19" i="78"/>
  <c r="L27" i="78"/>
  <c r="P30" i="78"/>
  <c r="O24" i="78"/>
  <c r="O16" i="78"/>
  <c r="O26" i="78"/>
  <c r="O17" i="78"/>
  <c r="O13" i="78"/>
  <c r="O15" i="78"/>
  <c r="I30" i="78"/>
  <c r="O11" i="78"/>
  <c r="Q30" i="90"/>
  <c r="R6" i="90"/>
  <c r="Q30" i="89"/>
  <c r="Q30" i="88"/>
  <c r="Q30" i="87"/>
  <c r="Q30" i="86"/>
  <c r="R4" i="86"/>
  <c r="Q30" i="85"/>
  <c r="Q30" i="84"/>
  <c r="Q30" i="83"/>
  <c r="R5" i="83"/>
  <c r="Q30" i="82"/>
  <c r="R4" i="82"/>
  <c r="Q30" i="81"/>
  <c r="Q30" i="80"/>
  <c r="R7" i="80"/>
  <c r="Q30" i="79"/>
  <c r="R4" i="79"/>
  <c r="O7" i="78"/>
  <c r="O8" i="78"/>
  <c r="O9" i="78"/>
  <c r="O10" i="78"/>
  <c r="R6" i="75" l="1"/>
  <c r="R5" i="75"/>
  <c r="R9" i="75"/>
  <c r="R8" i="75"/>
  <c r="R7" i="75"/>
  <c r="I36" i="78" l="1"/>
  <c r="I35" i="78"/>
  <c r="I34" i="78"/>
  <c r="O6" i="78" l="1"/>
  <c r="O5" i="78" l="1"/>
  <c r="O30" i="78" l="1"/>
  <c r="Q37" i="78" s="1"/>
  <c r="Q30" i="75"/>
  <c r="R4" i="75" l="1"/>
  <c r="K9" i="89" l="1"/>
  <c r="K9" i="78" s="1"/>
  <c r="K22" i="89"/>
  <c r="K22" i="78" s="1"/>
  <c r="K8" i="89"/>
  <c r="K8" i="78" s="1"/>
  <c r="K5" i="89"/>
  <c r="K5" i="78"/>
  <c r="Q5" i="78" s="1"/>
  <c r="K7" i="89"/>
  <c r="K7" i="78" s="1"/>
  <c r="K10" i="89"/>
  <c r="K10" i="78" s="1"/>
  <c r="N10" i="78" s="1"/>
  <c r="K6" i="89"/>
  <c r="K6" i="78" s="1"/>
  <c r="Q6" i="78" s="1"/>
  <c r="K28" i="89"/>
  <c r="K28" i="78" s="1"/>
  <c r="Q28" i="78" s="1"/>
  <c r="K23" i="89"/>
  <c r="K23" i="78" s="1"/>
  <c r="Q23" i="78" s="1"/>
  <c r="K18" i="89"/>
  <c r="K18" i="78" s="1"/>
  <c r="N18" i="78" s="1"/>
  <c r="K13" i="89"/>
  <c r="K13" i="78" s="1"/>
  <c r="K16" i="89"/>
  <c r="K16" i="78" s="1"/>
  <c r="Q16" i="78" s="1"/>
  <c r="K19" i="89"/>
  <c r="K19" i="78"/>
  <c r="N19" i="78" s="1"/>
  <c r="K21" i="89"/>
  <c r="K21" i="78" s="1"/>
  <c r="K24" i="89"/>
  <c r="K24" i="78" s="1"/>
  <c r="Q24" i="78" s="1"/>
  <c r="K26" i="89"/>
  <c r="K26" i="78" s="1"/>
  <c r="N26" i="78" s="1"/>
  <c r="K29" i="89"/>
  <c r="K29" i="78" s="1"/>
  <c r="K17" i="89"/>
  <c r="K17" i="78"/>
  <c r="Q17" i="78" s="1"/>
  <c r="K27" i="89"/>
  <c r="K27" i="78" s="1"/>
  <c r="N27" i="78" s="1"/>
  <c r="K12" i="89"/>
  <c r="K12" i="78"/>
  <c r="Q12" i="78" s="1"/>
  <c r="K14" i="89"/>
  <c r="K14" i="78" s="1"/>
  <c r="Q14" i="78" s="1"/>
  <c r="K25" i="89"/>
  <c r="K25" i="78" s="1"/>
  <c r="N25" i="78" s="1"/>
  <c r="K20" i="89"/>
  <c r="K20" i="78"/>
  <c r="Q20" i="78" s="1"/>
  <c r="K15" i="89"/>
  <c r="K15" i="78" s="1"/>
  <c r="Q15" i="78" s="1"/>
  <c r="K11" i="89"/>
  <c r="K11" i="78" s="1"/>
  <c r="N11" i="78" s="1"/>
  <c r="J29" i="89"/>
  <c r="J29" i="78" s="1"/>
  <c r="J26" i="89"/>
  <c r="J26" i="78" s="1"/>
  <c r="J23" i="89"/>
  <c r="J23" i="78" s="1"/>
  <c r="J20" i="89"/>
  <c r="J20" i="78" s="1"/>
  <c r="J17" i="89"/>
  <c r="J17" i="78" s="1"/>
  <c r="J14" i="89"/>
  <c r="J14" i="78" s="1"/>
  <c r="J11" i="89"/>
  <c r="J11" i="78" s="1"/>
  <c r="J8" i="89"/>
  <c r="J8" i="78" s="1"/>
  <c r="J5" i="89"/>
  <c r="J5" i="78" s="1"/>
  <c r="J28" i="89"/>
  <c r="J28" i="78" s="1"/>
  <c r="J25" i="89"/>
  <c r="J25" i="78" s="1"/>
  <c r="J22" i="89"/>
  <c r="J22" i="78" s="1"/>
  <c r="J19" i="89"/>
  <c r="J19" i="78" s="1"/>
  <c r="J16" i="89"/>
  <c r="J16" i="78" s="1"/>
  <c r="J13" i="89"/>
  <c r="J13" i="78" s="1"/>
  <c r="J10" i="89"/>
  <c r="J10" i="78" s="1"/>
  <c r="J7" i="89"/>
  <c r="J7" i="78" s="1"/>
  <c r="J27" i="89"/>
  <c r="J27" i="78" s="1"/>
  <c r="J24" i="89"/>
  <c r="J24" i="78" s="1"/>
  <c r="J21" i="89"/>
  <c r="J21" i="78" s="1"/>
  <c r="J18" i="89"/>
  <c r="J18" i="78" s="1"/>
  <c r="J15" i="89"/>
  <c r="J15" i="78" s="1"/>
  <c r="J12" i="89"/>
  <c r="J12" i="78" s="1"/>
  <c r="J9" i="89"/>
  <c r="J9" i="78" s="1"/>
  <c r="J6" i="89"/>
  <c r="J6" i="78" s="1"/>
  <c r="Q29" i="78" l="1"/>
  <c r="N29" i="78"/>
  <c r="Q21" i="78"/>
  <c r="N21" i="78"/>
  <c r="Q13" i="78"/>
  <c r="N13" i="78"/>
  <c r="N28" i="78"/>
  <c r="N20" i="78"/>
  <c r="N12" i="78"/>
  <c r="N22" i="78"/>
  <c r="Q22" i="78"/>
  <c r="N7" i="78"/>
  <c r="Q7" i="78"/>
  <c r="Q9" i="78"/>
  <c r="N9" i="78"/>
  <c r="N8" i="78"/>
  <c r="Q8" i="78"/>
  <c r="Q11" i="78"/>
  <c r="Q25" i="78"/>
  <c r="Q27" i="78"/>
  <c r="Q26" i="78"/>
  <c r="Q19" i="78"/>
  <c r="Q18" i="78"/>
  <c r="N6" i="78"/>
  <c r="N5" i="78"/>
  <c r="N15" i="78"/>
  <c r="N14" i="78"/>
  <c r="N17" i="78"/>
  <c r="N24" i="78"/>
  <c r="N16" i="78"/>
  <c r="N23" i="78"/>
  <c r="Q10" i="78"/>
  <c r="J4" i="89"/>
  <c r="J4" i="78" s="1"/>
  <c r="J31" i="89"/>
  <c r="K4" i="89"/>
  <c r="K31" i="89" s="1"/>
  <c r="K4" i="78"/>
  <c r="N4" i="78" s="1"/>
  <c r="N30" i="78" l="1"/>
  <c r="K30" i="78"/>
  <c r="Q4" i="78"/>
  <c r="Q30" i="78" s="1"/>
  <c r="Q38" i="78" s="1"/>
  <c r="Q40" i="7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I2" authorId="0" shapeId="0" xr:uid="{0F85C592-58BF-436C-9C9E-97805477F60E}">
      <text>
        <r>
          <rPr>
            <b/>
            <sz val="10"/>
            <color indexed="81"/>
            <rFont val="Segoe UI"/>
            <family val="2"/>
          </rPr>
          <t>LETÍCIA-SEGECON/FPOLIS:</t>
        </r>
        <r>
          <rPr>
            <sz val="10"/>
            <color indexed="81"/>
            <rFont val="Segoe UI"/>
            <family val="2"/>
          </rPr>
          <t xml:space="preserve">
Conforme item 6.2.2. do Termo de Referência - Anexo I do Edital.</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I2" authorId="0" shapeId="0" xr:uid="{5C7CBD48-5A11-4736-ACC4-66AD202BB023}">
      <text>
        <r>
          <rPr>
            <b/>
            <sz val="10"/>
            <color indexed="81"/>
            <rFont val="Segoe UI"/>
            <family val="2"/>
          </rPr>
          <t>LETÍCIA-SEGECON/FPOLIS:</t>
        </r>
        <r>
          <rPr>
            <sz val="10"/>
            <color indexed="81"/>
            <rFont val="Segoe UI"/>
            <family val="2"/>
          </rPr>
          <t xml:space="preserve">
Conforme item 6.2.2. do Termo de Referência - Anexo I do Edital.</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I2" authorId="0" shapeId="0" xr:uid="{B664EDE0-4F46-49CB-B555-BE8A392D8FE6}">
      <text>
        <r>
          <rPr>
            <b/>
            <sz val="10"/>
            <color indexed="81"/>
            <rFont val="Segoe UI"/>
            <family val="2"/>
          </rPr>
          <t>LETÍCIA-SEGECON/FPOLIS:</t>
        </r>
        <r>
          <rPr>
            <sz val="10"/>
            <color indexed="81"/>
            <rFont val="Segoe UI"/>
            <family val="2"/>
          </rPr>
          <t xml:space="preserve">
Conforme item 6.2.2. do Termo de Referência - Anexo I do Edital.</t>
        </r>
      </text>
    </comment>
    <comment ref="L4" authorId="0" shapeId="0" xr:uid="{1F3F802F-43B9-4D91-9FDD-81B1559B3003}">
      <text>
        <r>
          <rPr>
            <b/>
            <sz val="10"/>
            <color indexed="81"/>
            <rFont val="Segoe UI"/>
            <family val="2"/>
          </rPr>
          <t>LETÍCIA-SEGECON/FPOLIS:</t>
        </r>
        <r>
          <rPr>
            <sz val="10"/>
            <color indexed="81"/>
            <rFont val="Segoe UI"/>
            <family val="2"/>
          </rPr>
          <t xml:space="preserve">
18/06/2025: CEDIDO AO CEAVI: 01.</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I2" authorId="0" shapeId="0" xr:uid="{DDF83CD9-BE51-437A-AE14-F79937DA40AB}">
      <text>
        <r>
          <rPr>
            <b/>
            <sz val="10"/>
            <color indexed="81"/>
            <rFont val="Segoe UI"/>
            <family val="2"/>
          </rPr>
          <t>LETÍCIA-SEGECON/FPOLIS:</t>
        </r>
        <r>
          <rPr>
            <sz val="10"/>
            <color indexed="81"/>
            <rFont val="Segoe UI"/>
            <family val="2"/>
          </rPr>
          <t xml:space="preserve">
Conforme item 6.2.2. do Termo de Referência - Anexo I do Edital.</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I2" authorId="0" shapeId="0" xr:uid="{C537A66A-41B4-40E7-99FA-0B2A8AA212FC}">
      <text>
        <r>
          <rPr>
            <b/>
            <sz val="10"/>
            <color indexed="81"/>
            <rFont val="Segoe UI"/>
            <family val="2"/>
          </rPr>
          <t>LETÍCIA-SEGECON/FPOLIS:</t>
        </r>
        <r>
          <rPr>
            <sz val="10"/>
            <color indexed="81"/>
            <rFont val="Segoe UI"/>
            <family val="2"/>
          </rPr>
          <t xml:space="preserve">
Conforme item 6.2.2. do Termo de Referência - Anexo I do Edital.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I2" authorId="0" shapeId="0" xr:uid="{DD329749-64C2-451F-836D-EA0CE50D9E01}">
      <text>
        <r>
          <rPr>
            <b/>
            <sz val="10"/>
            <color indexed="81"/>
            <rFont val="Segoe UI"/>
            <family val="2"/>
          </rPr>
          <t>LETÍCIA-SEGECON/FPOLIS:</t>
        </r>
        <r>
          <rPr>
            <sz val="10"/>
            <color indexed="81"/>
            <rFont val="Segoe UI"/>
            <family val="2"/>
          </rPr>
          <t xml:space="preserve">
Conforme item 6.2.2. do Termo de Referência - Anexo I do Edital.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I2" authorId="0" shapeId="0" xr:uid="{28B57945-B7E1-4556-B330-C45485C8D7DA}">
      <text>
        <r>
          <rPr>
            <b/>
            <sz val="10"/>
            <color indexed="81"/>
            <rFont val="Segoe UI"/>
            <family val="2"/>
          </rPr>
          <t>LETÍCIA-SEGECON/FPOLIS:</t>
        </r>
        <r>
          <rPr>
            <sz val="10"/>
            <color indexed="81"/>
            <rFont val="Segoe UI"/>
            <family val="2"/>
          </rPr>
          <t xml:space="preserve">
Conforme item 6.2.2. do Termo de Referência - Anexo I do Edital.</t>
        </r>
      </text>
    </comment>
    <comment ref="L10" authorId="0" shapeId="0" xr:uid="{FD19B582-ED2C-478C-9021-A182692B747C}">
      <text>
        <r>
          <rPr>
            <b/>
            <sz val="10"/>
            <color indexed="81"/>
            <rFont val="Segoe UI"/>
            <family val="2"/>
          </rPr>
          <t>LETÍCIA-SEGECON/FPOLIS:</t>
        </r>
        <r>
          <rPr>
            <sz val="10"/>
            <color indexed="81"/>
            <rFont val="Segoe UI"/>
            <family val="2"/>
          </rPr>
          <t xml:space="preserve">
17/02/2025: CEDIDO AO CEART: 01.
07/05/2025: CEDIDO A FAED: 01.</t>
        </r>
      </text>
    </comment>
    <comment ref="L24" authorId="0" shapeId="0" xr:uid="{C3647098-C20B-4157-8836-97A5B21D56BF}">
      <text>
        <r>
          <rPr>
            <b/>
            <sz val="10"/>
            <color indexed="81"/>
            <rFont val="Segoe UI"/>
            <family val="2"/>
          </rPr>
          <t>LETÍCIA-SEGECON/FPOLIS:</t>
        </r>
        <r>
          <rPr>
            <sz val="10"/>
            <color indexed="81"/>
            <rFont val="Segoe UI"/>
            <family val="2"/>
          </rPr>
          <t xml:space="preserve">
10/04/2025: CEDIDO AO CEAVI: 03.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I2" authorId="0" shapeId="0" xr:uid="{9DAB2565-AB78-4413-9159-11F9B2ECEFF8}">
      <text>
        <r>
          <rPr>
            <b/>
            <sz val="10"/>
            <color indexed="81"/>
            <rFont val="Segoe UI"/>
            <family val="2"/>
          </rPr>
          <t>LETÍCIA-SEGECON/FPOLIS:</t>
        </r>
        <r>
          <rPr>
            <sz val="10"/>
            <color indexed="81"/>
            <rFont val="Segoe UI"/>
            <family val="2"/>
          </rPr>
          <t xml:space="preserve">
Conforme item 6.2.2. do Termo de Referência - Anexo I do Edital.</t>
        </r>
      </text>
    </comment>
    <comment ref="L10" authorId="0" shapeId="0" xr:uid="{4C9A82C3-8929-4FD9-80A9-BEFC097F567C}">
      <text>
        <r>
          <rPr>
            <b/>
            <sz val="10"/>
            <color indexed="81"/>
            <rFont val="Segoe UI"/>
            <family val="2"/>
          </rPr>
          <t>LETÍCIA-SEGECON/FPOLIS</t>
        </r>
        <r>
          <rPr>
            <sz val="10"/>
            <color indexed="81"/>
            <rFont val="Segoe UI"/>
            <family val="2"/>
          </rPr>
          <t>17/02/2025: RECEBIDO DO CEAD: 01.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LETÍCIA-SEGECON/FPOLIS</author>
    <author>Usuário(a)</author>
  </authors>
  <commentList>
    <comment ref="I2" authorId="0" shapeId="0" xr:uid="{50AD0DE2-0880-42D4-880F-2EA8635DD434}">
      <text>
        <r>
          <rPr>
            <b/>
            <sz val="10"/>
            <color indexed="81"/>
            <rFont val="Segoe UI"/>
            <family val="2"/>
          </rPr>
          <t>LETÍCIA-SEGECON/FPOLIS:</t>
        </r>
        <r>
          <rPr>
            <sz val="10"/>
            <color indexed="81"/>
            <rFont val="Segoe UI"/>
            <family val="2"/>
          </rPr>
          <t xml:space="preserve">
Conforme item 6.2.2. do Termo de Referência - Anexo I do Edital.</t>
        </r>
      </text>
    </comment>
    <comment ref="L10" authorId="1" shapeId="0" xr:uid="{51D140B8-62E4-4C28-8A19-CAB4439F66E0}">
      <text>
        <r>
          <rPr>
            <b/>
            <sz val="9"/>
            <color indexed="81"/>
            <rFont val="Segoe UI"/>
            <family val="2"/>
          </rPr>
          <t>Usuário(a):</t>
        </r>
        <r>
          <rPr>
            <sz val="9"/>
            <color indexed="81"/>
            <rFont val="Segoe UI"/>
            <family val="2"/>
          </rPr>
          <t xml:space="preserve">
07/05/2025 recebeu do CEAD 01 unid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I2" authorId="0" shapeId="0" xr:uid="{DB6950CE-7622-4523-9253-855FFE9B86F3}">
      <text>
        <r>
          <rPr>
            <b/>
            <sz val="10"/>
            <color indexed="81"/>
            <rFont val="Segoe UI"/>
            <family val="2"/>
          </rPr>
          <t>LETÍCIA-SEGECON/FPOLIS:</t>
        </r>
        <r>
          <rPr>
            <sz val="10"/>
            <color indexed="81"/>
            <rFont val="Segoe UI"/>
            <family val="2"/>
          </rPr>
          <t xml:space="preserve">
Conforme item 6.2.2. do Termo de Referência - Anexo I do Edital.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I2" authorId="0" shapeId="0" xr:uid="{EF931108-CE3A-4970-BC71-A4E529E6DDCF}">
      <text>
        <r>
          <rPr>
            <b/>
            <sz val="10"/>
            <color indexed="81"/>
            <rFont val="Segoe UI"/>
            <family val="2"/>
          </rPr>
          <t>LETÍCIA-SEGECON/FPOLIS:</t>
        </r>
        <r>
          <rPr>
            <sz val="10"/>
            <color indexed="81"/>
            <rFont val="Segoe UI"/>
            <family val="2"/>
          </rPr>
          <t xml:space="preserve">
Conforme item 6.2.2. do Termo de Referência - Anexo I do Edital.</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I2" authorId="0" shapeId="0" xr:uid="{C9BA1F4E-8A60-4BED-8B14-397DCA86B889}">
      <text>
        <r>
          <rPr>
            <b/>
            <sz val="10"/>
            <color indexed="81"/>
            <rFont val="Segoe UI"/>
            <family val="2"/>
          </rPr>
          <t>LETÍCIA-SEGECON/FPOLIS:</t>
        </r>
        <r>
          <rPr>
            <sz val="10"/>
            <color indexed="81"/>
            <rFont val="Segoe UI"/>
            <family val="2"/>
          </rPr>
          <t xml:space="preserve">
Conforme item 6.2.2. do Termo de Referência - Anexo I do Edital.</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I2" authorId="0" shapeId="0" xr:uid="{BDB74D14-FAFC-41F5-8B19-F53A722EC955}">
      <text>
        <r>
          <rPr>
            <b/>
            <sz val="10"/>
            <color indexed="81"/>
            <rFont val="Segoe UI"/>
            <family val="2"/>
          </rPr>
          <t>LETÍCIA-SEGECON/FPOLIS:</t>
        </r>
        <r>
          <rPr>
            <sz val="10"/>
            <color indexed="81"/>
            <rFont val="Segoe UI"/>
            <family val="2"/>
          </rPr>
          <t xml:space="preserve">
Conforme item 6.2.2. do Termo de Referência - Anexo I do Edital.</t>
        </r>
      </text>
    </comment>
    <comment ref="L4" authorId="0" shapeId="0" xr:uid="{2BD00198-4049-488E-AFBB-E12F854458B0}">
      <text>
        <r>
          <rPr>
            <b/>
            <sz val="10"/>
            <color indexed="81"/>
            <rFont val="Segoe UI"/>
            <family val="2"/>
          </rPr>
          <t xml:space="preserve">LETÍCIA-SEGECON/FPOLIS: </t>
        </r>
        <r>
          <rPr>
            <sz val="10"/>
            <color indexed="81"/>
            <rFont val="Segoe UI"/>
            <family val="2"/>
          </rPr>
          <t>18/06/2025: RECEBIDO DO CEO: 01</t>
        </r>
        <r>
          <rPr>
            <sz val="10"/>
            <color indexed="81"/>
            <rFont val="Segoe UI"/>
            <family val="2"/>
          </rPr>
          <t xml:space="preserve">
</t>
        </r>
      </text>
    </comment>
    <comment ref="L24" authorId="0" shapeId="0" xr:uid="{65831E43-D8BE-4D44-92EF-E9077EEA5CAB}">
      <text>
        <r>
          <rPr>
            <b/>
            <sz val="10"/>
            <color indexed="81"/>
            <rFont val="Segoe UI"/>
            <family val="2"/>
          </rPr>
          <t>LETÍCIA-SEGECON/FPOLIS:</t>
        </r>
        <r>
          <rPr>
            <sz val="10"/>
            <color indexed="81"/>
            <rFont val="Segoe UI"/>
            <family val="2"/>
          </rPr>
          <t xml:space="preserve">
10/04/2025: RECEBIDO DO CEAD: 03.</t>
        </r>
      </text>
    </comment>
  </commentList>
</comments>
</file>

<file path=xl/sharedStrings.xml><?xml version="1.0" encoding="utf-8"?>
<sst xmlns="http://schemas.openxmlformats.org/spreadsheetml/2006/main" count="2375" uniqueCount="156">
  <si>
    <t>Saldo / Automático</t>
  </si>
  <si>
    <t>ALERTA</t>
  </si>
  <si>
    <t>Item</t>
  </si>
  <si>
    <t>Unidade</t>
  </si>
  <si>
    <t>Lote</t>
  </si>
  <si>
    <t>Qtde Registrada</t>
  </si>
  <si>
    <t>Quantidade Utilizada</t>
  </si>
  <si>
    <t>SALDO</t>
  </si>
  <si>
    <t>Valor Total Registrado</t>
  </si>
  <si>
    <t>Valor Total Utilizado</t>
  </si>
  <si>
    <t>Valor Total da Ata com Aditivo</t>
  </si>
  <si>
    <t>Valor Utilizado</t>
  </si>
  <si>
    <t>% Aditivos</t>
  </si>
  <si>
    <t>% Utilizado</t>
  </si>
  <si>
    <t>Detalhamento</t>
  </si>
  <si>
    <t>Empresa</t>
  </si>
  <si>
    <r>
      <t xml:space="preserve">Especificação - </t>
    </r>
    <r>
      <rPr>
        <i/>
        <sz val="8"/>
        <color indexed="8"/>
        <rFont val="Arial"/>
        <family val="2"/>
      </rPr>
      <t>conforme complementação memorial descritivo.</t>
    </r>
  </si>
  <si>
    <t>Preço Unitário</t>
  </si>
  <si>
    <t>MARCA/MODELO</t>
  </si>
  <si>
    <t>AF nº /2024 Qtde. DT</t>
  </si>
  <si>
    <t>Descrição (complementação no Anexo I - TR)</t>
  </si>
  <si>
    <t>Qtde REGISTRADA</t>
  </si>
  <si>
    <r>
      <rPr>
        <b/>
        <sz val="11"/>
        <rFont val="Calibri"/>
        <family val="2"/>
        <scheme val="minor"/>
      </rPr>
      <t>OBS:</t>
    </r>
    <r>
      <rPr>
        <sz val="11"/>
        <color rgb="FF0066FF"/>
        <rFont val="Calibri"/>
        <family val="2"/>
        <scheme val="minor"/>
      </rPr>
      <t xml:space="preserve"> </t>
    </r>
    <r>
      <rPr>
        <b/>
        <u/>
        <sz val="11"/>
        <rFont val="Calibri"/>
        <family val="2"/>
        <scheme val="minor"/>
      </rPr>
      <t xml:space="preserve">VALOR MÍNIMO </t>
    </r>
    <r>
      <rPr>
        <u/>
        <sz val="11"/>
        <rFont val="Calibri"/>
        <family val="2"/>
        <scheme val="minor"/>
      </rPr>
      <t>DA AF</t>
    </r>
    <r>
      <rPr>
        <sz val="11"/>
        <rFont val="Calibri"/>
        <family val="2"/>
        <scheme val="minor"/>
      </rPr>
      <t xml:space="preserve">: </t>
    </r>
    <r>
      <rPr>
        <b/>
        <sz val="11"/>
        <rFont val="Calibri"/>
        <family val="2"/>
        <scheme val="minor"/>
      </rPr>
      <t>R$ 500,00</t>
    </r>
  </si>
  <si>
    <r>
      <t xml:space="preserve">VIGÊNCIA DA ATA:  </t>
    </r>
    <r>
      <rPr>
        <sz val="11"/>
        <rFont val="Calibri"/>
        <family val="2"/>
        <scheme val="minor"/>
      </rPr>
      <t xml:space="preserve">02/12/2024 </t>
    </r>
    <r>
      <rPr>
        <b/>
        <sz val="11"/>
        <rFont val="Calibri"/>
        <family val="2"/>
        <scheme val="minor"/>
      </rPr>
      <t>até 02/12/2025.</t>
    </r>
  </si>
  <si>
    <t>...../...../2025</t>
  </si>
  <si>
    <t>Marca/Modelo</t>
  </si>
  <si>
    <t>CONTROLE DO GESTOR:</t>
  </si>
  <si>
    <t>Adobe Creative Cloud for VIP - Educacional - Licenças para uso Educacional - Named Novo (subscrição 36 meses)</t>
  </si>
  <si>
    <t>Adobe Creative Cloud for VIP - Educacional - Licenças para uso Educacional - Named Novo (subscrição 48 meses)</t>
  </si>
  <si>
    <t>Adobe Creative Cloud for VIP - Educacional - Licenças para uso Educacional - SDL Novo (subscrição 36 meses)</t>
  </si>
  <si>
    <t>Adobe Creative Cloud for VIP - Educacional - Licenças para uso Educacional - SDL Novo (subscrição 48 meses)</t>
  </si>
  <si>
    <t>Adobe Acrobat Pro (subscrição 12 meses)</t>
  </si>
  <si>
    <t>Flickr Pro (subscrição 12 meses)</t>
  </si>
  <si>
    <t>StreamYard Basic (subscrição 12 meses)</t>
  </si>
  <si>
    <t>EpidemicSound (subscrição 12 meses)</t>
  </si>
  <si>
    <t>NetSpot Enterprise (perpétua)</t>
  </si>
  <si>
    <t>Zoom Meetings Educacional (subscrição 48 meses)</t>
  </si>
  <si>
    <t>Dassault Systèmes upgrade da licença atual, incluindo: SIMULIA Abaqus Unified FEA RESEARCH Com 03 anos de Manutenção (05 Interactive Seats + 25 Execute Tokens) + BETACAE ANSA RESEARCH Licença Por 03 anos (equivale a 1 licença) + SIMULIA Abaqus Unified FEA TEACHING Com 03 anos de Manutenção com 20 acessos simultâneos do Abaqus. Fornecedor com comprovação de revenda do Abaqus e BetaCAE ANSA no Brasil. (subscrição 36 meses)</t>
  </si>
  <si>
    <t>Multisim (licença de servidor para 20 usuários simultâneos, subscrição 12 meses)</t>
  </si>
  <si>
    <t>Wolfram Mathematica (site license, subscrição 36 meses)</t>
  </si>
  <si>
    <t>Pix4D Mapper - Perpétuo - Suporte e atualização 12 meses. Versão Educacional</t>
  </si>
  <si>
    <t xml:space="preserve">Pix4D React - Perpétuo - Suporte e atualização 12 meses - Versão Educacional  </t>
  </si>
  <si>
    <t>Pix4D Matic - Perpétuo - Suporte e atualização 12 meses. Versão Educacional</t>
  </si>
  <si>
    <t xml:space="preserve">Pix4D Fields - Perpétuo - Suporte e atualização 12 meses. Versão Educacional. </t>
  </si>
  <si>
    <t xml:space="preserve">Pix4D Cloud - Anual com 2500 créditos </t>
  </si>
  <si>
    <t>Orihalcon Amateras Dome Player</t>
  </si>
  <si>
    <t>aSc TimeTables Premium (subscrição 12 meses)</t>
  </si>
  <si>
    <t>Chat GPT - Plano Plus (subscrição 12 meses)</t>
  </si>
  <si>
    <t>PowerAdmin File Sight Ultra (perpétua)</t>
  </si>
  <si>
    <t>Software Atendimento Remoto (Pacote com 2 licenças/acesso simultâneo) – 36 Meses: A ferramenta deve possuir funcionalidades similares ao Anydek (versão ADVANCED), com no mínimo 50 usuários licenciados e 40 conexões de saída simultâneas. Deve permitir conexão remota sem instalação ou plugins, com acesso autônomo e desatendido via senha, transferência de arquivos integrada, execução sem privilégios administrativos, personalização da experiência de área de trabalho remoto, compatibilidade com Linux CentOS, Debian, Fedora, Ubuntu, Windows 7, 8.1, 10, 11, Server 2012, 2016, 2019, Mac OS, iOS e Android. Necessário criptografia ponta a ponta, duplo fator de autenticação, registro de logs, reinicialização remota, inicialização autônoma (Wake-On-Lan), Alias personalizados, lembrança de configurações de sessões, atualizações gratuitas. Todos os elementos de software devem estar disponíveis para acesso e download no site oficial do fabricante. Deve permitir controle, organização e gerenciamento de licenças e usuários na plataforma online da desenvolvedora sem custos adicionais, configuração de "NAME SPACE" ou análogo, configuração de ACLs, 1 ambiente com 2 operadores e adicionais conforme necessidade para cada Coordenadoria de Informática dos Centros de Ensino e equivalente na Reitoria. O software deve estar em conformidade com as certificações ISO 27001 e ISO 9001.</t>
  </si>
  <si>
    <t>Software Atendimento Remoto (Pacote com 3 licenças/acesso simultâneo) – 36 Meses: A ferramenta deve possuir funcionalidades similares ao Anydek (versão ADVANCED), com no mínimo 50 usuários licenciados e 40 conexões de saída simultâneas. Deve permitir conexão remota sem instalação ou plugins, com acesso autônomo e desatendido via senha, transferência de arquivos integrada, execução sem privilégios administrativos, personalização da experiência de área de trabalho remoto, compatibilidade com Linux CentOS, Debian, Fedora, Ubuntu, Windows 7, 8.1, 10, 11, Server 2012, 2016, 2019, Mac OS, iOS e Android. Necessário criptografia ponta a ponta, duplo fator de autenticação, registro de logs, reinicialização remota, inicialização autônoma (Wake-On-Lan), Alias personalizados, lembrança de configurações de sessões, atualizações gratuitas. Todos os elementos de software devem estar disponíveis para acesso e download no site oficial do fabricante. Deve permitir controle, organização e gerenciamento de licenças e usuários na plataforma online da desenvolvedora sem custos adicionais, configuração de "NAME SPACE" ou análogo, configuração de ACLs, 1 ambiente com 2 operadores e adicionais conforme necessidade para cada Coordenadoria de Informática dos Centros de Ensino e equivalente na Reitoria. O software deve estar em conformidade com as certificações ISO 27001 e ISO 9001.</t>
  </si>
  <si>
    <t>Software Atendimento Remoto (Pacote com 4 licenças/acesso simultâneo) – 36 Meses: A ferramenta deve possuir funcionalidades similares ao Anydek (versão ADVANCED), com no mínimo 50 usuários licenciados e 40 conexões de saída simultâneas. Deve permitir conexão remota sem instalação ou plugins, com acesso autônomo e desatendido via senha, transferência de arquivos integrada, execução sem privilégios administrativos, personalização da experiência de área de trabalho remoto, compatibilidade com Linux CentOS, Debian, Fedora, Ubuntu, Windows 7, 8.1, 10, 11, Server 2012, 2016, 2019, Mac OS, iOS e Android. Necessário criptografia ponta a ponta, duplo fator de autenticação, registro de logs, reinicialização remota, inicialização autônoma (Wake-On-Lan), Alias personalizados, lembrança de configurações de sessões, atualizações gratuitas. Todos os elementos de software devem estar disponíveis para acesso e download no site oficial do fabricante. Deve permitir controle, organização e gerenciamento de licenças e usuários na plataforma online da desenvolvedora sem custos adicionais, configuração de "NAME SPACE" ou análogo, configuração de ACLs, 1 ambiente com 2 operadores e adicionais conforme necessidade para cada Coordenadoria de Informática dos Centros de Ensino e equivalente na Reitoria. O software deve estar em conformidade com as certificações ISO 27001 e ISO 9001.</t>
  </si>
  <si>
    <t>Software Atendimento Remoto (Pacote com 8 licenças/acesso simultâneo) – 36 Meses: A ferramenta deve possuir funcionalidades similares ao Anydek (versão ADVANCED), com no mínimo 50 usuários licenciados e 40 conexões de saída simultâneas. Deve permitir conexão remota sem instalação ou plugins, com acesso autônomo e desatendido via senha, transferência de arquivos integrada, execução sem privilégios administrativos, personalização da experiência de área de trabalho remoto, compatibilidade com Linux CentOS, Debian, Fedora, Ubuntu, Windows 7, 8.1, 10, 11, Server 2012, 2016, 2019, Mac OS, iOS e Android. Necessário criptografia ponta a ponta, duplo fator de autenticação, registro de logs, reinicialização remota, inicialização autônoma (Wake-On-Lan), Alias personalizados, lembrança de configurações de sessões, atualizações gratuitas. Todos os elementos de software devem estar disponíveis para acesso e download no site oficial do fabricante. Deve permitir controle, organização e gerenciamento de licenças e usuários na plataforma online da desenvolvedora sem custos adicionais, configuração de "NAME SPACE" ou análogo, configuração de ACLs, 1 ambiente com 2 operadores e adicionais conforme necessidade para cada Coordenadoria de Informática dos Centros de Ensino e equivalente na Reitoria. O software deve estar em conformidade com as certificações ISO 27001 e ISO 9001.</t>
  </si>
  <si>
    <t xml:space="preserve">Adobe/Creative NAMED-3 anos </t>
  </si>
  <si>
    <t xml:space="preserve">Adobe/Creative NAMED-4anos </t>
  </si>
  <si>
    <t xml:space="preserve">Adobe/Creative SDL-3anos </t>
  </si>
  <si>
    <t xml:space="preserve">Adobe/Creative SDL-4anos </t>
  </si>
  <si>
    <t xml:space="preserve">Adobe/Acrobat-12 meses </t>
  </si>
  <si>
    <t>Flickr/Pro 12 meses</t>
  </si>
  <si>
    <t xml:space="preserve">StreamYard/Teams 12 meses </t>
  </si>
  <si>
    <t xml:space="preserve">Epidemic Sound/12 meses </t>
  </si>
  <si>
    <t xml:space="preserve">NetSpot/Enterprise </t>
  </si>
  <si>
    <t>Zoom/Educacional</t>
  </si>
  <si>
    <t>Dassault Système/SIMULIA Abaqus</t>
  </si>
  <si>
    <t xml:space="preserve">Multisim/Grupo de Licenças 20 </t>
  </si>
  <si>
    <t>Wolfram/Mathematica</t>
  </si>
  <si>
    <t xml:space="preserve">PIX4D/MAPPER </t>
  </si>
  <si>
    <t xml:space="preserve">PIX4D/MATIC </t>
  </si>
  <si>
    <t xml:space="preserve">PIX4D/DREACT </t>
  </si>
  <si>
    <t xml:space="preserve">PIX4D/FIELDS </t>
  </si>
  <si>
    <t xml:space="preserve">PIX4D/CLOUD </t>
  </si>
  <si>
    <t>Orialcon/Standard Version</t>
  </si>
  <si>
    <t>ASc Timetables/Premium</t>
  </si>
  <si>
    <t xml:space="preserve">Openai/ChatGPT Plus </t>
  </si>
  <si>
    <t>Power Admin/Power Admin File Sight Ultra Perpetual</t>
  </si>
  <si>
    <t xml:space="preserve">TeamViewer/Corporate </t>
  </si>
  <si>
    <t>449040.94</t>
  </si>
  <si>
    <t>licença</t>
  </si>
  <si>
    <r>
      <t xml:space="preserve">PE 1223/2024 SRP </t>
    </r>
    <r>
      <rPr>
        <sz val="11"/>
        <rFont val="Calibri"/>
        <family val="2"/>
        <scheme val="minor"/>
      </rPr>
      <t>(SGPE DE ORIGEM: 32273/2024)</t>
    </r>
  </si>
  <si>
    <t>MAPDATA TECNOLOGIA, INFORMÁTICA E COMÉRCIO LTDA, CNPJ: 66.582.784/0001-11</t>
  </si>
  <si>
    <t>MKC SOLUÇÕES LTDA, CNPJ: 53.892.574/0001-88</t>
  </si>
  <si>
    <t>THC ASSESSORIA E TECNOLOGIA LTDA, CNPJ: 37.912.883/0001-16</t>
  </si>
  <si>
    <t>SSV SOFTWARE LTDA, CNPJ: 13.654.935/0001-33</t>
  </si>
  <si>
    <t xml:space="preserve">MOVX TECNOLOGIA LTDA, CNPJ: 35.486.862/0001-50 </t>
  </si>
  <si>
    <t>SKA AUTOMAÇÃO DE ENGENHARIAS LTDA, CNPJ: 81.329.823/0001-67</t>
  </si>
  <si>
    <t xml:space="preserve">SANTIAGO &amp; CINTRA IMPORTAÇÃO E EXPORTAÇÃO LTDA, CNPJ: 51.536.795/0006-00 </t>
  </si>
  <si>
    <t>LENI S SILVA DE LUCENA - EPP, CNPJ: 21.142.448/0001-10</t>
  </si>
  <si>
    <t>WEIKAN COMÉRCIO E SERVIÇOS LTDA, CNPJ: 09.159.503/0001-89</t>
  </si>
  <si>
    <r>
      <t xml:space="preserve">CENTRO PARTICIPANTE: </t>
    </r>
    <r>
      <rPr>
        <b/>
        <sz val="11"/>
        <rFont val="Calibri"/>
        <family val="2"/>
        <scheme val="minor"/>
      </rPr>
      <t>CEAD</t>
    </r>
  </si>
  <si>
    <r>
      <t xml:space="preserve">CENTRO PARTICIPANTE: </t>
    </r>
    <r>
      <rPr>
        <b/>
        <sz val="11"/>
        <rFont val="Calibri"/>
        <family val="2"/>
        <scheme val="minor"/>
      </rPr>
      <t>ESAG</t>
    </r>
  </si>
  <si>
    <r>
      <t xml:space="preserve">CENTRO PARTICIPANTE: </t>
    </r>
    <r>
      <rPr>
        <b/>
        <sz val="11"/>
        <rFont val="Calibri"/>
        <family val="2"/>
        <scheme val="minor"/>
      </rPr>
      <t>REITORIA/SETIC</t>
    </r>
  </si>
  <si>
    <r>
      <t xml:space="preserve">CENTRO PARTICIPANTE: </t>
    </r>
    <r>
      <rPr>
        <b/>
        <sz val="11"/>
        <rFont val="Calibri"/>
        <family val="2"/>
        <scheme val="minor"/>
      </rPr>
      <t>CEART</t>
    </r>
  </si>
  <si>
    <r>
      <t xml:space="preserve">CENTRO PARTICIPANTE: </t>
    </r>
    <r>
      <rPr>
        <b/>
        <sz val="11"/>
        <rFont val="Calibri"/>
        <family val="2"/>
        <scheme val="minor"/>
      </rPr>
      <t>FAED</t>
    </r>
  </si>
  <si>
    <r>
      <t xml:space="preserve">CENTRO PARTICIPANTE: </t>
    </r>
    <r>
      <rPr>
        <b/>
        <sz val="11"/>
        <rFont val="Calibri"/>
        <family val="2"/>
        <scheme val="minor"/>
      </rPr>
      <t>CEFID</t>
    </r>
  </si>
  <si>
    <r>
      <t xml:space="preserve">CENTRO PARTICIPANTE: </t>
    </r>
    <r>
      <rPr>
        <b/>
        <sz val="11"/>
        <rFont val="Calibri"/>
        <family val="2"/>
        <scheme val="minor"/>
      </rPr>
      <t>CCT</t>
    </r>
  </si>
  <si>
    <r>
      <t xml:space="preserve">CENTRO PARTICIPANTE: </t>
    </r>
    <r>
      <rPr>
        <b/>
        <sz val="11"/>
        <rFont val="Calibri"/>
        <family val="2"/>
        <scheme val="minor"/>
      </rPr>
      <t>CAV</t>
    </r>
  </si>
  <si>
    <r>
      <t xml:space="preserve">CENTRO PARTICIPANTE: </t>
    </r>
    <r>
      <rPr>
        <b/>
        <sz val="11"/>
        <rFont val="Calibri"/>
        <family val="2"/>
        <scheme val="minor"/>
      </rPr>
      <t>CEAVI</t>
    </r>
  </si>
  <si>
    <r>
      <t xml:space="preserve">CENTRO PARTICIPANTE: </t>
    </r>
    <r>
      <rPr>
        <b/>
        <sz val="11"/>
        <rFont val="Calibri"/>
        <family val="2"/>
        <scheme val="minor"/>
      </rPr>
      <t>CEPLAN</t>
    </r>
  </si>
  <si>
    <r>
      <t xml:space="preserve">CENTRO PARTICIPANTE: </t>
    </r>
    <r>
      <rPr>
        <b/>
        <sz val="11"/>
        <rFont val="Calibri"/>
        <family val="2"/>
        <scheme val="minor"/>
      </rPr>
      <t>CEO</t>
    </r>
  </si>
  <si>
    <r>
      <t xml:space="preserve">CENTRO PARTICIPANTE: </t>
    </r>
    <r>
      <rPr>
        <b/>
        <sz val="11"/>
        <rFont val="Calibri"/>
        <family val="2"/>
        <scheme val="minor"/>
      </rPr>
      <t>CESFI</t>
    </r>
  </si>
  <si>
    <r>
      <t xml:space="preserve">CENTRO PARTICIPANTE: </t>
    </r>
    <r>
      <rPr>
        <b/>
        <sz val="11"/>
        <rFont val="Calibri"/>
        <family val="2"/>
        <scheme val="minor"/>
      </rPr>
      <t>CERES</t>
    </r>
  </si>
  <si>
    <r>
      <rPr>
        <b/>
        <sz val="11"/>
        <rFont val="Calibri"/>
        <family val="2"/>
        <scheme val="minor"/>
      </rPr>
      <t>PE 1223/2024 SRP</t>
    </r>
    <r>
      <rPr>
        <sz val="11"/>
        <rFont val="Calibri"/>
        <family val="2"/>
        <scheme val="minor"/>
      </rPr>
      <t xml:space="preserve"> (SGPE DE ORIGEM: 32273/2024)</t>
    </r>
  </si>
  <si>
    <r>
      <rPr>
        <b/>
        <sz val="11"/>
        <rFont val="Calibri"/>
        <family val="2"/>
        <scheme val="minor"/>
      </rPr>
      <t>VIGÊNCIA</t>
    </r>
    <r>
      <rPr>
        <sz val="11"/>
        <rFont val="Calibri"/>
        <family val="2"/>
        <scheme val="minor"/>
      </rPr>
      <t xml:space="preserve"> DA ATA:  02/12/2024 </t>
    </r>
    <r>
      <rPr>
        <b/>
        <sz val="11"/>
        <rFont val="Calibri"/>
        <family val="2"/>
        <scheme val="minor"/>
      </rPr>
      <t>até 02/12/2025.</t>
    </r>
  </si>
  <si>
    <t>OBS: LOTES 02, 05, 12, 13, 17 - FRACASSADOS</t>
  </si>
  <si>
    <r>
      <rPr>
        <b/>
        <sz val="11"/>
        <rFont val="Calibri"/>
        <family val="2"/>
        <scheme val="minor"/>
      </rPr>
      <t>OBJETO:</t>
    </r>
    <r>
      <rPr>
        <sz val="11"/>
        <rFont val="Calibri"/>
        <family val="2"/>
        <scheme val="minor"/>
      </rPr>
      <t xml:space="preserve"> AQUISIÇÃO DE LICENÇAS DE SOFTWARES PARA A UDESC</t>
    </r>
  </si>
  <si>
    <r>
      <t xml:space="preserve">OBJETO: </t>
    </r>
    <r>
      <rPr>
        <sz val="11"/>
        <rFont val="Calibri"/>
        <family val="2"/>
        <scheme val="minor"/>
      </rPr>
      <t>AQUISIÇÃO DE LICENÇAS DE SOFTWARES PARA A UDESC</t>
    </r>
  </si>
  <si>
    <t>Quantidade Registrada</t>
  </si>
  <si>
    <t xml:space="preserve">QUANTIDADE UTILIZADA da Ata </t>
  </si>
  <si>
    <t>QUANTIDADE UTILIZADA Total</t>
  </si>
  <si>
    <t>Quantidade Receb/Cedida</t>
  </si>
  <si>
    <t>QUANTIDADE DISPONÍVEL PARA ADITIVAR</t>
  </si>
  <si>
    <t>Quantidade Aditivada Própria</t>
  </si>
  <si>
    <t>Quantidade Aditivos recebidos</t>
  </si>
  <si>
    <t>Quantidade Aditivos cedidos</t>
  </si>
  <si>
    <t>Qtde Utilizada Ata</t>
  </si>
  <si>
    <t>Quantidade disponível para aditivar</t>
  </si>
  <si>
    <t>Qtde Aditivada</t>
  </si>
  <si>
    <t>Valor Total Aditivado</t>
  </si>
  <si>
    <t>AF nº /2025 Qtde. DT</t>
  </si>
  <si>
    <t>AF nº 128/2025 Qtde. DT</t>
  </si>
  <si>
    <t>AF nº 160/2025 Qtde. DT</t>
  </si>
  <si>
    <t>AF nº 162/2025 Qtde. DT</t>
  </si>
  <si>
    <t>339040.11 - para software em nuvem</t>
  </si>
  <si>
    <t>339030-47 - licença até dois anos</t>
  </si>
  <si>
    <t xml:space="preserve"> 449030-47 - licença acima de dois anos</t>
  </si>
  <si>
    <t>(339040-11 - apenas software em nuvem)</t>
  </si>
  <si>
    <t>449030-47 - licença acima de dois anos</t>
  </si>
  <si>
    <r>
      <t>449040.94</t>
    </r>
    <r>
      <rPr>
        <sz val="11"/>
        <rFont val="Calibri"/>
        <family val="2"/>
        <scheme val="minor"/>
      </rPr>
      <t xml:space="preserve"> </t>
    </r>
    <r>
      <rPr>
        <b/>
        <sz val="11"/>
        <color rgb="FF0000FF"/>
        <rFont val="Calibri"/>
        <family val="2"/>
        <scheme val="minor"/>
      </rPr>
      <t>449030.47</t>
    </r>
  </si>
  <si>
    <r>
      <t xml:space="preserve">449040.94 </t>
    </r>
    <r>
      <rPr>
        <b/>
        <sz val="11"/>
        <color rgb="FF0000FF"/>
        <rFont val="Calibri"/>
        <family val="2"/>
        <scheme val="minor"/>
      </rPr>
      <t>339040.11</t>
    </r>
  </si>
  <si>
    <r>
      <rPr>
        <strike/>
        <sz val="11"/>
        <color rgb="FF000000"/>
        <rFont val="Calibri"/>
        <family val="2"/>
        <scheme val="minor"/>
      </rPr>
      <t>449040.94</t>
    </r>
    <r>
      <rPr>
        <b/>
        <sz val="11"/>
        <color rgb="FF0000FF"/>
        <rFont val="Calibri"/>
        <family val="2"/>
        <scheme val="minor"/>
      </rPr>
      <t xml:space="preserve"> 449030.47</t>
    </r>
  </si>
  <si>
    <t>AF nº 228/2025 Qtde. DT</t>
  </si>
  <si>
    <t>AF nº 606/2025 Qtde. DT</t>
  </si>
  <si>
    <t>AF nº 809/2025 Qtde. DT</t>
  </si>
  <si>
    <t>AF nº 0337/2025 Qtde. DT</t>
  </si>
  <si>
    <t>AF nº 0477 /2025 Qtde. DT</t>
  </si>
  <si>
    <t>AF nº 0479 /2025 Qtde. DT</t>
  </si>
  <si>
    <t xml:space="preserve">AF nº 311/2025 </t>
  </si>
  <si>
    <t>AF 312/2025</t>
  </si>
  <si>
    <t>AF 763/2025 Qtde. DT</t>
  </si>
  <si>
    <t>AF nº 497/2025 Qtde. DT</t>
  </si>
  <si>
    <t>AF nº 498/2025 Qtde. DT</t>
  </si>
  <si>
    <t>AF nº 499/2025 Qtde. DT</t>
  </si>
  <si>
    <t>AF nº 082/2025 Qtde. DT</t>
  </si>
  <si>
    <t>AF nº  083/2025 Qtde. DT</t>
  </si>
  <si>
    <t>AF nº 365/2025 Qtde. DT</t>
  </si>
  <si>
    <t>AF Nº 99 /2025 MKC</t>
  </si>
  <si>
    <t>AF nº 605/2025 MKC</t>
  </si>
  <si>
    <t>AF nº 96/2025 MAPDATA</t>
  </si>
  <si>
    <t>AF nº 106/2025 MOVX</t>
  </si>
  <si>
    <t>AF nº 225/2025 Qtde. DT
MCK</t>
  </si>
  <si>
    <t>AF nº 423/2025 Qtde. DT</t>
  </si>
  <si>
    <t>AF nº 474/2025 Qtde. DT</t>
  </si>
  <si>
    <t>AF nº 774/2025 Qtde. DT</t>
  </si>
  <si>
    <t>AF nº 0826/2025 Qtde. DT</t>
  </si>
  <si>
    <t>AF nº 1026/2025 Qtde. DT</t>
  </si>
  <si>
    <t>Resumo Atualizado em 23/06/2025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</si>
</sst>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R$&quot;\ #,##0.00;[Red]\-&quot;R$&quot;\ #,##0.00"/>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R$-416]\ * #,##0.00_-;\-[$R$-416]\ * #,##0.00_-;_-[$R$-416]\ * &quot;-&quot;??_-;_-@_-"/>
    <numFmt numFmtId="168" formatCode="_-* #,##0_-;\-* #,##0_-;_-* &quot;-&quot;??_-;_-@_-"/>
    <numFmt numFmtId="169" formatCode="00"/>
    <numFmt numFmtId="170" formatCode="#,##0&quot; &quot;;&quot;-&quot;#,##0&quot; &quot;"/>
    <numFmt numFmtId="171" formatCode="#,##0_ ;\-#,##0\ "/>
    <numFmt numFmtId="172" formatCode="&quot;R$&quot;\ #,##0.00"/>
  </numFmts>
  <fonts count="37" x14ac:knownFonts="1">
    <font>
      <sz val="10"/>
      <name val="Arial"/>
    </font>
    <font>
      <sz val="11"/>
      <color theme="1"/>
      <name val="Calibri"/>
      <family val="2"/>
      <scheme val="minor"/>
    </font>
    <font>
      <sz val="10"/>
      <name val="Arial"/>
      <family val="2"/>
    </font>
    <font>
      <b/>
      <sz val="18"/>
      <color indexed="56"/>
      <name val="Cambria"/>
      <family val="2"/>
    </font>
    <font>
      <sz val="11"/>
      <name val="Calibri"/>
      <family val="2"/>
      <scheme val="minor"/>
    </font>
    <font>
      <sz val="10"/>
      <name val="Arial"/>
      <family val="2"/>
    </font>
    <font>
      <sz val="10"/>
      <name val="Arial"/>
      <family val="2"/>
    </font>
    <font>
      <b/>
      <sz val="8"/>
      <name val="Arial"/>
      <family val="2"/>
    </font>
    <font>
      <i/>
      <sz val="8"/>
      <color indexed="8"/>
      <name val="Arial"/>
      <family val="2"/>
    </font>
    <font>
      <b/>
      <sz val="9"/>
      <color rgb="FFFF0000"/>
      <name val="Calibri"/>
      <family val="2"/>
      <scheme val="minor"/>
    </font>
    <font>
      <b/>
      <sz val="11"/>
      <name val="Calibri"/>
      <family val="2"/>
      <scheme val="minor"/>
    </font>
    <font>
      <sz val="11"/>
      <color rgb="FF000000"/>
      <name val="Calibri"/>
      <family val="2"/>
      <scheme val="minor"/>
    </font>
    <font>
      <sz val="11"/>
      <color rgb="FF000000"/>
      <name val="Calibri"/>
      <family val="2"/>
    </font>
    <font>
      <sz val="12"/>
      <name val="Calibri"/>
      <family val="2"/>
      <scheme val="minor"/>
    </font>
    <font>
      <b/>
      <u/>
      <sz val="11"/>
      <name val="Calibri"/>
      <family val="2"/>
      <scheme val="minor"/>
    </font>
    <font>
      <u/>
      <sz val="11"/>
      <name val="Calibri"/>
      <family val="2"/>
      <scheme val="minor"/>
    </font>
    <font>
      <b/>
      <sz val="11"/>
      <color rgb="FFFF0000"/>
      <name val="Calibri"/>
      <family val="2"/>
      <scheme val="minor"/>
    </font>
    <font>
      <sz val="11"/>
      <color rgb="FF0066FF"/>
      <name val="Calibri"/>
      <family val="2"/>
      <scheme val="minor"/>
    </font>
    <font>
      <sz val="10"/>
      <color indexed="81"/>
      <name val="Segoe UI"/>
      <family val="2"/>
    </font>
    <font>
      <b/>
      <sz val="10"/>
      <color indexed="81"/>
      <name val="Segoe UI"/>
      <family val="2"/>
    </font>
    <font>
      <sz val="12"/>
      <color theme="0" tint="-0.499984740745262"/>
      <name val="Calibri"/>
      <family val="2"/>
      <scheme val="minor"/>
    </font>
    <font>
      <b/>
      <sz val="14"/>
      <name val="Calibri"/>
      <family val="2"/>
      <scheme val="minor"/>
    </font>
    <font>
      <b/>
      <sz val="11"/>
      <color theme="1"/>
      <name val="Calibri"/>
      <family val="2"/>
      <scheme val="minor"/>
    </font>
    <font>
      <sz val="12"/>
      <color theme="1"/>
      <name val="Calibri"/>
      <family val="2"/>
      <scheme val="minor"/>
    </font>
    <font>
      <strike/>
      <sz val="11"/>
      <name val="Calibri"/>
      <family val="2"/>
      <scheme val="minor"/>
    </font>
    <font>
      <b/>
      <sz val="11"/>
      <color rgb="FF0000FF"/>
      <name val="Calibri"/>
      <family val="2"/>
      <scheme val="minor"/>
    </font>
    <font>
      <b/>
      <sz val="14"/>
      <color rgb="FF0000FF"/>
      <name val="Calibri"/>
      <family val="2"/>
      <scheme val="minor"/>
    </font>
    <font>
      <b/>
      <sz val="11"/>
      <color rgb="FF000000"/>
      <name val="Calibri"/>
      <family val="2"/>
      <scheme val="minor"/>
    </font>
    <font>
      <strike/>
      <sz val="11"/>
      <color rgb="FF000000"/>
      <name val="Calibri"/>
      <family val="2"/>
      <scheme val="minor"/>
    </font>
    <font>
      <b/>
      <sz val="14"/>
      <color rgb="FFFF0000"/>
      <name val="Calibri"/>
      <family val="2"/>
      <scheme val="minor"/>
    </font>
    <font>
      <sz val="9"/>
      <color indexed="81"/>
      <name val="Segoe UI"/>
      <family val="2"/>
    </font>
    <font>
      <b/>
      <sz val="9"/>
      <color indexed="81"/>
      <name val="Segoe UI"/>
      <family val="2"/>
    </font>
    <font>
      <sz val="11"/>
      <name val="Calibri"/>
      <family val="2"/>
    </font>
    <font>
      <b/>
      <sz val="11"/>
      <color rgb="FF000000"/>
      <name val="Calibri"/>
      <family val="2"/>
    </font>
    <font>
      <b/>
      <sz val="11"/>
      <name val="Calibri"/>
      <family val="2"/>
    </font>
    <font>
      <sz val="12"/>
      <name val="Calibri"/>
      <family val="2"/>
    </font>
    <font>
      <b/>
      <sz val="9"/>
      <color rgb="FFFF0000"/>
      <name val="Calibri"/>
      <family val="2"/>
    </font>
  </fonts>
  <fills count="29">
    <fill>
      <patternFill patternType="none"/>
    </fill>
    <fill>
      <patternFill patternType="gray125"/>
    </fill>
    <fill>
      <patternFill patternType="solid">
        <fgColor indexed="41"/>
        <bgColor indexed="64"/>
      </patternFill>
    </fill>
    <fill>
      <patternFill patternType="solid">
        <fgColor indexed="9"/>
        <bgColor indexed="26"/>
      </patternFill>
    </fill>
    <fill>
      <patternFill patternType="solid">
        <fgColor rgb="FFFFFF00"/>
        <bgColor indexed="64"/>
      </patternFill>
    </fill>
    <fill>
      <patternFill patternType="solid">
        <fgColor rgb="FF00B05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8" tint="0.79998168889431442"/>
        <bgColor indexed="64"/>
      </patternFill>
    </fill>
    <fill>
      <patternFill patternType="solid">
        <fgColor indexed="55"/>
        <bgColor indexed="23"/>
      </patternFill>
    </fill>
    <fill>
      <patternFill patternType="solid">
        <fgColor theme="0"/>
        <bgColor indexed="64"/>
      </patternFill>
    </fill>
    <fill>
      <patternFill patternType="solid">
        <fgColor theme="0"/>
        <bgColor rgb="FFFFFFFF"/>
      </patternFill>
    </fill>
    <fill>
      <patternFill patternType="solid">
        <fgColor rgb="FFFF99CC"/>
        <bgColor indexed="64"/>
      </patternFill>
    </fill>
    <fill>
      <patternFill patternType="solid">
        <fgColor theme="0" tint="-0.14999847407452621"/>
        <bgColor indexed="23"/>
      </patternFill>
    </fill>
    <fill>
      <patternFill patternType="solid">
        <fgColor rgb="FFFFFF66"/>
        <bgColor indexed="64"/>
      </patternFill>
    </fill>
    <fill>
      <patternFill patternType="solid">
        <fgColor rgb="FFFF5050"/>
        <bgColor indexed="10"/>
      </patternFill>
    </fill>
    <fill>
      <patternFill patternType="solid">
        <fgColor theme="2" tint="-0.249977111117893"/>
        <bgColor indexed="64"/>
      </patternFill>
    </fill>
    <fill>
      <patternFill patternType="solid">
        <fgColor rgb="FFFFC00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66FF99"/>
        <bgColor indexed="64"/>
      </patternFill>
    </fill>
    <fill>
      <patternFill patternType="solid">
        <fgColor theme="0" tint="-0.34998626667073579"/>
        <bgColor indexed="64"/>
      </patternFill>
    </fill>
    <fill>
      <patternFill patternType="solid">
        <fgColor theme="7" tint="0.59999389629810485"/>
        <bgColor indexed="10"/>
      </patternFill>
    </fill>
    <fill>
      <patternFill patternType="solid">
        <fgColor theme="4" tint="0.59999389629810485"/>
        <bgColor indexed="10"/>
      </patternFill>
    </fill>
    <fill>
      <patternFill patternType="solid">
        <fgColor theme="0"/>
        <bgColor indexed="26"/>
      </patternFill>
    </fill>
    <fill>
      <patternFill patternType="solid">
        <fgColor rgb="FFFFFF66"/>
        <bgColor rgb="FF000000"/>
      </patternFill>
    </fill>
    <fill>
      <patternFill patternType="solid">
        <fgColor rgb="FFCCFFFF"/>
        <bgColor rgb="FF000000"/>
      </patternFill>
    </fill>
    <fill>
      <patternFill patternType="solid">
        <fgColor rgb="FFFFFF00"/>
        <bgColor rgb="FFFFFF00"/>
      </patternFill>
    </fill>
    <fill>
      <patternFill patternType="solid">
        <fgColor rgb="FFFFFFFF"/>
        <bgColor rgb="FFFFFFCC"/>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indexed="64"/>
      </right>
      <top style="thin">
        <color auto="1"/>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style="thin">
        <color rgb="FF000000"/>
      </right>
      <top style="thin">
        <color rgb="FF000000"/>
      </top>
      <bottom/>
      <diagonal/>
    </border>
    <border>
      <left style="thin">
        <color auto="1"/>
      </left>
      <right style="thin">
        <color indexed="64"/>
      </right>
      <top/>
      <bottom/>
      <diagonal/>
    </border>
    <border>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3">
    <xf numFmtId="0" fontId="0" fillId="0" borderId="0"/>
    <xf numFmtId="0" fontId="2" fillId="0" borderId="0"/>
    <xf numFmtId="164" fontId="2" fillId="0" borderId="0" applyFill="0" applyBorder="0" applyAlignment="0" applyProtection="0"/>
    <xf numFmtId="165" fontId="2" fillId="0" borderId="0" applyFill="0" applyBorder="0" applyAlignment="0" applyProtection="0"/>
    <xf numFmtId="0" fontId="3" fillId="0" borderId="0" applyNumberFormat="0" applyFill="0" applyBorder="0" applyAlignment="0" applyProtection="0"/>
    <xf numFmtId="43" fontId="2" fillId="0" borderId="0" applyFill="0" applyBorder="0" applyAlignment="0" applyProtection="0"/>
    <xf numFmtId="44" fontId="5" fillId="0" borderId="0" applyFont="0" applyFill="0" applyBorder="0" applyAlignment="0" applyProtection="0"/>
    <xf numFmtId="9" fontId="2" fillId="0" borderId="0" applyFont="0" applyFill="0" applyBorder="0" applyAlignment="0" applyProtection="0"/>
    <xf numFmtId="43" fontId="6" fillId="0" borderId="0" applyFont="0" applyFill="0" applyBorder="0" applyAlignment="0" applyProtection="0"/>
    <xf numFmtId="0" fontId="12" fillId="0" borderId="0" applyNumberFormat="0" applyBorder="0" applyProtection="0"/>
    <xf numFmtId="43" fontId="2" fillId="0" borderId="0" applyFill="0" applyBorder="0" applyAlignment="0" applyProtection="0"/>
    <xf numFmtId="44" fontId="2" fillId="0" borderId="0" applyFont="0" applyFill="0" applyBorder="0" applyAlignment="0" applyProtection="0"/>
    <xf numFmtId="43" fontId="2" fillId="0" borderId="0" applyFont="0" applyFill="0" applyBorder="0" applyAlignment="0" applyProtection="0"/>
  </cellStyleXfs>
  <cellXfs count="258">
    <xf numFmtId="0" fontId="0" fillId="0" borderId="0" xfId="0"/>
    <xf numFmtId="0" fontId="4" fillId="0" borderId="0" xfId="1" applyFont="1"/>
    <xf numFmtId="0" fontId="4" fillId="0" borderId="0" xfId="1" applyFont="1" applyFill="1" applyAlignment="1">
      <alignment vertical="center"/>
    </xf>
    <xf numFmtId="0" fontId="4" fillId="0" borderId="0" xfId="1" applyFont="1" applyFill="1" applyAlignment="1">
      <alignment horizontal="center" vertical="center" wrapText="1"/>
    </xf>
    <xf numFmtId="0" fontId="4" fillId="0" borderId="0" xfId="1" applyFont="1" applyBorder="1"/>
    <xf numFmtId="0" fontId="4" fillId="0" borderId="0" xfId="0" applyFont="1"/>
    <xf numFmtId="0" fontId="4" fillId="0" borderId="0" xfId="1" applyFont="1" applyProtection="1">
      <protection locked="0"/>
    </xf>
    <xf numFmtId="3" fontId="4" fillId="0" borderId="0" xfId="1" applyNumberFormat="1" applyFont="1" applyProtection="1">
      <protection locked="0"/>
    </xf>
    <xf numFmtId="3" fontId="4" fillId="3" borderId="1" xfId="1" applyNumberFormat="1" applyFont="1" applyFill="1" applyBorder="1" applyAlignment="1" applyProtection="1">
      <alignment horizontal="center" vertical="center"/>
      <protection locked="0"/>
    </xf>
    <xf numFmtId="0" fontId="4" fillId="0" borderId="0" xfId="1" applyFont="1" applyAlignment="1">
      <alignment wrapText="1"/>
    </xf>
    <xf numFmtId="0" fontId="4" fillId="0" borderId="0" xfId="1" applyFont="1" applyFill="1" applyAlignment="1">
      <alignment vertical="center" wrapText="1"/>
    </xf>
    <xf numFmtId="166" fontId="4" fillId="5" borderId="1" xfId="1" applyNumberFormat="1" applyFont="1" applyFill="1" applyBorder="1" applyAlignment="1" applyProtection="1">
      <alignment horizontal="center" vertical="center" wrapText="1"/>
      <protection locked="0"/>
    </xf>
    <xf numFmtId="44" fontId="4" fillId="6" borderId="1" xfId="1" applyNumberFormat="1" applyFont="1" applyFill="1" applyBorder="1" applyAlignment="1" applyProtection="1">
      <alignment horizontal="center" vertical="center" wrapText="1"/>
      <protection locked="0"/>
    </xf>
    <xf numFmtId="1" fontId="4" fillId="0" borderId="0" xfId="1" applyNumberFormat="1" applyFont="1" applyFill="1" applyAlignment="1" applyProtection="1">
      <alignment horizontal="center" wrapText="1"/>
      <protection locked="0"/>
    </xf>
    <xf numFmtId="3" fontId="4" fillId="0" borderId="0" xfId="1" applyNumberFormat="1" applyFont="1" applyFill="1" applyAlignment="1" applyProtection="1">
      <alignment wrapText="1"/>
      <protection locked="0"/>
    </xf>
    <xf numFmtId="0" fontId="4" fillId="0" borderId="0" xfId="1" applyFont="1" applyFill="1" applyAlignment="1">
      <alignment wrapText="1"/>
    </xf>
    <xf numFmtId="3" fontId="4" fillId="0" borderId="0" xfId="1" applyNumberFormat="1" applyFont="1" applyAlignment="1" applyProtection="1">
      <alignment wrapText="1"/>
      <protection locked="0"/>
    </xf>
    <xf numFmtId="0" fontId="4" fillId="2" borderId="1" xfId="1" applyNumberFormat="1" applyFont="1" applyFill="1" applyBorder="1" applyAlignment="1" applyProtection="1">
      <alignment horizontal="center" vertical="center" wrapText="1"/>
      <protection locked="0"/>
    </xf>
    <xf numFmtId="0" fontId="4" fillId="0" borderId="0" xfId="1" applyFont="1" applyFill="1" applyAlignment="1">
      <alignment horizontal="left" vertical="center"/>
    </xf>
    <xf numFmtId="0" fontId="4" fillId="0" borderId="0" xfId="1" applyFont="1" applyFill="1" applyAlignment="1">
      <alignment horizontal="center" vertical="center"/>
    </xf>
    <xf numFmtId="166" fontId="4" fillId="0" borderId="0" xfId="0" applyNumberFormat="1" applyFont="1" applyFill="1" applyAlignment="1">
      <alignment horizontal="center" vertical="center" wrapText="1"/>
    </xf>
    <xf numFmtId="0" fontId="4" fillId="8" borderId="1" xfId="1" applyFont="1" applyFill="1" applyBorder="1" applyAlignment="1" applyProtection="1">
      <alignment horizontal="center" vertical="center" wrapText="1"/>
    </xf>
    <xf numFmtId="166" fontId="4" fillId="8" borderId="1" xfId="1" applyNumberFormat="1" applyFont="1" applyFill="1" applyBorder="1" applyAlignment="1">
      <alignment horizontal="center" vertical="center" wrapText="1"/>
    </xf>
    <xf numFmtId="0" fontId="4" fillId="8" borderId="1" xfId="1" applyFont="1" applyFill="1" applyBorder="1" applyAlignment="1" applyProtection="1">
      <alignment horizontal="center" vertical="center" wrapText="1"/>
      <protection locked="0"/>
    </xf>
    <xf numFmtId="0" fontId="7" fillId="9" borderId="10" xfId="0" applyFont="1" applyFill="1" applyBorder="1" applyAlignment="1">
      <alignment horizontal="center" vertical="center" wrapText="1"/>
    </xf>
    <xf numFmtId="44" fontId="7" fillId="9" borderId="10" xfId="6" applyFont="1" applyFill="1" applyBorder="1" applyAlignment="1">
      <alignment vertical="center" wrapText="1"/>
    </xf>
    <xf numFmtId="0" fontId="9" fillId="0" borderId="0" xfId="1" applyFont="1" applyAlignment="1" applyProtection="1">
      <alignment horizontal="center" wrapText="1"/>
      <protection locked="0"/>
    </xf>
    <xf numFmtId="4" fontId="4" fillId="3" borderId="1" xfId="1" applyNumberFormat="1" applyFont="1" applyFill="1" applyBorder="1" applyAlignment="1" applyProtection="1">
      <alignment horizontal="center" vertical="center"/>
      <protection locked="0"/>
    </xf>
    <xf numFmtId="44" fontId="4" fillId="10" borderId="18" xfId="6" applyFont="1" applyFill="1" applyBorder="1" applyAlignment="1">
      <alignment vertical="center"/>
    </xf>
    <xf numFmtId="0" fontId="4" fillId="10" borderId="1" xfId="0" applyFont="1" applyFill="1" applyBorder="1" applyAlignment="1">
      <alignment horizontal="center" vertical="center"/>
    </xf>
    <xf numFmtId="44" fontId="4" fillId="10" borderId="14" xfId="6" applyFont="1" applyFill="1" applyBorder="1" applyAlignment="1">
      <alignment vertical="center"/>
    </xf>
    <xf numFmtId="44" fontId="4" fillId="10" borderId="16" xfId="6" applyFont="1" applyFill="1" applyBorder="1" applyAlignment="1">
      <alignment vertical="center"/>
    </xf>
    <xf numFmtId="3" fontId="10" fillId="3" borderId="1" xfId="1" applyNumberFormat="1" applyFont="1" applyFill="1" applyBorder="1" applyAlignment="1" applyProtection="1">
      <alignment horizontal="center" vertical="center"/>
      <protection locked="0"/>
    </xf>
    <xf numFmtId="0" fontId="4" fillId="10" borderId="8" xfId="0" applyFont="1" applyFill="1" applyBorder="1" applyAlignment="1">
      <alignment horizontal="center" vertical="center"/>
    </xf>
    <xf numFmtId="0" fontId="4" fillId="11" borderId="24" xfId="0" applyFont="1" applyFill="1" applyBorder="1" applyAlignment="1">
      <alignment horizontal="center" vertical="center"/>
    </xf>
    <xf numFmtId="44" fontId="4" fillId="10" borderId="1" xfId="6" applyFont="1" applyFill="1" applyBorder="1" applyAlignment="1">
      <alignment vertical="center"/>
    </xf>
    <xf numFmtId="0" fontId="4" fillId="10" borderId="12" xfId="0" applyFont="1" applyFill="1" applyBorder="1" applyAlignment="1">
      <alignment horizontal="center" vertical="center"/>
    </xf>
    <xf numFmtId="170" fontId="4" fillId="11" borderId="24" xfId="9" applyNumberFormat="1" applyFont="1" applyFill="1" applyBorder="1" applyAlignment="1" applyProtection="1">
      <alignment horizontal="center" vertical="center"/>
    </xf>
    <xf numFmtId="44" fontId="4" fillId="10" borderId="11" xfId="6" applyFont="1" applyFill="1" applyBorder="1" applyAlignment="1">
      <alignment vertical="center"/>
    </xf>
    <xf numFmtId="0" fontId="13" fillId="0" borderId="0" xfId="1" applyFont="1" applyFill="1" applyAlignment="1">
      <alignment horizontal="center" vertical="center" wrapText="1"/>
    </xf>
    <xf numFmtId="0" fontId="13" fillId="0" borderId="0" xfId="1" applyFont="1" applyFill="1" applyAlignment="1">
      <alignment horizontal="left" vertical="center"/>
    </xf>
    <xf numFmtId="0" fontId="13" fillId="0" borderId="0" xfId="1" applyFont="1" applyFill="1" applyAlignment="1">
      <alignment horizontal="center" vertical="center"/>
    </xf>
    <xf numFmtId="0" fontId="13" fillId="0" borderId="0" xfId="1" applyFont="1" applyFill="1" applyAlignment="1">
      <alignment vertical="center"/>
    </xf>
    <xf numFmtId="3" fontId="13" fillId="0" borderId="0" xfId="1" applyNumberFormat="1" applyFont="1" applyProtection="1">
      <protection locked="0"/>
    </xf>
    <xf numFmtId="44" fontId="13" fillId="0" borderId="0" xfId="6" applyFont="1" applyProtection="1">
      <protection locked="0"/>
    </xf>
    <xf numFmtId="0" fontId="13" fillId="0" borderId="0" xfId="1" applyFont="1"/>
    <xf numFmtId="0" fontId="4" fillId="10" borderId="4" xfId="0" applyFont="1" applyFill="1" applyBorder="1" applyAlignment="1">
      <alignment horizontal="center" vertical="center"/>
    </xf>
    <xf numFmtId="170" fontId="11" fillId="11" borderId="24" xfId="9" applyNumberFormat="1" applyFont="1" applyFill="1" applyBorder="1" applyAlignment="1" applyProtection="1">
      <alignment horizontal="center" vertical="center"/>
    </xf>
    <xf numFmtId="0" fontId="11" fillId="11" borderId="24" xfId="0" applyFont="1" applyFill="1" applyBorder="1" applyAlignment="1">
      <alignment horizontal="center" vertical="center"/>
    </xf>
    <xf numFmtId="0" fontId="11" fillId="10" borderId="1" xfId="0" applyFont="1" applyFill="1" applyBorder="1" applyAlignment="1">
      <alignment horizontal="justify" vertical="center"/>
    </xf>
    <xf numFmtId="0" fontId="11" fillId="10" borderId="1" xfId="0" applyFont="1" applyFill="1" applyBorder="1" applyAlignment="1">
      <alignment horizontal="center" vertical="center"/>
    </xf>
    <xf numFmtId="170" fontId="11" fillId="10" borderId="1" xfId="9" applyNumberFormat="1" applyFont="1" applyFill="1" applyBorder="1" applyAlignment="1" applyProtection="1">
      <alignment horizontal="center" vertical="center"/>
    </xf>
    <xf numFmtId="0" fontId="4" fillId="10" borderId="4" xfId="0" applyFont="1" applyFill="1" applyBorder="1" applyAlignment="1">
      <alignment horizontal="center" vertical="center" wrapText="1"/>
    </xf>
    <xf numFmtId="44" fontId="4" fillId="10" borderId="13" xfId="6" applyFont="1" applyFill="1" applyBorder="1" applyAlignment="1">
      <alignment vertical="center"/>
    </xf>
    <xf numFmtId="0" fontId="11" fillId="11" borderId="25" xfId="1" applyFont="1" applyFill="1" applyBorder="1" applyAlignment="1" applyProtection="1">
      <alignment horizontal="center" vertical="center"/>
    </xf>
    <xf numFmtId="0" fontId="11" fillId="11" borderId="0" xfId="0" applyFont="1" applyFill="1" applyAlignment="1">
      <alignment horizontal="center"/>
    </xf>
    <xf numFmtId="169" fontId="4" fillId="11" borderId="1" xfId="0" applyNumberFormat="1" applyFont="1" applyFill="1" applyBorder="1" applyAlignment="1">
      <alignment vertical="center" wrapText="1"/>
    </xf>
    <xf numFmtId="0" fontId="4" fillId="10" borderId="1" xfId="0" applyFont="1" applyFill="1" applyBorder="1" applyAlignment="1">
      <alignment horizontal="justify" vertical="center"/>
    </xf>
    <xf numFmtId="0" fontId="4" fillId="11" borderId="1" xfId="0" applyFont="1" applyFill="1" applyBorder="1" applyAlignment="1">
      <alignment horizontal="center" vertical="center"/>
    </xf>
    <xf numFmtId="0" fontId="4" fillId="11" borderId="1" xfId="1" applyFont="1" applyFill="1" applyBorder="1" applyAlignment="1" applyProtection="1">
      <alignment horizontal="center" vertical="center"/>
    </xf>
    <xf numFmtId="0" fontId="4" fillId="10" borderId="19" xfId="0" applyFont="1" applyFill="1" applyBorder="1" applyAlignment="1">
      <alignment horizontal="center" vertical="center"/>
    </xf>
    <xf numFmtId="170" fontId="11" fillId="11" borderId="1" xfId="9" applyNumberFormat="1" applyFont="1" applyFill="1" applyBorder="1" applyAlignment="1" applyProtection="1">
      <alignment horizontal="center" vertical="center"/>
    </xf>
    <xf numFmtId="0" fontId="11" fillId="11" borderId="1" xfId="0" applyFont="1" applyFill="1" applyBorder="1" applyAlignment="1">
      <alignment horizontal="center" vertical="center" wrapText="1"/>
    </xf>
    <xf numFmtId="44" fontId="4" fillId="10" borderId="20" xfId="6" applyFont="1" applyFill="1" applyBorder="1" applyAlignment="1">
      <alignment vertical="center"/>
    </xf>
    <xf numFmtId="169" fontId="4" fillId="11" borderId="14" xfId="0" applyNumberFormat="1" applyFont="1" applyFill="1" applyBorder="1" applyAlignment="1">
      <alignment vertical="center" wrapText="1"/>
    </xf>
    <xf numFmtId="0" fontId="4" fillId="10" borderId="14" xfId="0" applyFont="1" applyFill="1" applyBorder="1" applyAlignment="1">
      <alignment horizontal="justify" vertical="center"/>
    </xf>
    <xf numFmtId="0" fontId="4" fillId="11" borderId="14" xfId="1" applyFont="1" applyFill="1" applyBorder="1" applyAlignment="1" applyProtection="1">
      <alignment horizontal="center" vertical="center"/>
    </xf>
    <xf numFmtId="0" fontId="4" fillId="11" borderId="14" xfId="0" applyFont="1" applyFill="1" applyBorder="1" applyAlignment="1">
      <alignment horizontal="center" vertical="center"/>
    </xf>
    <xf numFmtId="3" fontId="4" fillId="3" borderId="14" xfId="1" applyNumberFormat="1" applyFont="1" applyFill="1" applyBorder="1" applyAlignment="1" applyProtection="1">
      <alignment horizontal="center" vertical="center"/>
      <protection locked="0"/>
    </xf>
    <xf numFmtId="4" fontId="4" fillId="3" borderId="14" xfId="1" applyNumberFormat="1" applyFont="1" applyFill="1" applyBorder="1" applyAlignment="1" applyProtection="1">
      <alignment horizontal="center" vertical="center"/>
      <protection locked="0"/>
    </xf>
    <xf numFmtId="169" fontId="11" fillId="10" borderId="14" xfId="0" applyNumberFormat="1" applyFont="1" applyFill="1" applyBorder="1" applyAlignment="1">
      <alignment horizontal="center" vertical="center" wrapText="1"/>
    </xf>
    <xf numFmtId="0" fontId="11" fillId="10" borderId="14" xfId="0" applyFont="1" applyFill="1" applyBorder="1" applyAlignment="1">
      <alignment horizontal="justify" vertical="center"/>
    </xf>
    <xf numFmtId="0" fontId="11" fillId="10" borderId="14" xfId="0" applyFont="1" applyFill="1" applyBorder="1" applyAlignment="1">
      <alignment horizontal="center" vertical="center"/>
    </xf>
    <xf numFmtId="170" fontId="11" fillId="10" borderId="14" xfId="9" applyNumberFormat="1" applyFont="1" applyFill="1" applyBorder="1" applyAlignment="1" applyProtection="1">
      <alignment horizontal="center" vertical="center"/>
    </xf>
    <xf numFmtId="0" fontId="10" fillId="13" borderId="10" xfId="0" applyFont="1" applyFill="1" applyBorder="1" applyAlignment="1">
      <alignment horizontal="center" vertical="center" wrapText="1"/>
    </xf>
    <xf numFmtId="0" fontId="4" fillId="10" borderId="29" xfId="0" applyFont="1" applyFill="1" applyBorder="1" applyAlignment="1">
      <alignment horizontal="justify" vertical="center"/>
    </xf>
    <xf numFmtId="0" fontId="11" fillId="10" borderId="29" xfId="0" applyFont="1" applyFill="1" applyBorder="1" applyAlignment="1">
      <alignment horizontal="justify" vertical="center"/>
    </xf>
    <xf numFmtId="0" fontId="11" fillId="10" borderId="27" xfId="0" applyFont="1" applyFill="1" applyBorder="1" applyAlignment="1">
      <alignment horizontal="justify" vertical="center"/>
    </xf>
    <xf numFmtId="168" fontId="20" fillId="0" borderId="0" xfId="1" applyNumberFormat="1" applyFont="1" applyFill="1" applyAlignment="1" applyProtection="1">
      <protection locked="0"/>
    </xf>
    <xf numFmtId="44" fontId="10" fillId="13" borderId="10" xfId="6" applyFont="1" applyFill="1" applyBorder="1" applyAlignment="1">
      <alignment horizontal="center" vertical="center" wrapText="1"/>
    </xf>
    <xf numFmtId="3" fontId="4" fillId="15" borderId="1" xfId="1" applyNumberFormat="1" applyFont="1" applyFill="1" applyBorder="1" applyAlignment="1" applyProtection="1">
      <alignment horizontal="center" vertical="center"/>
      <protection locked="0"/>
    </xf>
    <xf numFmtId="167" fontId="4" fillId="2" borderId="4" xfId="3" applyNumberFormat="1" applyFont="1" applyFill="1" applyBorder="1" applyAlignment="1" applyProtection="1">
      <alignment horizontal="center" vertical="center" wrapText="1"/>
    </xf>
    <xf numFmtId="0" fontId="4" fillId="10" borderId="24" xfId="0" applyFont="1" applyFill="1" applyBorder="1" applyAlignment="1">
      <alignment horizontal="center" vertical="center" wrapText="1"/>
    </xf>
    <xf numFmtId="0" fontId="11" fillId="10" borderId="24" xfId="0" applyFont="1" applyFill="1" applyBorder="1" applyAlignment="1">
      <alignment horizontal="center" vertical="center" wrapText="1"/>
    </xf>
    <xf numFmtId="0" fontId="11" fillId="10" borderId="25"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0" borderId="14"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14" xfId="0" applyFont="1" applyFill="1" applyBorder="1" applyAlignment="1">
      <alignment horizontal="center" vertical="center" wrapText="1"/>
    </xf>
    <xf numFmtId="4" fontId="13" fillId="0" borderId="0" xfId="1" applyNumberFormat="1" applyFont="1" applyFill="1" applyAlignment="1">
      <alignment horizontal="center" vertical="center" wrapText="1"/>
    </xf>
    <xf numFmtId="4" fontId="4" fillId="0" borderId="0" xfId="1" applyNumberFormat="1" applyFont="1" applyFill="1" applyAlignment="1">
      <alignment horizontal="center" vertical="center" wrapText="1"/>
    </xf>
    <xf numFmtId="171" fontId="1" fillId="14" borderId="9" xfId="8" applyNumberFormat="1" applyFont="1" applyFill="1" applyBorder="1" applyAlignment="1">
      <alignment horizontal="center" vertical="center" wrapText="1"/>
    </xf>
    <xf numFmtId="168" fontId="20" fillId="0" borderId="0" xfId="1" applyNumberFormat="1" applyFont="1" applyFill="1" applyAlignment="1" applyProtection="1">
      <alignment horizontal="center"/>
      <protection locked="0"/>
    </xf>
    <xf numFmtId="0" fontId="4" fillId="0" borderId="0" xfId="1" applyFont="1" applyFill="1" applyAlignment="1" applyProtection="1">
      <alignment horizontal="center"/>
      <protection locked="0"/>
    </xf>
    <xf numFmtId="0" fontId="4" fillId="10" borderId="8" xfId="0" applyFont="1" applyFill="1" applyBorder="1" applyAlignment="1">
      <alignment horizontal="center" vertical="center" wrapText="1"/>
    </xf>
    <xf numFmtId="0" fontId="4" fillId="10" borderId="29" xfId="0" applyFont="1" applyFill="1" applyBorder="1" applyAlignment="1">
      <alignment horizontal="justify" vertical="center" wrapText="1"/>
    </xf>
    <xf numFmtId="0" fontId="4" fillId="11" borderId="24" xfId="0" applyFont="1" applyFill="1" applyBorder="1" applyAlignment="1">
      <alignment horizontal="center" vertical="center" wrapText="1"/>
    </xf>
    <xf numFmtId="44" fontId="4" fillId="10" borderId="1" xfId="6" applyFont="1" applyFill="1" applyBorder="1" applyAlignment="1">
      <alignment vertical="center" wrapText="1"/>
    </xf>
    <xf numFmtId="0" fontId="4" fillId="10" borderId="12" xfId="0" applyFont="1" applyFill="1" applyBorder="1" applyAlignment="1">
      <alignment horizontal="center" vertical="center" wrapText="1"/>
    </xf>
    <xf numFmtId="170" fontId="4" fillId="11" borderId="24" xfId="9" applyNumberFormat="1" applyFont="1" applyFill="1" applyBorder="1" applyAlignment="1" applyProtection="1">
      <alignment horizontal="center" vertical="center" wrapText="1"/>
    </xf>
    <xf numFmtId="44" fontId="4" fillId="10" borderId="11" xfId="6" applyFont="1" applyFill="1" applyBorder="1" applyAlignment="1">
      <alignment vertical="center" wrapText="1"/>
    </xf>
    <xf numFmtId="0" fontId="11" fillId="10" borderId="29" xfId="0" applyFont="1" applyFill="1" applyBorder="1" applyAlignment="1">
      <alignment horizontal="justify" vertical="center" wrapText="1"/>
    </xf>
    <xf numFmtId="0" fontId="11" fillId="11" borderId="24" xfId="0" applyFont="1" applyFill="1" applyBorder="1" applyAlignment="1">
      <alignment horizontal="center" vertical="center" wrapText="1"/>
    </xf>
    <xf numFmtId="44" fontId="4" fillId="10" borderId="13" xfId="6" applyFont="1" applyFill="1" applyBorder="1" applyAlignment="1">
      <alignment vertical="center" wrapText="1"/>
    </xf>
    <xf numFmtId="170" fontId="11" fillId="11" borderId="24" xfId="9" applyNumberFormat="1" applyFont="1" applyFill="1" applyBorder="1" applyAlignment="1" applyProtection="1">
      <alignment horizontal="center" vertical="center" wrapText="1"/>
    </xf>
    <xf numFmtId="44" fontId="4" fillId="10" borderId="14" xfId="6" applyFont="1" applyFill="1" applyBorder="1" applyAlignment="1">
      <alignment vertical="center" wrapText="1"/>
    </xf>
    <xf numFmtId="0" fontId="11" fillId="10" borderId="27" xfId="0" applyFont="1" applyFill="1" applyBorder="1" applyAlignment="1">
      <alignment horizontal="justify" vertical="center" wrapText="1"/>
    </xf>
    <xf numFmtId="0" fontId="11" fillId="11" borderId="25" xfId="1" applyFont="1" applyFill="1" applyBorder="1" applyAlignment="1" applyProtection="1">
      <alignment horizontal="center" vertical="center" wrapText="1"/>
    </xf>
    <xf numFmtId="0" fontId="11" fillId="11" borderId="0" xfId="0" applyFont="1" applyFill="1" applyAlignment="1">
      <alignment horizontal="center" wrapText="1"/>
    </xf>
    <xf numFmtId="44" fontId="4" fillId="10" borderId="16" xfId="6" applyFont="1" applyFill="1" applyBorder="1" applyAlignment="1">
      <alignment vertical="center" wrapText="1"/>
    </xf>
    <xf numFmtId="0" fontId="4" fillId="10" borderId="1" xfId="0" applyFont="1" applyFill="1" applyBorder="1" applyAlignment="1">
      <alignment horizontal="justify" vertical="center" wrapText="1"/>
    </xf>
    <xf numFmtId="0" fontId="4" fillId="11" borderId="1" xfId="1" applyFont="1" applyFill="1" applyBorder="1" applyAlignment="1" applyProtection="1">
      <alignment horizontal="center" vertical="center" wrapText="1"/>
    </xf>
    <xf numFmtId="0" fontId="4" fillId="11" borderId="1" xfId="0" applyFont="1" applyFill="1" applyBorder="1" applyAlignment="1">
      <alignment horizontal="center" vertical="center" wrapText="1"/>
    </xf>
    <xf numFmtId="0" fontId="4" fillId="10" borderId="14" xfId="0" applyFont="1" applyFill="1" applyBorder="1" applyAlignment="1">
      <alignment horizontal="justify" vertical="center" wrapText="1"/>
    </xf>
    <xf numFmtId="0" fontId="4" fillId="11" borderId="14" xfId="1" applyFont="1" applyFill="1" applyBorder="1" applyAlignment="1" applyProtection="1">
      <alignment horizontal="center" vertical="center" wrapText="1"/>
    </xf>
    <xf numFmtId="0" fontId="4" fillId="11" borderId="14" xfId="0" applyFont="1" applyFill="1" applyBorder="1" applyAlignment="1">
      <alignment horizontal="center" vertical="center" wrapText="1"/>
    </xf>
    <xf numFmtId="0" fontId="11" fillId="10" borderId="1" xfId="0" applyFont="1" applyFill="1" applyBorder="1" applyAlignment="1">
      <alignment horizontal="justify" vertical="center" wrapText="1"/>
    </xf>
    <xf numFmtId="170" fontId="11" fillId="10" borderId="1" xfId="9" applyNumberFormat="1" applyFont="1" applyFill="1" applyBorder="1" applyAlignment="1" applyProtection="1">
      <alignment horizontal="center" vertical="center" wrapText="1"/>
    </xf>
    <xf numFmtId="44" fontId="4" fillId="10" borderId="18" xfId="6" applyFont="1" applyFill="1" applyBorder="1" applyAlignment="1">
      <alignment vertical="center" wrapText="1"/>
    </xf>
    <xf numFmtId="0" fontId="11" fillId="10" borderId="14" xfId="0" applyFont="1" applyFill="1" applyBorder="1" applyAlignment="1">
      <alignment horizontal="justify" vertical="center" wrapText="1"/>
    </xf>
    <xf numFmtId="170" fontId="11" fillId="10" borderId="14" xfId="9" applyNumberFormat="1" applyFont="1" applyFill="1" applyBorder="1" applyAlignment="1" applyProtection="1">
      <alignment horizontal="center" vertical="center" wrapText="1"/>
    </xf>
    <xf numFmtId="0" fontId="4" fillId="10" borderId="19" xfId="0" applyFont="1" applyFill="1" applyBorder="1" applyAlignment="1">
      <alignment horizontal="center" vertical="center" wrapText="1"/>
    </xf>
    <xf numFmtId="170" fontId="11" fillId="11" borderId="1" xfId="9" applyNumberFormat="1" applyFont="1" applyFill="1" applyBorder="1" applyAlignment="1" applyProtection="1">
      <alignment horizontal="center" vertical="center" wrapText="1"/>
    </xf>
    <xf numFmtId="44" fontId="4" fillId="10" borderId="20" xfId="6" applyFont="1" applyFill="1" applyBorder="1" applyAlignment="1">
      <alignment vertical="center" wrapText="1"/>
    </xf>
    <xf numFmtId="167" fontId="4" fillId="7" borderId="2" xfId="1" applyNumberFormat="1" applyFont="1" applyFill="1" applyBorder="1" applyAlignment="1" applyProtection="1">
      <alignment horizontal="right" wrapText="1"/>
      <protection locked="0"/>
    </xf>
    <xf numFmtId="167" fontId="4" fillId="7" borderId="3" xfId="1" applyNumberFormat="1" applyFont="1" applyFill="1" applyBorder="1" applyAlignment="1" applyProtection="1">
      <alignment horizontal="right" wrapText="1"/>
      <protection locked="0"/>
    </xf>
    <xf numFmtId="2" fontId="4" fillId="7" borderId="3" xfId="1" applyNumberFormat="1" applyFont="1" applyFill="1" applyBorder="1" applyAlignment="1">
      <alignment horizontal="right" wrapText="1"/>
    </xf>
    <xf numFmtId="10" fontId="4" fillId="7" borderId="4" xfId="7" applyNumberFormat="1" applyFont="1" applyFill="1" applyBorder="1" applyAlignment="1" applyProtection="1">
      <alignment horizontal="right" wrapText="1"/>
      <protection locked="0"/>
    </xf>
    <xf numFmtId="166" fontId="4" fillId="4" borderId="1" xfId="0" applyNumberFormat="1" applyFont="1" applyFill="1" applyBorder="1" applyAlignment="1">
      <alignment horizontal="center" vertical="center" wrapText="1"/>
    </xf>
    <xf numFmtId="44" fontId="10" fillId="0" borderId="0" xfId="1" applyNumberFormat="1" applyFont="1" applyFill="1" applyAlignment="1">
      <alignment wrapText="1"/>
    </xf>
    <xf numFmtId="1" fontId="10" fillId="0" borderId="0" xfId="1" applyNumberFormat="1" applyFont="1" applyFill="1" applyAlignment="1" applyProtection="1">
      <alignment horizontal="center" wrapText="1"/>
      <protection locked="0"/>
    </xf>
    <xf numFmtId="0" fontId="4" fillId="7" borderId="31" xfId="1" applyFont="1" applyFill="1" applyBorder="1" applyAlignment="1" applyProtection="1">
      <alignment wrapText="1"/>
      <protection locked="0"/>
    </xf>
    <xf numFmtId="0" fontId="4" fillId="7" borderId="33" xfId="1" applyFont="1" applyFill="1" applyBorder="1" applyAlignment="1" applyProtection="1">
      <alignment wrapText="1"/>
      <protection locked="0"/>
    </xf>
    <xf numFmtId="0" fontId="4" fillId="7" borderId="34" xfId="1" applyFont="1" applyFill="1" applyBorder="1" applyAlignment="1" applyProtection="1">
      <alignment wrapText="1"/>
      <protection locked="0"/>
    </xf>
    <xf numFmtId="0" fontId="4" fillId="17" borderId="20" xfId="0" applyFont="1" applyFill="1" applyBorder="1" applyAlignment="1">
      <alignment horizontal="center" vertical="center" wrapText="1"/>
    </xf>
    <xf numFmtId="3" fontId="4" fillId="17" borderId="20" xfId="0" applyNumberFormat="1" applyFont="1" applyFill="1" applyBorder="1" applyAlignment="1">
      <alignment horizontal="center" vertical="center" wrapText="1"/>
    </xf>
    <xf numFmtId="3" fontId="4" fillId="18" borderId="20" xfId="0" applyNumberFormat="1" applyFont="1" applyFill="1" applyBorder="1" applyAlignment="1">
      <alignment horizontal="center" vertical="center" wrapText="1"/>
    </xf>
    <xf numFmtId="3" fontId="4" fillId="19" borderId="20" xfId="0" applyNumberFormat="1" applyFont="1" applyFill="1" applyBorder="1" applyAlignment="1">
      <alignment horizontal="center" vertical="center" wrapText="1"/>
    </xf>
    <xf numFmtId="166" fontId="4" fillId="20" borderId="20" xfId="0" applyNumberFormat="1" applyFont="1" applyFill="1" applyBorder="1" applyAlignment="1">
      <alignment horizontal="center" vertical="center" wrapText="1"/>
    </xf>
    <xf numFmtId="0" fontId="23" fillId="21" borderId="20" xfId="0" applyFont="1" applyFill="1" applyBorder="1" applyAlignment="1">
      <alignment horizontal="center" vertical="center" wrapText="1"/>
    </xf>
    <xf numFmtId="0" fontId="22" fillId="21" borderId="20" xfId="0" applyFont="1" applyFill="1" applyBorder="1" applyAlignment="1">
      <alignment horizontal="center" vertical="center" wrapText="1"/>
    </xf>
    <xf numFmtId="166" fontId="10" fillId="21" borderId="20" xfId="1" applyNumberFormat="1" applyFont="1" applyFill="1" applyBorder="1" applyAlignment="1">
      <alignment horizontal="center" vertical="center" wrapText="1"/>
    </xf>
    <xf numFmtId="0" fontId="13" fillId="21" borderId="20" xfId="1" applyFont="1" applyFill="1" applyBorder="1" applyAlignment="1" applyProtection="1">
      <alignment horizontal="center" vertical="center" wrapText="1"/>
      <protection locked="0"/>
    </xf>
    <xf numFmtId="172" fontId="20" fillId="0" borderId="0" xfId="1" applyNumberFormat="1" applyFont="1" applyFill="1" applyAlignment="1" applyProtection="1">
      <alignment horizontal="center"/>
      <protection locked="0"/>
    </xf>
    <xf numFmtId="0" fontId="13" fillId="2" borderId="20" xfId="1" applyFont="1" applyFill="1" applyBorder="1" applyAlignment="1">
      <alignment horizontal="center" vertical="center" wrapText="1"/>
    </xf>
    <xf numFmtId="0" fontId="10" fillId="2" borderId="20" xfId="1" applyFont="1" applyFill="1" applyBorder="1" applyAlignment="1">
      <alignment horizontal="center" vertical="center" wrapText="1"/>
    </xf>
    <xf numFmtId="166" fontId="10" fillId="2" borderId="20" xfId="1" applyNumberFormat="1" applyFont="1" applyFill="1" applyBorder="1" applyAlignment="1">
      <alignment horizontal="center" vertical="center" wrapText="1"/>
    </xf>
    <xf numFmtId="0" fontId="10" fillId="2" borderId="20" xfId="1" applyFont="1" applyFill="1" applyBorder="1" applyAlignment="1" applyProtection="1">
      <alignment horizontal="center" vertical="center" wrapText="1"/>
      <protection locked="0"/>
    </xf>
    <xf numFmtId="166" fontId="4" fillId="17" borderId="1" xfId="0" applyNumberFormat="1" applyFont="1" applyFill="1" applyBorder="1" applyAlignment="1">
      <alignment horizontal="center" vertical="center" wrapText="1"/>
    </xf>
    <xf numFmtId="3" fontId="4" fillId="22" borderId="20" xfId="1" applyNumberFormat="1" applyFont="1" applyFill="1" applyBorder="1" applyAlignment="1" applyProtection="1">
      <alignment horizontal="center" vertical="center" wrapText="1"/>
      <protection locked="0"/>
    </xf>
    <xf numFmtId="3" fontId="4" fillId="23" borderId="20" xfId="1" applyNumberFormat="1" applyFont="1" applyFill="1" applyBorder="1" applyAlignment="1" applyProtection="1">
      <alignment horizontal="center" vertical="center" wrapText="1"/>
      <protection locked="0"/>
    </xf>
    <xf numFmtId="44" fontId="4" fillId="6" borderId="20" xfId="1" applyNumberFormat="1" applyFont="1" applyFill="1" applyBorder="1" applyAlignment="1" applyProtection="1">
      <alignment horizontal="center" vertical="center" wrapText="1"/>
      <protection locked="0"/>
    </xf>
    <xf numFmtId="171" fontId="13" fillId="0" borderId="0" xfId="1" applyNumberFormat="1" applyFont="1"/>
    <xf numFmtId="14" fontId="4" fillId="2" borderId="1" xfId="1" applyNumberFormat="1" applyFont="1" applyFill="1" applyBorder="1" applyAlignment="1" applyProtection="1">
      <alignment horizontal="center" vertical="center" wrapText="1"/>
      <protection locked="0"/>
    </xf>
    <xf numFmtId="44" fontId="4" fillId="0" borderId="0" xfId="1" applyNumberFormat="1" applyFont="1" applyProtection="1">
      <protection locked="0"/>
    </xf>
    <xf numFmtId="0" fontId="10" fillId="0" borderId="0" xfId="1" applyFont="1" applyFill="1" applyAlignment="1">
      <alignment horizontal="center" vertical="center"/>
    </xf>
    <xf numFmtId="170" fontId="24" fillId="11" borderId="24" xfId="9" applyNumberFormat="1" applyFont="1" applyFill="1" applyBorder="1" applyAlignment="1" applyProtection="1">
      <alignment horizontal="center" vertical="center" wrapText="1"/>
    </xf>
    <xf numFmtId="0" fontId="26" fillId="0" borderId="0" xfId="1" applyFont="1" applyFill="1" applyAlignment="1">
      <alignment vertical="center"/>
    </xf>
    <xf numFmtId="0" fontId="24" fillId="11" borderId="1" xfId="1" applyFont="1" applyFill="1" applyBorder="1" applyAlignment="1" applyProtection="1">
      <alignment horizontal="center" vertical="center" wrapText="1"/>
    </xf>
    <xf numFmtId="0" fontId="10" fillId="10" borderId="4" xfId="0" applyFont="1" applyFill="1" applyBorder="1" applyAlignment="1">
      <alignment horizontal="center" vertical="center"/>
    </xf>
    <xf numFmtId="0" fontId="10" fillId="10" borderId="8" xfId="0" applyFont="1" applyFill="1" applyBorder="1" applyAlignment="1">
      <alignment horizontal="center" vertical="center"/>
    </xf>
    <xf numFmtId="169" fontId="10" fillId="11" borderId="14" xfId="0" applyNumberFormat="1" applyFont="1" applyFill="1" applyBorder="1" applyAlignment="1">
      <alignment vertical="center" wrapText="1"/>
    </xf>
    <xf numFmtId="0" fontId="27" fillId="10" borderId="14" xfId="0" applyFont="1" applyFill="1" applyBorder="1" applyAlignment="1">
      <alignment horizontal="justify" vertical="center"/>
    </xf>
    <xf numFmtId="0" fontId="27" fillId="10" borderId="14" xfId="0" applyFont="1" applyFill="1" applyBorder="1" applyAlignment="1">
      <alignment horizontal="center" vertical="center" wrapText="1"/>
    </xf>
    <xf numFmtId="0" fontId="27" fillId="10" borderId="14" xfId="0" applyFont="1" applyFill="1" applyBorder="1" applyAlignment="1">
      <alignment horizontal="center" vertical="center"/>
    </xf>
    <xf numFmtId="44" fontId="10" fillId="10" borderId="14" xfId="6" applyFont="1" applyFill="1" applyBorder="1" applyAlignment="1">
      <alignment vertical="center"/>
    </xf>
    <xf numFmtId="0" fontId="29" fillId="0" borderId="0" xfId="1" applyFont="1" applyFill="1" applyAlignment="1">
      <alignment vertical="center"/>
    </xf>
    <xf numFmtId="3" fontId="4" fillId="3" borderId="20" xfId="1" applyNumberFormat="1" applyFont="1" applyFill="1" applyBorder="1" applyAlignment="1" applyProtection="1">
      <alignment horizontal="center" vertical="center"/>
      <protection locked="0"/>
    </xf>
    <xf numFmtId="14" fontId="4" fillId="2" borderId="20" xfId="1" applyNumberFormat="1" applyFont="1" applyFill="1" applyBorder="1" applyAlignment="1" applyProtection="1">
      <alignment horizontal="center" vertical="center" wrapText="1"/>
      <protection locked="0"/>
    </xf>
    <xf numFmtId="3" fontId="4" fillId="3" borderId="20" xfId="1" applyNumberFormat="1" applyFont="1" applyFill="1" applyBorder="1" applyAlignment="1" applyProtection="1">
      <alignment horizontal="center" vertical="center"/>
      <protection locked="0"/>
    </xf>
    <xf numFmtId="14" fontId="4" fillId="2" borderId="20" xfId="1" applyNumberFormat="1" applyFont="1" applyFill="1" applyBorder="1" applyAlignment="1" applyProtection="1">
      <alignment horizontal="center" vertical="center" wrapText="1"/>
      <protection locked="0"/>
    </xf>
    <xf numFmtId="3" fontId="4" fillId="3" borderId="20" xfId="1" applyNumberFormat="1" applyFont="1" applyFill="1" applyBorder="1" applyAlignment="1" applyProtection="1">
      <alignment horizontal="center" vertical="center"/>
      <protection locked="0"/>
    </xf>
    <xf numFmtId="4" fontId="4" fillId="3" borderId="20" xfId="1" applyNumberFormat="1" applyFont="1" applyFill="1" applyBorder="1" applyAlignment="1" applyProtection="1">
      <alignment horizontal="center" vertical="center"/>
      <protection locked="0"/>
    </xf>
    <xf numFmtId="3" fontId="10" fillId="3" borderId="20" xfId="1" applyNumberFormat="1" applyFont="1" applyFill="1" applyBorder="1" applyAlignment="1" applyProtection="1">
      <alignment horizontal="center" vertical="center"/>
      <protection locked="0"/>
    </xf>
    <xf numFmtId="14" fontId="4" fillId="2" borderId="20" xfId="1" applyNumberFormat="1" applyFont="1" applyFill="1" applyBorder="1" applyAlignment="1" applyProtection="1">
      <alignment horizontal="center" vertical="center" wrapText="1"/>
      <protection locked="0"/>
    </xf>
    <xf numFmtId="0" fontId="4" fillId="0" borderId="20" xfId="1" applyFont="1" applyBorder="1" applyProtection="1">
      <protection locked="0"/>
    </xf>
    <xf numFmtId="3" fontId="4" fillId="3" borderId="20" xfId="1" applyNumberFormat="1" applyFont="1" applyFill="1" applyBorder="1" applyAlignment="1" applyProtection="1">
      <alignment horizontal="center" vertical="center"/>
      <protection locked="0"/>
    </xf>
    <xf numFmtId="4" fontId="4" fillId="3" borderId="20" xfId="1" applyNumberFormat="1" applyFont="1" applyFill="1" applyBorder="1" applyAlignment="1" applyProtection="1">
      <alignment horizontal="center" vertical="center"/>
      <protection locked="0"/>
    </xf>
    <xf numFmtId="3" fontId="10" fillId="3" borderId="20" xfId="1" applyNumberFormat="1" applyFont="1" applyFill="1" applyBorder="1" applyAlignment="1" applyProtection="1">
      <alignment horizontal="center" vertical="center"/>
      <protection locked="0"/>
    </xf>
    <xf numFmtId="14" fontId="4" fillId="2" borderId="20" xfId="1" applyNumberFormat="1" applyFont="1" applyFill="1" applyBorder="1" applyAlignment="1" applyProtection="1">
      <alignment horizontal="center" vertical="center" wrapText="1"/>
      <protection locked="0"/>
    </xf>
    <xf numFmtId="3" fontId="4" fillId="3" borderId="20" xfId="1" applyNumberFormat="1" applyFont="1" applyFill="1" applyBorder="1" applyAlignment="1" applyProtection="1">
      <alignment horizontal="center" vertical="center"/>
      <protection locked="0"/>
    </xf>
    <xf numFmtId="14" fontId="4" fillId="2" borderId="20" xfId="1" applyNumberFormat="1" applyFont="1" applyFill="1" applyBorder="1" applyAlignment="1" applyProtection="1">
      <alignment horizontal="center" vertical="center" wrapText="1"/>
      <protection locked="0"/>
    </xf>
    <xf numFmtId="3" fontId="4" fillId="3" borderId="20" xfId="1" applyNumberFormat="1" applyFont="1" applyFill="1" applyBorder="1" applyAlignment="1" applyProtection="1">
      <alignment horizontal="center" vertical="center"/>
      <protection locked="0"/>
    </xf>
    <xf numFmtId="4" fontId="4" fillId="3" borderId="20" xfId="1" applyNumberFormat="1" applyFont="1" applyFill="1" applyBorder="1" applyAlignment="1" applyProtection="1">
      <alignment horizontal="center" vertical="center"/>
      <protection locked="0"/>
    </xf>
    <xf numFmtId="3" fontId="10" fillId="3" borderId="20" xfId="1" applyNumberFormat="1" applyFont="1" applyFill="1" applyBorder="1" applyAlignment="1" applyProtection="1">
      <alignment horizontal="center" vertical="center"/>
      <protection locked="0"/>
    </xf>
    <xf numFmtId="14" fontId="4" fillId="2" borderId="20" xfId="1" applyNumberFormat="1" applyFont="1" applyFill="1" applyBorder="1" applyAlignment="1" applyProtection="1">
      <alignment horizontal="center" vertical="center" wrapText="1"/>
      <protection locked="0"/>
    </xf>
    <xf numFmtId="14" fontId="10" fillId="2" borderId="20" xfId="1" applyNumberFormat="1" applyFont="1" applyFill="1" applyBorder="1" applyAlignment="1" applyProtection="1">
      <alignment horizontal="center" vertical="center" wrapText="1"/>
      <protection locked="0"/>
    </xf>
    <xf numFmtId="44" fontId="13" fillId="0" borderId="0" xfId="11" applyFont="1" applyProtection="1">
      <protection locked="0"/>
    </xf>
    <xf numFmtId="3" fontId="4" fillId="24" borderId="20" xfId="1" applyNumberFormat="1" applyFont="1" applyFill="1" applyBorder="1" applyAlignment="1" applyProtection="1">
      <alignment horizontal="center" vertical="center"/>
      <protection locked="0"/>
    </xf>
    <xf numFmtId="3" fontId="10" fillId="24" borderId="20" xfId="1" applyNumberFormat="1" applyFont="1" applyFill="1" applyBorder="1" applyAlignment="1" applyProtection="1">
      <alignment horizontal="center" vertical="center"/>
      <protection locked="0"/>
    </xf>
    <xf numFmtId="4" fontId="4" fillId="24" borderId="20" xfId="1" applyNumberFormat="1" applyFont="1" applyFill="1" applyBorder="1" applyAlignment="1" applyProtection="1">
      <alignment horizontal="center" vertical="center"/>
      <protection locked="0"/>
    </xf>
    <xf numFmtId="0" fontId="4" fillId="24" borderId="20" xfId="1" applyFont="1" applyFill="1" applyBorder="1" applyAlignment="1" applyProtection="1">
      <alignment horizontal="center" vertical="center"/>
      <protection locked="0"/>
    </xf>
    <xf numFmtId="44" fontId="13" fillId="10" borderId="0" xfId="11" applyFont="1" applyFill="1" applyProtection="1">
      <protection locked="0"/>
    </xf>
    <xf numFmtId="0" fontId="4" fillId="10" borderId="0" xfId="1" applyFont="1" applyFill="1" applyProtection="1">
      <protection locked="0"/>
    </xf>
    <xf numFmtId="0" fontId="9" fillId="10" borderId="0" xfId="1" applyFont="1" applyFill="1" applyAlignment="1" applyProtection="1">
      <alignment horizontal="center" wrapText="1"/>
      <protection locked="0"/>
    </xf>
    <xf numFmtId="14" fontId="32" fillId="26" borderId="20" xfId="0" applyNumberFormat="1" applyFont="1" applyFill="1" applyBorder="1" applyAlignment="1">
      <alignment horizontal="center" vertical="center" wrapText="1"/>
    </xf>
    <xf numFmtId="0" fontId="33" fillId="27" borderId="20" xfId="0" applyFont="1" applyFill="1" applyBorder="1" applyAlignment="1">
      <alignment horizontal="center" vertical="center"/>
    </xf>
    <xf numFmtId="0" fontId="34" fillId="28" borderId="20" xfId="0" applyFont="1" applyFill="1" applyBorder="1" applyAlignment="1">
      <alignment horizontal="center" vertical="center"/>
    </xf>
    <xf numFmtId="0" fontId="32" fillId="0" borderId="0" xfId="0" applyFont="1"/>
    <xf numFmtId="0" fontId="32" fillId="28" borderId="20" xfId="0" applyFont="1" applyFill="1" applyBorder="1" applyAlignment="1">
      <alignment horizontal="center" vertical="center"/>
    </xf>
    <xf numFmtId="8" fontId="35" fillId="0" borderId="0" xfId="0" applyNumberFormat="1" applyFont="1"/>
    <xf numFmtId="0" fontId="36" fillId="0" borderId="0" xfId="0" applyFont="1" applyAlignment="1">
      <alignment horizontal="center" wrapText="1"/>
    </xf>
    <xf numFmtId="0" fontId="32" fillId="26" borderId="20" xfId="0" applyFont="1" applyFill="1" applyBorder="1" applyAlignment="1">
      <alignment horizontal="center" vertical="center" wrapText="1"/>
    </xf>
    <xf numFmtId="171" fontId="20" fillId="0" borderId="0" xfId="1" applyNumberFormat="1" applyFont="1" applyFill="1" applyAlignment="1" applyProtection="1">
      <protection locked="0"/>
    </xf>
    <xf numFmtId="169" fontId="4" fillId="11" borderId="17" xfId="0" applyNumberFormat="1" applyFont="1" applyFill="1" applyBorder="1" applyAlignment="1">
      <alignment horizontal="center" vertical="center" wrapText="1"/>
    </xf>
    <xf numFmtId="169" fontId="4" fillId="11" borderId="28" xfId="0" applyNumberFormat="1" applyFont="1" applyFill="1" applyBorder="1" applyAlignment="1">
      <alignment horizontal="center" vertical="center" wrapText="1"/>
    </xf>
    <xf numFmtId="169" fontId="4" fillId="11" borderId="4" xfId="0" applyNumberFormat="1" applyFont="1" applyFill="1" applyBorder="1" applyAlignment="1">
      <alignment horizontal="center" vertical="center" wrapText="1"/>
    </xf>
    <xf numFmtId="0" fontId="4" fillId="10" borderId="17" xfId="0" applyFont="1" applyFill="1" applyBorder="1" applyAlignment="1">
      <alignment horizontal="center" vertical="center" wrapText="1"/>
    </xf>
    <xf numFmtId="0" fontId="4" fillId="10" borderId="28" xfId="0" applyFont="1" applyFill="1" applyBorder="1" applyAlignment="1">
      <alignment horizontal="center" vertical="center" wrapText="1"/>
    </xf>
    <xf numFmtId="0" fontId="4" fillId="10" borderId="4" xfId="0" applyFont="1" applyFill="1" applyBorder="1" applyAlignment="1">
      <alignment horizontal="center" vertical="center" wrapText="1"/>
    </xf>
    <xf numFmtId="3" fontId="4" fillId="14" borderId="1" xfId="1" applyNumberFormat="1" applyFont="1" applyFill="1" applyBorder="1" applyAlignment="1" applyProtection="1">
      <alignment horizontal="center" vertical="center" wrapText="1"/>
      <protection locked="0"/>
    </xf>
    <xf numFmtId="0" fontId="4" fillId="12" borderId="26" xfId="0" applyNumberFormat="1" applyFont="1" applyFill="1" applyBorder="1" applyAlignment="1">
      <alignment horizontal="center" vertical="center" wrapText="1"/>
    </xf>
    <xf numFmtId="0" fontId="4" fillId="12" borderId="23" xfId="0" applyNumberFormat="1" applyFont="1" applyFill="1" applyBorder="1" applyAlignment="1">
      <alignment horizontal="center" vertical="center" wrapText="1"/>
    </xf>
    <xf numFmtId="0" fontId="4" fillId="12" borderId="12" xfId="0" applyNumberFormat="1" applyFont="1" applyFill="1" applyBorder="1" applyAlignment="1">
      <alignment horizontal="center" vertical="center" wrapText="1"/>
    </xf>
    <xf numFmtId="0" fontId="4" fillId="12" borderId="15" xfId="0" applyNumberFormat="1" applyFont="1" applyFill="1" applyBorder="1" applyAlignment="1">
      <alignment horizontal="center" vertical="center" wrapText="1"/>
    </xf>
    <xf numFmtId="0" fontId="4" fillId="6" borderId="26" xfId="0" applyNumberFormat="1" applyFont="1" applyFill="1" applyBorder="1" applyAlignment="1">
      <alignment vertical="center" wrapText="1"/>
    </xf>
    <xf numFmtId="0" fontId="4" fillId="6" borderId="12" xfId="0" applyNumberFormat="1" applyFont="1" applyFill="1" applyBorder="1" applyAlignment="1">
      <alignment vertical="center" wrapText="1"/>
    </xf>
    <xf numFmtId="0" fontId="4" fillId="6" borderId="15" xfId="0" applyNumberFormat="1" applyFont="1" applyFill="1" applyBorder="1" applyAlignment="1">
      <alignment vertical="center" wrapText="1"/>
    </xf>
    <xf numFmtId="0" fontId="10" fillId="6" borderId="1" xfId="0" applyNumberFormat="1" applyFont="1" applyFill="1" applyBorder="1" applyAlignment="1">
      <alignment horizontal="left" vertical="center" wrapText="1"/>
    </xf>
    <xf numFmtId="0" fontId="10" fillId="6" borderId="1" xfId="0" applyNumberFormat="1" applyFont="1" applyFill="1" applyBorder="1" applyAlignment="1">
      <alignment horizontal="center" vertical="center" wrapText="1"/>
    </xf>
    <xf numFmtId="0" fontId="10" fillId="6" borderId="20" xfId="0" applyNumberFormat="1" applyFont="1" applyFill="1" applyBorder="1" applyAlignment="1">
      <alignment horizontal="center" vertical="center" wrapText="1"/>
    </xf>
    <xf numFmtId="0" fontId="4" fillId="10" borderId="17" xfId="0" applyFont="1" applyFill="1" applyBorder="1" applyAlignment="1">
      <alignment horizontal="center" vertical="center"/>
    </xf>
    <xf numFmtId="0" fontId="4" fillId="10" borderId="3" xfId="0" applyFont="1" applyFill="1" applyBorder="1" applyAlignment="1">
      <alignment horizontal="center" vertical="center"/>
    </xf>
    <xf numFmtId="0" fontId="4" fillId="10" borderId="4" xfId="0" applyFont="1" applyFill="1" applyBorder="1" applyAlignment="1">
      <alignment horizontal="center" vertical="center"/>
    </xf>
    <xf numFmtId="169" fontId="4" fillId="11" borderId="3" xfId="0" applyNumberFormat="1" applyFont="1" applyFill="1" applyBorder="1" applyAlignment="1">
      <alignment horizontal="center" vertical="center" wrapText="1"/>
    </xf>
    <xf numFmtId="169" fontId="11" fillId="10" borderId="17" xfId="0" applyNumberFormat="1" applyFont="1" applyFill="1" applyBorder="1" applyAlignment="1">
      <alignment horizontal="center" vertical="center" wrapText="1"/>
    </xf>
    <xf numFmtId="169" fontId="11" fillId="10" borderId="3" xfId="0" applyNumberFormat="1" applyFont="1" applyFill="1" applyBorder="1" applyAlignment="1">
      <alignment horizontal="center" vertical="center" wrapText="1"/>
    </xf>
    <xf numFmtId="169" fontId="11" fillId="10" borderId="4" xfId="0" applyNumberFormat="1" applyFont="1" applyFill="1" applyBorder="1" applyAlignment="1">
      <alignment horizontal="center" vertical="center" wrapText="1"/>
    </xf>
    <xf numFmtId="4" fontId="16" fillId="0" borderId="35" xfId="1" applyNumberFormat="1" applyFont="1" applyFill="1" applyBorder="1" applyAlignment="1">
      <alignment horizontal="center" vertical="center" wrapText="1"/>
    </xf>
    <xf numFmtId="4" fontId="16" fillId="0" borderId="36" xfId="1" applyNumberFormat="1" applyFont="1" applyFill="1" applyBorder="1" applyAlignment="1">
      <alignment horizontal="center" vertical="center" wrapText="1"/>
    </xf>
    <xf numFmtId="4" fontId="16" fillId="0" borderId="37" xfId="1" applyNumberFormat="1" applyFont="1" applyFill="1" applyBorder="1" applyAlignment="1">
      <alignment horizontal="center" vertical="center" wrapText="1"/>
    </xf>
    <xf numFmtId="3" fontId="10" fillId="14" borderId="20" xfId="1" applyNumberFormat="1" applyFont="1" applyFill="1" applyBorder="1" applyAlignment="1" applyProtection="1">
      <alignment horizontal="center" vertical="center" wrapText="1"/>
      <protection locked="0"/>
    </xf>
    <xf numFmtId="0" fontId="32" fillId="25" borderId="17" xfId="0" applyFont="1" applyFill="1" applyBorder="1" applyAlignment="1">
      <alignment horizontal="center" vertical="center" wrapText="1"/>
    </xf>
    <xf numFmtId="0" fontId="32" fillId="25" borderId="4" xfId="0" applyFont="1" applyFill="1" applyBorder="1" applyAlignment="1">
      <alignment horizontal="center" vertical="center" wrapText="1"/>
    </xf>
    <xf numFmtId="3" fontId="4" fillId="14" borderId="20" xfId="1" applyNumberFormat="1" applyFont="1" applyFill="1" applyBorder="1" applyAlignment="1" applyProtection="1">
      <alignment horizontal="center" vertical="center" wrapText="1"/>
      <protection locked="0"/>
    </xf>
    <xf numFmtId="0" fontId="4" fillId="16" borderId="1" xfId="0" applyNumberFormat="1" applyFont="1" applyFill="1" applyBorder="1" applyAlignment="1">
      <alignment horizontal="left" vertical="center" wrapText="1"/>
    </xf>
    <xf numFmtId="0" fontId="4" fillId="16" borderId="22" xfId="0" applyNumberFormat="1" applyFont="1" applyFill="1" applyBorder="1" applyAlignment="1">
      <alignment horizontal="center" vertical="center" wrapText="1"/>
    </xf>
    <xf numFmtId="0" fontId="4" fillId="16" borderId="23" xfId="0" applyNumberFormat="1" applyFont="1" applyFill="1" applyBorder="1" applyAlignment="1">
      <alignment horizontal="center" vertical="center" wrapText="1"/>
    </xf>
    <xf numFmtId="0" fontId="4" fillId="16" borderId="21" xfId="0" applyNumberFormat="1" applyFont="1" applyFill="1" applyBorder="1" applyAlignment="1">
      <alignment horizontal="center" vertical="center" wrapText="1"/>
    </xf>
    <xf numFmtId="0" fontId="4" fillId="7" borderId="1" xfId="1" applyFont="1" applyFill="1" applyBorder="1" applyAlignment="1">
      <alignment vertical="center" wrapText="1"/>
    </xf>
    <xf numFmtId="0" fontId="4" fillId="7" borderId="20" xfId="1" applyFont="1" applyFill="1" applyBorder="1" applyAlignment="1">
      <alignment vertical="center" wrapText="1"/>
    </xf>
    <xf numFmtId="0" fontId="21" fillId="16" borderId="12" xfId="0" applyNumberFormat="1" applyFont="1" applyFill="1" applyBorder="1" applyAlignment="1">
      <alignment horizontal="center" vertical="center" wrapText="1"/>
    </xf>
    <xf numFmtId="0" fontId="21" fillId="16" borderId="23" xfId="0" applyNumberFormat="1" applyFont="1" applyFill="1" applyBorder="1" applyAlignment="1">
      <alignment horizontal="center" vertical="center" wrapText="1"/>
    </xf>
    <xf numFmtId="0" fontId="21" fillId="16" borderId="15" xfId="0" applyNumberFormat="1" applyFont="1" applyFill="1" applyBorder="1" applyAlignment="1">
      <alignment horizontal="center" vertical="center" wrapText="1"/>
    </xf>
    <xf numFmtId="0" fontId="4" fillId="10" borderId="3" xfId="0" applyFont="1" applyFill="1" applyBorder="1" applyAlignment="1">
      <alignment horizontal="center" vertical="center" wrapText="1"/>
    </xf>
    <xf numFmtId="0" fontId="10" fillId="7" borderId="26" xfId="1" applyFont="1" applyFill="1" applyBorder="1" applyAlignment="1" applyProtection="1">
      <alignment wrapText="1"/>
      <protection locked="0"/>
    </xf>
    <xf numFmtId="0" fontId="10" fillId="7" borderId="23" xfId="1" applyFont="1" applyFill="1" applyBorder="1" applyAlignment="1" applyProtection="1">
      <alignment wrapText="1"/>
      <protection locked="0"/>
    </xf>
    <xf numFmtId="0" fontId="10" fillId="7" borderId="12" xfId="1" applyFont="1" applyFill="1" applyBorder="1" applyAlignment="1" applyProtection="1">
      <alignment wrapText="1"/>
      <protection locked="0"/>
    </xf>
    <xf numFmtId="0" fontId="10" fillId="7" borderId="15" xfId="1" applyFont="1" applyFill="1" applyBorder="1" applyAlignment="1" applyProtection="1">
      <alignment wrapText="1"/>
      <protection locked="0"/>
    </xf>
    <xf numFmtId="0" fontId="4" fillId="7" borderId="32" xfId="1" applyFont="1" applyFill="1" applyBorder="1" applyAlignment="1" applyProtection="1">
      <alignment wrapText="1"/>
      <protection locked="0"/>
    </xf>
    <xf numFmtId="0" fontId="4" fillId="7" borderId="30" xfId="1" applyFont="1" applyFill="1" applyBorder="1" applyAlignment="1" applyProtection="1">
      <alignment wrapText="1"/>
      <protection locked="0"/>
    </xf>
    <xf numFmtId="0" fontId="4" fillId="7" borderId="31" xfId="1" applyFont="1" applyFill="1" applyBorder="1" applyAlignment="1" applyProtection="1">
      <alignment wrapText="1"/>
      <protection locked="0"/>
    </xf>
    <xf numFmtId="0" fontId="4" fillId="7" borderId="5" xfId="1" applyFont="1" applyFill="1" applyBorder="1" applyAlignment="1" applyProtection="1">
      <alignment wrapText="1"/>
      <protection locked="0"/>
    </xf>
    <xf numFmtId="0" fontId="4" fillId="7" borderId="0" xfId="1" applyFont="1" applyFill="1" applyBorder="1" applyAlignment="1" applyProtection="1">
      <alignment wrapText="1"/>
      <protection locked="0"/>
    </xf>
    <xf numFmtId="0" fontId="4" fillId="7" borderId="33" xfId="1" applyFont="1" applyFill="1" applyBorder="1" applyAlignment="1" applyProtection="1">
      <alignment wrapText="1"/>
      <protection locked="0"/>
    </xf>
    <xf numFmtId="0" fontId="4" fillId="7" borderId="6" xfId="1" applyFont="1" applyFill="1" applyBorder="1" applyAlignment="1" applyProtection="1">
      <alignment wrapText="1"/>
      <protection locked="0"/>
    </xf>
    <xf numFmtId="0" fontId="4" fillId="7" borderId="7" xfId="1" applyFont="1" applyFill="1" applyBorder="1" applyAlignment="1" applyProtection="1">
      <alignment wrapText="1"/>
      <protection locked="0"/>
    </xf>
    <xf numFmtId="0" fontId="4" fillId="7" borderId="34" xfId="1" applyFont="1" applyFill="1" applyBorder="1" applyAlignment="1" applyProtection="1">
      <alignment wrapText="1"/>
      <protection locked="0"/>
    </xf>
  </cellXfs>
  <cellStyles count="13">
    <cellStyle name="Moeda" xfId="6" builtinId="4"/>
    <cellStyle name="Moeda 2" xfId="11" xr:uid="{3615E284-1394-48A3-846C-CC8DAC2AA564}"/>
    <cellStyle name="Normal" xfId="0" builtinId="0"/>
    <cellStyle name="Normal 2" xfId="1" xr:uid="{00000000-0005-0000-0000-000002000000}"/>
    <cellStyle name="Normal 3" xfId="9" xr:uid="{1AC353AB-28E7-4DD4-8A51-3AC5B54F477D}"/>
    <cellStyle name="Porcentagem 2" xfId="7" xr:uid="{00000000-0005-0000-0000-000003000000}"/>
    <cellStyle name="Separador de milhares 2" xfId="2" xr:uid="{00000000-0005-0000-0000-000004000000}"/>
    <cellStyle name="Separador de milhares 2 2" xfId="5" xr:uid="{00000000-0005-0000-0000-000005000000}"/>
    <cellStyle name="Separador de milhares 2 2 2" xfId="10" xr:uid="{0AF510C7-057E-491B-9D5A-C37F65EB5BEF}"/>
    <cellStyle name="Separador de milhares 3" xfId="3" xr:uid="{00000000-0005-0000-0000-000006000000}"/>
    <cellStyle name="Título 5" xfId="4" xr:uid="{00000000-0005-0000-0000-000007000000}"/>
    <cellStyle name="Vírgula" xfId="8" builtinId="3"/>
    <cellStyle name="Vírgula 2" xfId="12" xr:uid="{C64CA5AC-571E-49FA-9B9D-5F85A6699627}"/>
  </cellStyles>
  <dxfs count="51">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s>
  <tableStyles count="0" defaultTableStyle="TableStyleMedium9" defaultPivotStyle="PivotStyleLight16"/>
  <colors>
    <mruColors>
      <color rgb="FF0000FF"/>
      <color rgb="FF0066FF"/>
      <color rgb="FFFF99CC"/>
      <color rgb="FFFF5050"/>
      <color rgb="FF66FF66"/>
      <color rgb="FFFFFF66"/>
      <color rgb="FFFF99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6625" name="Retângulo de cantos arredondados 1">
          <a:extLst>
            <a:ext uri="{FF2B5EF4-FFF2-40B4-BE49-F238E27FC236}">
              <a16:creationId xmlns:a16="http://schemas.microsoft.com/office/drawing/2014/main" id="{00000000-0008-0000-0000-000001680000}"/>
            </a:ext>
          </a:extLst>
        </xdr:cNvPr>
        <xdr:cNvSpPr>
          <a:spLocks noChangeArrowheads="1"/>
        </xdr:cNvSpPr>
      </xdr:nvSpPr>
      <xdr:spPr bwMode="auto">
        <a:xfrm>
          <a:off x="259080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8C4D49CE-CFDF-4830-B83F-2312A512EC30}"/>
            </a:ext>
          </a:extLst>
        </xdr:cNvPr>
        <xdr:cNvSpPr>
          <a:spLocks noChangeArrowheads="1"/>
        </xdr:cNvSpPr>
      </xdr:nvSpPr>
      <xdr:spPr bwMode="auto">
        <a:xfrm>
          <a:off x="104775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20387DC2-C22D-4E54-B281-FC757CD48645}"/>
            </a:ext>
          </a:extLst>
        </xdr:cNvPr>
        <xdr:cNvSpPr>
          <a:spLocks noChangeArrowheads="1"/>
        </xdr:cNvSpPr>
      </xdr:nvSpPr>
      <xdr:spPr bwMode="auto">
        <a:xfrm>
          <a:off x="104775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72E75DB7-7E75-4A8A-BE11-8D429A1E53DD}"/>
            </a:ext>
          </a:extLst>
        </xdr:cNvPr>
        <xdr:cNvSpPr>
          <a:spLocks noChangeArrowheads="1"/>
        </xdr:cNvSpPr>
      </xdr:nvSpPr>
      <xdr:spPr bwMode="auto">
        <a:xfrm>
          <a:off x="104775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A85411F4-C08A-4730-94B9-51808C21C144}"/>
            </a:ext>
          </a:extLst>
        </xdr:cNvPr>
        <xdr:cNvSpPr>
          <a:spLocks noChangeArrowheads="1"/>
        </xdr:cNvSpPr>
      </xdr:nvSpPr>
      <xdr:spPr bwMode="auto">
        <a:xfrm>
          <a:off x="104775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951CC5C-5125-4DE7-8414-00D7F509F2D1}"/>
            </a:ext>
          </a:extLst>
        </xdr:cNvPr>
        <xdr:cNvSpPr>
          <a:spLocks noChangeArrowheads="1"/>
        </xdr:cNvSpPr>
      </xdr:nvSpPr>
      <xdr:spPr bwMode="auto">
        <a:xfrm>
          <a:off x="104775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DD4BB883-5525-4FD6-A8BE-B649101C30A6}"/>
            </a:ext>
          </a:extLst>
        </xdr:cNvPr>
        <xdr:cNvSpPr>
          <a:spLocks noChangeArrowheads="1"/>
        </xdr:cNvSpPr>
      </xdr:nvSpPr>
      <xdr:spPr bwMode="auto">
        <a:xfrm>
          <a:off x="104775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411A3D3C-16F4-417A-A8DE-EC4C401C5595}"/>
            </a:ext>
          </a:extLst>
        </xdr:cNvPr>
        <xdr:cNvSpPr>
          <a:spLocks noChangeArrowheads="1"/>
        </xdr:cNvSpPr>
      </xdr:nvSpPr>
      <xdr:spPr bwMode="auto">
        <a:xfrm>
          <a:off x="104775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BDC8E1E8-4B7A-42C8-9E3B-FA6D7348D029}"/>
            </a:ext>
          </a:extLst>
        </xdr:cNvPr>
        <xdr:cNvSpPr>
          <a:spLocks noChangeArrowheads="1"/>
        </xdr:cNvSpPr>
      </xdr:nvSpPr>
      <xdr:spPr bwMode="auto">
        <a:xfrm>
          <a:off x="104775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9434F65F-5860-49C7-BD76-FF8E1B86292B}"/>
            </a:ext>
          </a:extLst>
        </xdr:cNvPr>
        <xdr:cNvSpPr>
          <a:spLocks noChangeArrowheads="1"/>
        </xdr:cNvSpPr>
      </xdr:nvSpPr>
      <xdr:spPr bwMode="auto">
        <a:xfrm>
          <a:off x="104775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C220A698-6AA9-4BA6-B925-E932BD699F84}"/>
            </a:ext>
          </a:extLst>
        </xdr:cNvPr>
        <xdr:cNvSpPr>
          <a:spLocks noChangeArrowheads="1"/>
        </xdr:cNvSpPr>
      </xdr:nvSpPr>
      <xdr:spPr bwMode="auto">
        <a:xfrm>
          <a:off x="104775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22024019-CAF9-4BB9-A0FB-6E863EFB1E39}"/>
            </a:ext>
          </a:extLst>
        </xdr:cNvPr>
        <xdr:cNvSpPr>
          <a:spLocks noChangeArrowheads="1"/>
        </xdr:cNvSpPr>
      </xdr:nvSpPr>
      <xdr:spPr bwMode="auto">
        <a:xfrm>
          <a:off x="104775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81263251-14EF-4164-83FF-F76BE9980536}"/>
            </a:ext>
          </a:extLst>
        </xdr:cNvPr>
        <xdr:cNvSpPr>
          <a:spLocks noChangeArrowheads="1"/>
        </xdr:cNvSpPr>
      </xdr:nvSpPr>
      <xdr:spPr bwMode="auto">
        <a:xfrm>
          <a:off x="104775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20"/>
  <dimension ref="A1:AG38"/>
  <sheetViews>
    <sheetView topLeftCell="A16" zoomScale="80" zoomScaleNormal="80" workbookViewId="0">
      <pane xSplit="18" topLeftCell="S1" activePane="topRight" state="frozen"/>
      <selection pane="topRight" activeCell="U34" sqref="U34"/>
    </sheetView>
  </sheetViews>
  <sheetFormatPr defaultColWidth="9.7109375" defaultRowHeight="15" x14ac:dyDescent="0.25"/>
  <cols>
    <col min="1" max="2" width="7.85546875" style="3" customWidth="1"/>
    <col min="3" max="3" width="15.28515625" style="90" customWidth="1"/>
    <col min="4" max="4" width="25.5703125" style="18" customWidth="1"/>
    <col min="5" max="5" width="15.42578125" style="19" customWidth="1"/>
    <col min="6" max="6" width="12.140625" style="19" customWidth="1"/>
    <col min="7" max="7" width="7.5703125" style="19" customWidth="1"/>
    <col min="8" max="8" width="15.140625" style="2" customWidth="1"/>
    <col min="9" max="9" width="8.140625" style="93" customWidth="1"/>
    <col min="10" max="10" width="4.7109375" style="93" customWidth="1"/>
    <col min="11" max="11" width="5.7109375" style="93" customWidth="1"/>
    <col min="12" max="13" width="5.42578125" style="93" customWidth="1"/>
    <col min="14" max="14" width="4.85546875" style="93" customWidth="1"/>
    <col min="15" max="15" width="4.5703125" style="93" customWidth="1"/>
    <col min="16" max="16" width="6" style="93" customWidth="1"/>
    <col min="17" max="17" width="8.28515625" style="20" customWidth="1"/>
    <col min="18" max="18" width="7.28515625" style="7" customWidth="1"/>
    <col min="19" max="19" width="16.7109375" style="6" customWidth="1"/>
    <col min="20" max="20" width="15.7109375" style="6" customWidth="1"/>
    <col min="21" max="21" width="16.140625" style="4" customWidth="1"/>
    <col min="22" max="22" width="14.140625" style="4" customWidth="1"/>
    <col min="23" max="23" width="14.140625" style="1" customWidth="1"/>
    <col min="24" max="24" width="14" style="1" bestFit="1" customWidth="1"/>
    <col min="25" max="25" width="14.140625" style="1" customWidth="1"/>
    <col min="26" max="26" width="14.42578125" style="5" customWidth="1"/>
    <col min="27" max="27" width="15.28515625" style="1" customWidth="1"/>
    <col min="28" max="29" width="14.42578125" style="1" customWidth="1"/>
    <col min="30" max="30" width="14.5703125" style="1" customWidth="1"/>
    <col min="31" max="31" width="14" style="1" customWidth="1"/>
    <col min="32" max="32" width="15" style="1" customWidth="1"/>
    <col min="33" max="33" width="14.85546875" style="1" customWidth="1"/>
    <col min="34" max="16384" width="9.7109375" style="1"/>
  </cols>
  <sheetData>
    <row r="1" spans="1:33" ht="38.25" customHeight="1" x14ac:dyDescent="0.25">
      <c r="A1" s="218" t="s">
        <v>78</v>
      </c>
      <c r="B1" s="218"/>
      <c r="C1" s="218"/>
      <c r="D1" s="218" t="s">
        <v>105</v>
      </c>
      <c r="E1" s="218"/>
      <c r="F1" s="218"/>
      <c r="G1" s="218"/>
      <c r="H1" s="218"/>
      <c r="I1" s="219" t="s">
        <v>23</v>
      </c>
      <c r="J1" s="220"/>
      <c r="K1" s="220"/>
      <c r="L1" s="220"/>
      <c r="M1" s="220"/>
      <c r="N1" s="220"/>
      <c r="O1" s="220"/>
      <c r="P1" s="220"/>
      <c r="Q1" s="219"/>
      <c r="R1" s="219"/>
      <c r="S1" s="210" t="s">
        <v>120</v>
      </c>
      <c r="T1" s="210" t="s">
        <v>121</v>
      </c>
      <c r="U1" s="210" t="s">
        <v>130</v>
      </c>
      <c r="V1" s="210" t="s">
        <v>118</v>
      </c>
      <c r="W1" s="210" t="s">
        <v>118</v>
      </c>
      <c r="X1" s="210" t="s">
        <v>118</v>
      </c>
      <c r="Y1" s="210" t="s">
        <v>118</v>
      </c>
      <c r="Z1" s="210" t="s">
        <v>118</v>
      </c>
      <c r="AA1" s="210" t="s">
        <v>118</v>
      </c>
      <c r="AB1" s="210" t="s">
        <v>118</v>
      </c>
      <c r="AC1" s="210" t="s">
        <v>118</v>
      </c>
      <c r="AD1" s="210" t="s">
        <v>118</v>
      </c>
      <c r="AE1" s="210" t="s">
        <v>118</v>
      </c>
      <c r="AF1" s="210" t="s">
        <v>118</v>
      </c>
      <c r="AG1" s="210" t="s">
        <v>118</v>
      </c>
    </row>
    <row r="2" spans="1:33" ht="33.75" customHeight="1" x14ac:dyDescent="0.25">
      <c r="A2" s="215" t="s">
        <v>90</v>
      </c>
      <c r="B2" s="216"/>
      <c r="C2" s="216"/>
      <c r="D2" s="216"/>
      <c r="E2" s="216"/>
      <c r="F2" s="216"/>
      <c r="G2" s="216"/>
      <c r="H2" s="217"/>
      <c r="I2" s="211" t="s">
        <v>22</v>
      </c>
      <c r="J2" s="212"/>
      <c r="K2" s="212"/>
      <c r="L2" s="212"/>
      <c r="M2" s="212"/>
      <c r="N2" s="212"/>
      <c r="O2" s="212"/>
      <c r="P2" s="212"/>
      <c r="Q2" s="213"/>
      <c r="R2" s="214"/>
      <c r="S2" s="210"/>
      <c r="T2" s="210"/>
      <c r="U2" s="210"/>
      <c r="V2" s="210"/>
      <c r="W2" s="210"/>
      <c r="X2" s="210"/>
      <c r="Y2" s="210"/>
      <c r="Z2" s="210"/>
      <c r="AA2" s="210"/>
      <c r="AB2" s="210"/>
      <c r="AC2" s="210"/>
      <c r="AD2" s="210"/>
      <c r="AE2" s="210"/>
      <c r="AF2" s="210"/>
      <c r="AG2" s="210"/>
    </row>
    <row r="3" spans="1:33" s="2" customFormat="1" ht="45" customHeight="1" x14ac:dyDescent="0.2">
      <c r="A3" s="74" t="s">
        <v>4</v>
      </c>
      <c r="B3" s="74" t="s">
        <v>2</v>
      </c>
      <c r="C3" s="74" t="s">
        <v>15</v>
      </c>
      <c r="D3" s="74" t="s">
        <v>20</v>
      </c>
      <c r="E3" s="74" t="s">
        <v>25</v>
      </c>
      <c r="F3" s="74" t="s">
        <v>14</v>
      </c>
      <c r="G3" s="74" t="s">
        <v>3</v>
      </c>
      <c r="H3" s="79" t="s">
        <v>17</v>
      </c>
      <c r="I3" s="139" t="s">
        <v>106</v>
      </c>
      <c r="J3" s="140" t="s">
        <v>107</v>
      </c>
      <c r="K3" s="140" t="s">
        <v>108</v>
      </c>
      <c r="L3" s="140" t="s">
        <v>109</v>
      </c>
      <c r="M3" s="140" t="s">
        <v>110</v>
      </c>
      <c r="N3" s="140" t="s">
        <v>111</v>
      </c>
      <c r="O3" s="140" t="s">
        <v>112</v>
      </c>
      <c r="P3" s="140" t="s">
        <v>113</v>
      </c>
      <c r="Q3" s="141" t="s">
        <v>0</v>
      </c>
      <c r="R3" s="142" t="s">
        <v>1</v>
      </c>
      <c r="S3" s="153">
        <v>45701</v>
      </c>
      <c r="T3" s="153">
        <v>45701</v>
      </c>
      <c r="U3" s="153">
        <v>45708</v>
      </c>
      <c r="V3" s="17" t="s">
        <v>24</v>
      </c>
      <c r="W3" s="17" t="s">
        <v>24</v>
      </c>
      <c r="X3" s="17" t="s">
        <v>24</v>
      </c>
      <c r="Y3" s="17" t="s">
        <v>24</v>
      </c>
      <c r="Z3" s="17" t="s">
        <v>24</v>
      </c>
      <c r="AA3" s="17" t="s">
        <v>24</v>
      </c>
      <c r="AB3" s="17" t="s">
        <v>24</v>
      </c>
      <c r="AC3" s="17" t="s">
        <v>24</v>
      </c>
      <c r="AD3" s="17" t="s">
        <v>24</v>
      </c>
      <c r="AE3" s="17" t="s">
        <v>24</v>
      </c>
      <c r="AF3" s="17" t="s">
        <v>24</v>
      </c>
      <c r="AG3" s="17" t="s">
        <v>24</v>
      </c>
    </row>
    <row r="4" spans="1:33" ht="57.75" customHeight="1" x14ac:dyDescent="0.25">
      <c r="A4" s="207">
        <v>1</v>
      </c>
      <c r="B4" s="33">
        <v>1</v>
      </c>
      <c r="C4" s="204" t="s">
        <v>79</v>
      </c>
      <c r="D4" s="75" t="s">
        <v>27</v>
      </c>
      <c r="E4" s="82" t="s">
        <v>53</v>
      </c>
      <c r="F4" s="34" t="s">
        <v>76</v>
      </c>
      <c r="G4" s="34" t="s">
        <v>77</v>
      </c>
      <c r="H4" s="35">
        <v>5826</v>
      </c>
      <c r="I4" s="91">
        <v>0</v>
      </c>
      <c r="J4" s="134">
        <f>IF(SUM(S4:AJ4)&gt;I4+L4,I4+L4,SUM(S4:AJ4))</f>
        <v>0</v>
      </c>
      <c r="K4" s="135">
        <f>(SUM(S4:AJ4))</f>
        <v>0</v>
      </c>
      <c r="L4" s="136"/>
      <c r="M4" s="137">
        <f>ROUND(IF(I4*0.25-0.5&lt;0,0,I4*0.25-0.5),0)-P4-N4</f>
        <v>0</v>
      </c>
      <c r="N4" s="136"/>
      <c r="O4" s="136"/>
      <c r="P4" s="136"/>
      <c r="Q4" s="138">
        <f>I4-(SUM(S4:AB4))+L4</f>
        <v>0</v>
      </c>
      <c r="R4" s="80" t="str">
        <f>IF(Q4&lt;0,"ATENÇÃO","OK")</f>
        <v>OK</v>
      </c>
      <c r="S4" s="8"/>
      <c r="T4" s="8"/>
      <c r="U4" s="8"/>
      <c r="V4" s="8"/>
      <c r="W4" s="8"/>
      <c r="X4" s="8"/>
      <c r="Y4" s="8"/>
      <c r="Z4" s="8"/>
      <c r="AA4" s="8"/>
      <c r="AB4" s="8"/>
      <c r="AC4" s="8"/>
      <c r="AD4" s="8"/>
      <c r="AE4" s="8"/>
      <c r="AF4" s="8"/>
      <c r="AG4" s="8"/>
    </row>
    <row r="5" spans="1:33" ht="57.75" customHeight="1" x14ac:dyDescent="0.25">
      <c r="A5" s="208"/>
      <c r="B5" s="36">
        <v>2</v>
      </c>
      <c r="C5" s="205"/>
      <c r="D5" s="75" t="s">
        <v>28</v>
      </c>
      <c r="E5" s="82" t="s">
        <v>54</v>
      </c>
      <c r="F5" s="156" t="s">
        <v>127</v>
      </c>
      <c r="G5" s="34" t="s">
        <v>77</v>
      </c>
      <c r="H5" s="38">
        <v>7768</v>
      </c>
      <c r="I5" s="91">
        <v>36</v>
      </c>
      <c r="J5" s="134">
        <f t="shared" ref="J5:J29" si="0">IF(SUM(S5:AJ5)&gt;I5+L5,I5+L5,SUM(S5:AJ5))</f>
        <v>30</v>
      </c>
      <c r="K5" s="135">
        <f t="shared" ref="K5:K29" si="1">(SUM(S5:AJ5))</f>
        <v>30</v>
      </c>
      <c r="L5" s="136"/>
      <c r="M5" s="137">
        <f t="shared" ref="M5:M29" si="2">ROUND(IF(I5*0.25-0.5&lt;0,0,I5*0.25-0.5),0)-P5-N5</f>
        <v>9</v>
      </c>
      <c r="N5" s="136"/>
      <c r="O5" s="136"/>
      <c r="P5" s="136"/>
      <c r="Q5" s="138">
        <f t="shared" ref="Q5:Q29" si="3">I5-(SUM(S5:AB5))+L5</f>
        <v>6</v>
      </c>
      <c r="R5" s="80" t="str">
        <f t="shared" ref="R5:R8" si="4">IF(Q5&lt;0,"ATENÇÃO","OK")</f>
        <v>OK</v>
      </c>
      <c r="S5" s="8">
        <v>30</v>
      </c>
      <c r="T5" s="8"/>
      <c r="U5" s="8"/>
      <c r="V5" s="8"/>
      <c r="W5" s="8"/>
      <c r="X5" s="8"/>
      <c r="Y5" s="8"/>
      <c r="Z5" s="8"/>
      <c r="AA5" s="8"/>
      <c r="AB5" s="8"/>
      <c r="AC5" s="8"/>
      <c r="AD5" s="8"/>
      <c r="AE5" s="8"/>
      <c r="AF5" s="8"/>
      <c r="AG5" s="8"/>
    </row>
    <row r="6" spans="1:33" ht="39.950000000000003" customHeight="1" x14ac:dyDescent="0.25">
      <c r="A6" s="208"/>
      <c r="B6" s="33">
        <v>3</v>
      </c>
      <c r="C6" s="205"/>
      <c r="D6" s="76" t="s">
        <v>29</v>
      </c>
      <c r="E6" s="83" t="s">
        <v>55</v>
      </c>
      <c r="F6" s="48" t="s">
        <v>76</v>
      </c>
      <c r="G6" s="48" t="s">
        <v>77</v>
      </c>
      <c r="H6" s="53">
        <v>3954</v>
      </c>
      <c r="I6" s="91">
        <v>0</v>
      </c>
      <c r="J6" s="134">
        <f t="shared" si="0"/>
        <v>0</v>
      </c>
      <c r="K6" s="135">
        <f t="shared" si="1"/>
        <v>0</v>
      </c>
      <c r="L6" s="136"/>
      <c r="M6" s="137">
        <f t="shared" si="2"/>
        <v>0</v>
      </c>
      <c r="N6" s="136"/>
      <c r="O6" s="136"/>
      <c r="P6" s="136"/>
      <c r="Q6" s="138">
        <f t="shared" si="3"/>
        <v>0</v>
      </c>
      <c r="R6" s="80" t="str">
        <f t="shared" si="4"/>
        <v>OK</v>
      </c>
      <c r="S6" s="8"/>
      <c r="T6" s="8"/>
      <c r="U6" s="8"/>
      <c r="V6" s="8"/>
      <c r="W6" s="8"/>
      <c r="X6" s="8"/>
      <c r="Y6" s="8"/>
      <c r="Z6" s="8"/>
      <c r="AA6" s="8"/>
      <c r="AB6" s="8"/>
      <c r="AC6" s="8"/>
      <c r="AD6" s="8"/>
      <c r="AE6" s="8"/>
      <c r="AF6" s="8"/>
      <c r="AG6" s="8"/>
    </row>
    <row r="7" spans="1:33" ht="59.25" customHeight="1" x14ac:dyDescent="0.25">
      <c r="A7" s="208"/>
      <c r="B7" s="36">
        <v>4</v>
      </c>
      <c r="C7" s="205"/>
      <c r="D7" s="76" t="s">
        <v>30</v>
      </c>
      <c r="E7" s="83" t="s">
        <v>56</v>
      </c>
      <c r="F7" s="156" t="s">
        <v>127</v>
      </c>
      <c r="G7" s="48" t="s">
        <v>77</v>
      </c>
      <c r="H7" s="30">
        <v>5272</v>
      </c>
      <c r="I7" s="91">
        <v>8</v>
      </c>
      <c r="J7" s="134">
        <f t="shared" si="0"/>
        <v>4</v>
      </c>
      <c r="K7" s="135">
        <f t="shared" si="1"/>
        <v>4</v>
      </c>
      <c r="L7" s="136"/>
      <c r="M7" s="137">
        <f t="shared" si="2"/>
        <v>2</v>
      </c>
      <c r="N7" s="136"/>
      <c r="O7" s="136"/>
      <c r="P7" s="136"/>
      <c r="Q7" s="138">
        <f t="shared" si="3"/>
        <v>4</v>
      </c>
      <c r="R7" s="80" t="str">
        <f t="shared" si="4"/>
        <v>OK</v>
      </c>
      <c r="S7" s="8">
        <v>4</v>
      </c>
      <c r="T7" s="8"/>
      <c r="U7" s="8"/>
      <c r="V7" s="8"/>
      <c r="W7" s="8"/>
      <c r="X7" s="8"/>
      <c r="Y7" s="8"/>
      <c r="Z7" s="8"/>
      <c r="AA7" s="8"/>
      <c r="AB7" s="8"/>
      <c r="AC7" s="8"/>
      <c r="AD7" s="8"/>
      <c r="AE7" s="8"/>
      <c r="AF7" s="8"/>
      <c r="AG7" s="8"/>
    </row>
    <row r="8" spans="1:33" ht="39.950000000000003" customHeight="1" x14ac:dyDescent="0.25">
      <c r="A8" s="209"/>
      <c r="B8" s="33">
        <v>5</v>
      </c>
      <c r="C8" s="206"/>
      <c r="D8" s="77" t="s">
        <v>31</v>
      </c>
      <c r="E8" s="84" t="s">
        <v>57</v>
      </c>
      <c r="F8" s="54" t="s">
        <v>76</v>
      </c>
      <c r="G8" s="55" t="s">
        <v>77</v>
      </c>
      <c r="H8" s="31">
        <v>1134.4000000000001</v>
      </c>
      <c r="I8" s="91">
        <v>0</v>
      </c>
      <c r="J8" s="134">
        <f t="shared" si="0"/>
        <v>0</v>
      </c>
      <c r="K8" s="135">
        <f t="shared" si="1"/>
        <v>0</v>
      </c>
      <c r="L8" s="136"/>
      <c r="M8" s="137">
        <f t="shared" si="2"/>
        <v>0</v>
      </c>
      <c r="N8" s="136"/>
      <c r="O8" s="136"/>
      <c r="P8" s="136"/>
      <c r="Q8" s="138">
        <f t="shared" si="3"/>
        <v>0</v>
      </c>
      <c r="R8" s="80" t="str">
        <f t="shared" si="4"/>
        <v>OK</v>
      </c>
      <c r="S8" s="8"/>
      <c r="T8" s="8"/>
      <c r="U8" s="8"/>
      <c r="V8" s="8"/>
      <c r="W8" s="8"/>
      <c r="X8" s="8"/>
      <c r="Y8" s="8"/>
      <c r="Z8" s="8"/>
      <c r="AA8" s="8"/>
      <c r="AB8" s="8"/>
      <c r="AC8" s="8"/>
      <c r="AD8" s="8"/>
      <c r="AE8" s="8"/>
      <c r="AF8" s="8"/>
      <c r="AG8" s="8"/>
    </row>
    <row r="9" spans="1:33" ht="39.950000000000003" customHeight="1" x14ac:dyDescent="0.25">
      <c r="A9" s="46">
        <v>3</v>
      </c>
      <c r="B9" s="33">
        <v>7</v>
      </c>
      <c r="C9" s="56" t="s">
        <v>80</v>
      </c>
      <c r="D9" s="57" t="s">
        <v>32</v>
      </c>
      <c r="E9" s="85" t="s">
        <v>58</v>
      </c>
      <c r="F9" s="158" t="s">
        <v>128</v>
      </c>
      <c r="G9" s="58" t="s">
        <v>77</v>
      </c>
      <c r="H9" s="30">
        <v>725</v>
      </c>
      <c r="I9" s="91">
        <v>4</v>
      </c>
      <c r="J9" s="134">
        <f t="shared" si="0"/>
        <v>2</v>
      </c>
      <c r="K9" s="135">
        <f t="shared" si="1"/>
        <v>2</v>
      </c>
      <c r="L9" s="136"/>
      <c r="M9" s="137">
        <f t="shared" si="2"/>
        <v>1</v>
      </c>
      <c r="N9" s="136"/>
      <c r="O9" s="136"/>
      <c r="P9" s="136"/>
      <c r="Q9" s="138">
        <f t="shared" si="3"/>
        <v>2</v>
      </c>
      <c r="R9" s="80" t="str">
        <f t="shared" ref="R9:R29" si="5">IF(Q9&lt;0,"ATENÇÃO","OK")</f>
        <v>OK</v>
      </c>
      <c r="S9" s="8"/>
      <c r="T9" s="8">
        <v>2</v>
      </c>
      <c r="U9" s="8"/>
      <c r="V9" s="8"/>
      <c r="W9" s="8"/>
      <c r="X9" s="8"/>
      <c r="Y9" s="8"/>
      <c r="Z9" s="8"/>
      <c r="AA9" s="8"/>
      <c r="AB9" s="8"/>
      <c r="AC9" s="8"/>
      <c r="AD9" s="8"/>
      <c r="AE9" s="8"/>
      <c r="AF9" s="8"/>
      <c r="AG9" s="8"/>
    </row>
    <row r="10" spans="1:33" ht="39.950000000000003" customHeight="1" x14ac:dyDescent="0.25">
      <c r="A10" s="29">
        <v>4</v>
      </c>
      <c r="B10" s="36">
        <v>8</v>
      </c>
      <c r="C10" s="56" t="s">
        <v>80</v>
      </c>
      <c r="D10" s="65" t="s">
        <v>33</v>
      </c>
      <c r="E10" s="86" t="s">
        <v>59</v>
      </c>
      <c r="F10" s="158" t="s">
        <v>128</v>
      </c>
      <c r="G10" s="67" t="s">
        <v>77</v>
      </c>
      <c r="H10" s="30">
        <v>1983.33</v>
      </c>
      <c r="I10" s="91">
        <v>5</v>
      </c>
      <c r="J10" s="134">
        <f t="shared" si="0"/>
        <v>1</v>
      </c>
      <c r="K10" s="135">
        <f t="shared" si="1"/>
        <v>1</v>
      </c>
      <c r="L10" s="136"/>
      <c r="M10" s="137">
        <f t="shared" si="2"/>
        <v>1</v>
      </c>
      <c r="N10" s="136"/>
      <c r="O10" s="136"/>
      <c r="P10" s="136"/>
      <c r="Q10" s="138">
        <f t="shared" si="3"/>
        <v>4</v>
      </c>
      <c r="R10" s="80" t="str">
        <f t="shared" si="5"/>
        <v>OK</v>
      </c>
      <c r="S10" s="8"/>
      <c r="T10" s="8">
        <v>1</v>
      </c>
      <c r="U10" s="8"/>
      <c r="V10" s="8"/>
      <c r="W10" s="8"/>
      <c r="X10" s="8"/>
      <c r="Y10" s="8"/>
      <c r="Z10" s="8"/>
      <c r="AA10" s="8"/>
      <c r="AB10" s="8"/>
      <c r="AC10" s="8"/>
      <c r="AD10" s="8"/>
      <c r="AE10" s="8"/>
      <c r="AF10" s="8"/>
      <c r="AG10" s="8"/>
    </row>
    <row r="11" spans="1:33" ht="49.5" customHeight="1" x14ac:dyDescent="0.25">
      <c r="A11" s="29">
        <v>6</v>
      </c>
      <c r="B11" s="36">
        <v>10</v>
      </c>
      <c r="C11" s="64" t="s">
        <v>81</v>
      </c>
      <c r="D11" s="65" t="s">
        <v>34</v>
      </c>
      <c r="E11" s="86" t="s">
        <v>60</v>
      </c>
      <c r="F11" s="66" t="s">
        <v>76</v>
      </c>
      <c r="G11" s="67" t="s">
        <v>77</v>
      </c>
      <c r="H11" s="30">
        <v>948</v>
      </c>
      <c r="I11" s="91">
        <v>0</v>
      </c>
      <c r="J11" s="134">
        <f t="shared" si="0"/>
        <v>0</v>
      </c>
      <c r="K11" s="135">
        <f t="shared" si="1"/>
        <v>0</v>
      </c>
      <c r="L11" s="136"/>
      <c r="M11" s="137">
        <f t="shared" si="2"/>
        <v>0</v>
      </c>
      <c r="N11" s="136"/>
      <c r="O11" s="136"/>
      <c r="P11" s="136"/>
      <c r="Q11" s="138">
        <f t="shared" si="3"/>
        <v>0</v>
      </c>
      <c r="R11" s="80" t="str">
        <f t="shared" si="5"/>
        <v>OK</v>
      </c>
      <c r="S11" s="8"/>
      <c r="T11" s="8"/>
      <c r="U11" s="8"/>
      <c r="V11" s="8"/>
      <c r="W11" s="8"/>
      <c r="X11" s="8"/>
      <c r="Y11" s="8"/>
      <c r="Z11" s="8"/>
      <c r="AA11" s="8"/>
      <c r="AB11" s="8"/>
      <c r="AC11" s="8"/>
      <c r="AD11" s="8"/>
      <c r="AE11" s="8"/>
      <c r="AF11" s="8"/>
      <c r="AG11" s="8"/>
    </row>
    <row r="12" spans="1:33" ht="39.950000000000003" customHeight="1" x14ac:dyDescent="0.25">
      <c r="A12" s="46">
        <v>7</v>
      </c>
      <c r="B12" s="33">
        <v>11</v>
      </c>
      <c r="C12" s="64" t="s">
        <v>82</v>
      </c>
      <c r="D12" s="65" t="s">
        <v>35</v>
      </c>
      <c r="E12" s="86" t="s">
        <v>61</v>
      </c>
      <c r="F12" s="66" t="s">
        <v>76</v>
      </c>
      <c r="G12" s="67" t="s">
        <v>77</v>
      </c>
      <c r="H12" s="30">
        <v>2316.66</v>
      </c>
      <c r="I12" s="91">
        <v>0</v>
      </c>
      <c r="J12" s="134">
        <f t="shared" si="0"/>
        <v>0</v>
      </c>
      <c r="K12" s="135">
        <f t="shared" si="1"/>
        <v>0</v>
      </c>
      <c r="L12" s="136"/>
      <c r="M12" s="137">
        <f t="shared" si="2"/>
        <v>0</v>
      </c>
      <c r="N12" s="136"/>
      <c r="O12" s="136"/>
      <c r="P12" s="136"/>
      <c r="Q12" s="138">
        <f t="shared" si="3"/>
        <v>0</v>
      </c>
      <c r="R12" s="80" t="str">
        <f t="shared" si="5"/>
        <v>OK</v>
      </c>
      <c r="S12" s="8"/>
      <c r="T12" s="8"/>
      <c r="U12" s="8"/>
      <c r="V12" s="8"/>
      <c r="W12" s="8"/>
      <c r="X12" s="8"/>
      <c r="Y12" s="8"/>
      <c r="Z12" s="8"/>
      <c r="AA12" s="8"/>
      <c r="AB12" s="8"/>
      <c r="AC12" s="8"/>
      <c r="AD12" s="8"/>
      <c r="AE12" s="8"/>
      <c r="AF12" s="8"/>
      <c r="AG12" s="8"/>
    </row>
    <row r="13" spans="1:33" ht="39.950000000000003" customHeight="1" x14ac:dyDescent="0.25">
      <c r="A13" s="29">
        <v>8</v>
      </c>
      <c r="B13" s="36">
        <v>12</v>
      </c>
      <c r="C13" s="64" t="s">
        <v>83</v>
      </c>
      <c r="D13" s="65" t="s">
        <v>36</v>
      </c>
      <c r="E13" s="86" t="s">
        <v>62</v>
      </c>
      <c r="F13" s="66" t="s">
        <v>76</v>
      </c>
      <c r="G13" s="67" t="s">
        <v>77</v>
      </c>
      <c r="H13" s="30">
        <v>3230</v>
      </c>
      <c r="I13" s="91">
        <v>0</v>
      </c>
      <c r="J13" s="134">
        <f t="shared" si="0"/>
        <v>0</v>
      </c>
      <c r="K13" s="135">
        <f t="shared" si="1"/>
        <v>0</v>
      </c>
      <c r="L13" s="136"/>
      <c r="M13" s="137">
        <f t="shared" si="2"/>
        <v>0</v>
      </c>
      <c r="N13" s="136"/>
      <c r="O13" s="136"/>
      <c r="P13" s="136"/>
      <c r="Q13" s="138">
        <f t="shared" si="3"/>
        <v>0</v>
      </c>
      <c r="R13" s="80" t="str">
        <f t="shared" si="5"/>
        <v>OK</v>
      </c>
      <c r="S13" s="8"/>
      <c r="T13" s="8"/>
      <c r="U13" s="8"/>
      <c r="V13" s="8"/>
      <c r="W13" s="8"/>
      <c r="X13" s="8"/>
      <c r="Y13" s="8"/>
      <c r="Z13" s="8"/>
      <c r="AA13" s="8"/>
      <c r="AB13" s="8"/>
      <c r="AC13" s="8"/>
      <c r="AD13" s="8"/>
      <c r="AE13" s="8"/>
      <c r="AF13" s="8"/>
      <c r="AG13" s="8"/>
    </row>
    <row r="14" spans="1:33" ht="51.75" customHeight="1" x14ac:dyDescent="0.25">
      <c r="A14" s="46">
        <v>9</v>
      </c>
      <c r="B14" s="33">
        <v>13</v>
      </c>
      <c r="C14" s="64" t="s">
        <v>84</v>
      </c>
      <c r="D14" s="65" t="s">
        <v>37</v>
      </c>
      <c r="E14" s="86" t="s">
        <v>63</v>
      </c>
      <c r="F14" s="66" t="s">
        <v>76</v>
      </c>
      <c r="G14" s="67" t="s">
        <v>77</v>
      </c>
      <c r="H14" s="30">
        <v>65900</v>
      </c>
      <c r="I14" s="91">
        <v>0</v>
      </c>
      <c r="J14" s="134">
        <f t="shared" si="0"/>
        <v>0</v>
      </c>
      <c r="K14" s="135">
        <f t="shared" si="1"/>
        <v>0</v>
      </c>
      <c r="L14" s="136"/>
      <c r="M14" s="137">
        <f t="shared" si="2"/>
        <v>0</v>
      </c>
      <c r="N14" s="136"/>
      <c r="O14" s="136"/>
      <c r="P14" s="136"/>
      <c r="Q14" s="138">
        <f t="shared" si="3"/>
        <v>0</v>
      </c>
      <c r="R14" s="80" t="str">
        <f t="shared" si="5"/>
        <v>OK</v>
      </c>
      <c r="S14" s="8"/>
      <c r="T14" s="8"/>
      <c r="U14" s="8"/>
      <c r="V14" s="8"/>
      <c r="W14" s="8"/>
      <c r="X14" s="8"/>
      <c r="Y14" s="8"/>
      <c r="Z14" s="8"/>
      <c r="AA14" s="8"/>
      <c r="AB14" s="8"/>
      <c r="AC14" s="8"/>
      <c r="AD14" s="8"/>
      <c r="AE14" s="8"/>
      <c r="AF14" s="8"/>
      <c r="AG14" s="8"/>
    </row>
    <row r="15" spans="1:33" ht="39.950000000000003" customHeight="1" x14ac:dyDescent="0.25">
      <c r="A15" s="29">
        <v>10</v>
      </c>
      <c r="B15" s="36">
        <v>14</v>
      </c>
      <c r="C15" s="56" t="s">
        <v>80</v>
      </c>
      <c r="D15" s="65" t="s">
        <v>38</v>
      </c>
      <c r="E15" s="86" t="s">
        <v>64</v>
      </c>
      <c r="F15" s="66" t="s">
        <v>76</v>
      </c>
      <c r="G15" s="67" t="s">
        <v>77</v>
      </c>
      <c r="H15" s="30">
        <v>17332</v>
      </c>
      <c r="I15" s="91">
        <v>0</v>
      </c>
      <c r="J15" s="134">
        <f t="shared" si="0"/>
        <v>0</v>
      </c>
      <c r="K15" s="135">
        <f t="shared" si="1"/>
        <v>0</v>
      </c>
      <c r="L15" s="136"/>
      <c r="M15" s="137">
        <f t="shared" si="2"/>
        <v>0</v>
      </c>
      <c r="N15" s="136"/>
      <c r="O15" s="136"/>
      <c r="P15" s="136"/>
      <c r="Q15" s="138">
        <f t="shared" si="3"/>
        <v>0</v>
      </c>
      <c r="R15" s="80" t="str">
        <f t="shared" si="5"/>
        <v>OK</v>
      </c>
      <c r="S15" s="8"/>
      <c r="T15" s="8"/>
      <c r="U15" s="8"/>
      <c r="V15" s="8"/>
      <c r="W15" s="8"/>
      <c r="X15" s="8"/>
      <c r="Y15" s="8"/>
      <c r="Z15" s="8"/>
      <c r="AA15" s="8"/>
      <c r="AB15" s="8"/>
      <c r="AC15" s="8"/>
      <c r="AD15" s="8"/>
      <c r="AE15" s="8"/>
      <c r="AF15" s="8"/>
      <c r="AG15" s="8"/>
    </row>
    <row r="16" spans="1:33" ht="39.950000000000003" customHeight="1" x14ac:dyDescent="0.25">
      <c r="A16" s="46">
        <v>11</v>
      </c>
      <c r="B16" s="33">
        <v>15</v>
      </c>
      <c r="C16" s="56" t="s">
        <v>80</v>
      </c>
      <c r="D16" s="65" t="s">
        <v>39</v>
      </c>
      <c r="E16" s="86" t="s">
        <v>65</v>
      </c>
      <c r="F16" s="66" t="s">
        <v>76</v>
      </c>
      <c r="G16" s="67" t="s">
        <v>77</v>
      </c>
      <c r="H16" s="30">
        <v>130000</v>
      </c>
      <c r="I16" s="91">
        <v>0</v>
      </c>
      <c r="J16" s="134">
        <f t="shared" si="0"/>
        <v>0</v>
      </c>
      <c r="K16" s="135">
        <f t="shared" si="1"/>
        <v>0</v>
      </c>
      <c r="L16" s="136"/>
      <c r="M16" s="137">
        <f t="shared" si="2"/>
        <v>0</v>
      </c>
      <c r="N16" s="136"/>
      <c r="O16" s="136"/>
      <c r="P16" s="136"/>
      <c r="Q16" s="138">
        <f t="shared" si="3"/>
        <v>0</v>
      </c>
      <c r="R16" s="80" t="str">
        <f t="shared" si="5"/>
        <v>OK</v>
      </c>
      <c r="S16" s="8"/>
      <c r="T16" s="8"/>
      <c r="U16" s="8"/>
      <c r="V16" s="8"/>
      <c r="W16" s="8"/>
      <c r="X16" s="8"/>
      <c r="Y16" s="8"/>
      <c r="Z16" s="8"/>
      <c r="AA16" s="8"/>
      <c r="AB16" s="8"/>
      <c r="AC16" s="8"/>
      <c r="AD16" s="8"/>
      <c r="AE16" s="8"/>
      <c r="AF16" s="8"/>
      <c r="AG16" s="8"/>
    </row>
    <row r="17" spans="1:33" ht="39.950000000000003" customHeight="1" x14ac:dyDescent="0.25">
      <c r="A17" s="221">
        <v>14</v>
      </c>
      <c r="B17" s="36">
        <v>18</v>
      </c>
      <c r="C17" s="204" t="s">
        <v>85</v>
      </c>
      <c r="D17" s="65" t="s">
        <v>40</v>
      </c>
      <c r="E17" s="86" t="s">
        <v>66</v>
      </c>
      <c r="F17" s="66" t="s">
        <v>76</v>
      </c>
      <c r="G17" s="67" t="s">
        <v>77</v>
      </c>
      <c r="H17" s="30">
        <v>17500</v>
      </c>
      <c r="I17" s="91">
        <v>1</v>
      </c>
      <c r="J17" s="134">
        <f t="shared" si="0"/>
        <v>0</v>
      </c>
      <c r="K17" s="135">
        <f t="shared" si="1"/>
        <v>0</v>
      </c>
      <c r="L17" s="136"/>
      <c r="M17" s="137">
        <f t="shared" si="2"/>
        <v>0</v>
      </c>
      <c r="N17" s="136"/>
      <c r="O17" s="136"/>
      <c r="P17" s="136"/>
      <c r="Q17" s="138">
        <f t="shared" si="3"/>
        <v>1</v>
      </c>
      <c r="R17" s="80" t="str">
        <f t="shared" si="5"/>
        <v>OK</v>
      </c>
      <c r="S17" s="8"/>
      <c r="T17" s="8"/>
      <c r="U17" s="8"/>
      <c r="V17" s="8"/>
      <c r="W17" s="8"/>
      <c r="X17" s="8"/>
      <c r="Y17" s="8"/>
      <c r="Z17" s="8"/>
      <c r="AA17" s="8"/>
      <c r="AB17" s="8"/>
      <c r="AC17" s="8"/>
      <c r="AD17" s="8"/>
      <c r="AE17" s="8"/>
      <c r="AF17" s="8"/>
      <c r="AG17" s="8"/>
    </row>
    <row r="18" spans="1:33" ht="39.950000000000003" customHeight="1" x14ac:dyDescent="0.25">
      <c r="A18" s="222"/>
      <c r="B18" s="33">
        <v>19</v>
      </c>
      <c r="C18" s="224"/>
      <c r="D18" s="65" t="s">
        <v>41</v>
      </c>
      <c r="E18" s="86" t="s">
        <v>67</v>
      </c>
      <c r="F18" s="66" t="s">
        <v>76</v>
      </c>
      <c r="G18" s="67" t="s">
        <v>77</v>
      </c>
      <c r="H18" s="30">
        <v>6028</v>
      </c>
      <c r="I18" s="91">
        <v>1</v>
      </c>
      <c r="J18" s="134">
        <f t="shared" si="0"/>
        <v>0</v>
      </c>
      <c r="K18" s="135">
        <f t="shared" si="1"/>
        <v>0</v>
      </c>
      <c r="L18" s="136"/>
      <c r="M18" s="137">
        <f t="shared" si="2"/>
        <v>0</v>
      </c>
      <c r="N18" s="136"/>
      <c r="O18" s="136"/>
      <c r="P18" s="136"/>
      <c r="Q18" s="138">
        <f t="shared" si="3"/>
        <v>1</v>
      </c>
      <c r="R18" s="80" t="str">
        <f t="shared" si="5"/>
        <v>OK</v>
      </c>
      <c r="S18" s="8"/>
      <c r="T18" s="8"/>
      <c r="U18" s="8"/>
      <c r="V18" s="8"/>
      <c r="W18" s="8"/>
      <c r="X18" s="8"/>
      <c r="Y18" s="8"/>
      <c r="Z18" s="8"/>
      <c r="AA18" s="8"/>
      <c r="AB18" s="8"/>
      <c r="AC18" s="8"/>
      <c r="AD18" s="8"/>
      <c r="AE18" s="8"/>
      <c r="AF18" s="8"/>
      <c r="AG18" s="8"/>
    </row>
    <row r="19" spans="1:33" ht="39.950000000000003" customHeight="1" x14ac:dyDescent="0.25">
      <c r="A19" s="222"/>
      <c r="B19" s="36">
        <v>20</v>
      </c>
      <c r="C19" s="224"/>
      <c r="D19" s="49" t="s">
        <v>42</v>
      </c>
      <c r="E19" s="87" t="s">
        <v>68</v>
      </c>
      <c r="F19" s="51" t="s">
        <v>76</v>
      </c>
      <c r="G19" s="50" t="s">
        <v>77</v>
      </c>
      <c r="H19" s="28">
        <v>8100</v>
      </c>
      <c r="I19" s="91">
        <v>1</v>
      </c>
      <c r="J19" s="134">
        <f t="shared" si="0"/>
        <v>0</v>
      </c>
      <c r="K19" s="135">
        <f t="shared" si="1"/>
        <v>0</v>
      </c>
      <c r="L19" s="136"/>
      <c r="M19" s="137">
        <f t="shared" si="2"/>
        <v>0</v>
      </c>
      <c r="N19" s="136"/>
      <c r="O19" s="136"/>
      <c r="P19" s="136"/>
      <c r="Q19" s="138">
        <f t="shared" si="3"/>
        <v>1</v>
      </c>
      <c r="R19" s="80" t="str">
        <f t="shared" si="5"/>
        <v>OK</v>
      </c>
      <c r="S19" s="8"/>
      <c r="T19" s="8"/>
      <c r="U19" s="8"/>
      <c r="V19" s="8"/>
      <c r="W19" s="8"/>
      <c r="X19" s="8"/>
      <c r="Y19" s="8"/>
      <c r="Z19" s="8"/>
      <c r="AA19" s="8"/>
      <c r="AB19" s="8"/>
      <c r="AC19" s="8"/>
      <c r="AD19" s="8"/>
      <c r="AE19" s="8"/>
      <c r="AF19" s="8"/>
      <c r="AG19" s="8"/>
    </row>
    <row r="20" spans="1:33" ht="39.950000000000003" customHeight="1" x14ac:dyDescent="0.25">
      <c r="A20" s="222"/>
      <c r="B20" s="33">
        <v>21</v>
      </c>
      <c r="C20" s="224"/>
      <c r="D20" s="71" t="s">
        <v>43</v>
      </c>
      <c r="E20" s="88" t="s">
        <v>69</v>
      </c>
      <c r="F20" s="73" t="s">
        <v>76</v>
      </c>
      <c r="G20" s="72" t="s">
        <v>77</v>
      </c>
      <c r="H20" s="30">
        <v>6925.08</v>
      </c>
      <c r="I20" s="91">
        <v>1</v>
      </c>
      <c r="J20" s="134">
        <f t="shared" si="0"/>
        <v>0</v>
      </c>
      <c r="K20" s="135">
        <f t="shared" si="1"/>
        <v>0</v>
      </c>
      <c r="L20" s="136"/>
      <c r="M20" s="137">
        <f t="shared" si="2"/>
        <v>0</v>
      </c>
      <c r="N20" s="136"/>
      <c r="O20" s="136"/>
      <c r="P20" s="136"/>
      <c r="Q20" s="138">
        <f t="shared" si="3"/>
        <v>1</v>
      </c>
      <c r="R20" s="80" t="str">
        <f t="shared" si="5"/>
        <v>OK</v>
      </c>
      <c r="S20" s="8"/>
      <c r="T20" s="8"/>
      <c r="U20" s="8"/>
      <c r="V20" s="8"/>
      <c r="W20" s="8"/>
      <c r="X20" s="8"/>
      <c r="Y20" s="8"/>
      <c r="Z20" s="8"/>
      <c r="AA20" s="8"/>
      <c r="AB20" s="8"/>
      <c r="AC20" s="8"/>
      <c r="AD20" s="8"/>
      <c r="AE20" s="8"/>
      <c r="AF20" s="8"/>
      <c r="AG20" s="8"/>
    </row>
    <row r="21" spans="1:33" ht="39.950000000000003" customHeight="1" x14ac:dyDescent="0.25">
      <c r="A21" s="223"/>
      <c r="B21" s="36">
        <v>22</v>
      </c>
      <c r="C21" s="206"/>
      <c r="D21" s="71" t="s">
        <v>44</v>
      </c>
      <c r="E21" s="88" t="s">
        <v>70</v>
      </c>
      <c r="F21" s="73" t="s">
        <v>76</v>
      </c>
      <c r="G21" s="72" t="s">
        <v>77</v>
      </c>
      <c r="H21" s="30">
        <v>6762.77</v>
      </c>
      <c r="I21" s="91">
        <v>1</v>
      </c>
      <c r="J21" s="134">
        <f t="shared" si="0"/>
        <v>0</v>
      </c>
      <c r="K21" s="135">
        <f t="shared" si="1"/>
        <v>0</v>
      </c>
      <c r="L21" s="136"/>
      <c r="M21" s="137">
        <f t="shared" si="2"/>
        <v>0</v>
      </c>
      <c r="N21" s="136"/>
      <c r="O21" s="136"/>
      <c r="P21" s="136"/>
      <c r="Q21" s="138">
        <f t="shared" si="3"/>
        <v>1</v>
      </c>
      <c r="R21" s="80" t="str">
        <f t="shared" si="5"/>
        <v>OK</v>
      </c>
      <c r="S21" s="8"/>
      <c r="T21" s="8"/>
      <c r="U21" s="8"/>
      <c r="V21" s="8"/>
      <c r="W21" s="8"/>
      <c r="X21" s="8"/>
      <c r="Y21" s="8"/>
      <c r="Z21" s="8"/>
      <c r="AA21" s="8"/>
      <c r="AB21" s="8"/>
      <c r="AC21" s="8"/>
      <c r="AD21" s="8"/>
      <c r="AE21" s="8"/>
      <c r="AF21" s="8"/>
      <c r="AG21" s="8"/>
    </row>
    <row r="22" spans="1:33" ht="39.950000000000003" customHeight="1" x14ac:dyDescent="0.25">
      <c r="A22" s="46">
        <v>15</v>
      </c>
      <c r="B22" s="33">
        <v>23</v>
      </c>
      <c r="C22" s="56" t="s">
        <v>80</v>
      </c>
      <c r="D22" s="71" t="s">
        <v>45</v>
      </c>
      <c r="E22" s="88" t="s">
        <v>71</v>
      </c>
      <c r="F22" s="73" t="s">
        <v>76</v>
      </c>
      <c r="G22" s="72" t="s">
        <v>77</v>
      </c>
      <c r="H22" s="30">
        <v>30100</v>
      </c>
      <c r="I22" s="91">
        <v>0</v>
      </c>
      <c r="J22" s="134">
        <f t="shared" si="0"/>
        <v>0</v>
      </c>
      <c r="K22" s="135">
        <f t="shared" si="1"/>
        <v>0</v>
      </c>
      <c r="L22" s="136"/>
      <c r="M22" s="137">
        <f t="shared" si="2"/>
        <v>0</v>
      </c>
      <c r="N22" s="136"/>
      <c r="O22" s="136"/>
      <c r="P22" s="136"/>
      <c r="Q22" s="138">
        <f t="shared" si="3"/>
        <v>0</v>
      </c>
      <c r="R22" s="80" t="str">
        <f t="shared" si="5"/>
        <v>OK</v>
      </c>
      <c r="S22" s="8"/>
      <c r="T22" s="8"/>
      <c r="U22" s="8"/>
      <c r="V22" s="8"/>
      <c r="W22" s="8"/>
      <c r="X22" s="8"/>
      <c r="Y22" s="8"/>
      <c r="Z22" s="8"/>
      <c r="AA22" s="8"/>
      <c r="AB22" s="8"/>
      <c r="AC22" s="8"/>
      <c r="AD22" s="8"/>
      <c r="AE22" s="8"/>
      <c r="AF22" s="8"/>
      <c r="AG22" s="8"/>
    </row>
    <row r="23" spans="1:33" ht="49.5" customHeight="1" x14ac:dyDescent="0.25">
      <c r="A23" s="46">
        <v>16</v>
      </c>
      <c r="B23" s="36">
        <v>24</v>
      </c>
      <c r="C23" s="70" t="s">
        <v>86</v>
      </c>
      <c r="D23" s="71" t="s">
        <v>46</v>
      </c>
      <c r="E23" s="88" t="s">
        <v>72</v>
      </c>
      <c r="F23" s="73" t="s">
        <v>76</v>
      </c>
      <c r="G23" s="72" t="s">
        <v>77</v>
      </c>
      <c r="H23" s="30">
        <v>3239.6</v>
      </c>
      <c r="I23" s="91">
        <v>0</v>
      </c>
      <c r="J23" s="134">
        <f t="shared" si="0"/>
        <v>0</v>
      </c>
      <c r="K23" s="135">
        <f t="shared" si="1"/>
        <v>0</v>
      </c>
      <c r="L23" s="136"/>
      <c r="M23" s="137">
        <f t="shared" si="2"/>
        <v>0</v>
      </c>
      <c r="N23" s="136"/>
      <c r="O23" s="136"/>
      <c r="P23" s="136"/>
      <c r="Q23" s="138">
        <f t="shared" si="3"/>
        <v>0</v>
      </c>
      <c r="R23" s="80" t="str">
        <f t="shared" si="5"/>
        <v>OK</v>
      </c>
      <c r="S23" s="8"/>
      <c r="T23" s="8"/>
      <c r="U23" s="8"/>
      <c r="V23" s="8"/>
      <c r="W23" s="8"/>
      <c r="X23" s="8"/>
      <c r="Y23" s="8"/>
      <c r="Z23" s="8"/>
      <c r="AA23" s="8"/>
      <c r="AB23" s="8"/>
      <c r="AC23" s="8"/>
      <c r="AD23" s="8"/>
      <c r="AE23" s="8"/>
      <c r="AF23" s="8"/>
      <c r="AG23" s="8"/>
    </row>
    <row r="24" spans="1:33" ht="39.950000000000003" customHeight="1" x14ac:dyDescent="0.25">
      <c r="A24" s="46">
        <v>18</v>
      </c>
      <c r="B24" s="36">
        <v>26</v>
      </c>
      <c r="C24" s="56" t="s">
        <v>80</v>
      </c>
      <c r="D24" s="71" t="s">
        <v>47</v>
      </c>
      <c r="E24" s="88" t="s">
        <v>73</v>
      </c>
      <c r="F24" s="158" t="s">
        <v>128</v>
      </c>
      <c r="G24" s="72" t="s">
        <v>77</v>
      </c>
      <c r="H24" s="30">
        <v>2140.61</v>
      </c>
      <c r="I24" s="91">
        <v>12</v>
      </c>
      <c r="J24" s="134">
        <f t="shared" si="0"/>
        <v>12</v>
      </c>
      <c r="K24" s="135">
        <f t="shared" si="1"/>
        <v>12</v>
      </c>
      <c r="L24" s="136"/>
      <c r="M24" s="137">
        <f t="shared" si="2"/>
        <v>3</v>
      </c>
      <c r="N24" s="136"/>
      <c r="O24" s="136"/>
      <c r="P24" s="136"/>
      <c r="Q24" s="138">
        <f t="shared" si="3"/>
        <v>0</v>
      </c>
      <c r="R24" s="80" t="str">
        <f t="shared" si="5"/>
        <v>OK</v>
      </c>
      <c r="S24" s="8"/>
      <c r="T24" s="8">
        <v>12</v>
      </c>
      <c r="U24" s="8"/>
      <c r="V24" s="8"/>
      <c r="W24" s="8"/>
      <c r="X24" s="8"/>
      <c r="Y24" s="8"/>
      <c r="Z24" s="8"/>
      <c r="AA24" s="8"/>
      <c r="AB24" s="8"/>
      <c r="AC24" s="8"/>
      <c r="AD24" s="8"/>
      <c r="AE24" s="8"/>
      <c r="AF24" s="8"/>
      <c r="AG24" s="8"/>
    </row>
    <row r="25" spans="1:33" ht="39.950000000000003" customHeight="1" x14ac:dyDescent="0.25">
      <c r="A25" s="159">
        <v>19</v>
      </c>
      <c r="B25" s="160">
        <v>27</v>
      </c>
      <c r="C25" s="161" t="s">
        <v>82</v>
      </c>
      <c r="D25" s="162" t="s">
        <v>48</v>
      </c>
      <c r="E25" s="163" t="s">
        <v>74</v>
      </c>
      <c r="F25" s="120" t="s">
        <v>129</v>
      </c>
      <c r="G25" s="164" t="s">
        <v>77</v>
      </c>
      <c r="H25" s="165">
        <v>4749.99</v>
      </c>
      <c r="I25" s="91">
        <v>2</v>
      </c>
      <c r="J25" s="134">
        <f t="shared" si="0"/>
        <v>1</v>
      </c>
      <c r="K25" s="135">
        <f t="shared" si="1"/>
        <v>1</v>
      </c>
      <c r="L25" s="136"/>
      <c r="M25" s="137">
        <f t="shared" si="2"/>
        <v>0</v>
      </c>
      <c r="N25" s="136"/>
      <c r="O25" s="136"/>
      <c r="P25" s="136"/>
      <c r="Q25" s="138">
        <f t="shared" si="3"/>
        <v>1</v>
      </c>
      <c r="R25" s="80" t="str">
        <f t="shared" si="5"/>
        <v>OK</v>
      </c>
      <c r="S25" s="8"/>
      <c r="T25" s="8"/>
      <c r="U25" s="8">
        <v>1</v>
      </c>
      <c r="V25" s="8"/>
      <c r="W25" s="8"/>
      <c r="X25" s="8"/>
      <c r="Y25" s="8"/>
      <c r="Z25" s="8"/>
      <c r="AA25" s="8"/>
      <c r="AB25" s="8"/>
      <c r="AC25" s="8"/>
      <c r="AD25" s="8"/>
      <c r="AE25" s="8"/>
      <c r="AF25" s="8"/>
      <c r="AG25" s="8"/>
    </row>
    <row r="26" spans="1:33" ht="39.950000000000003" customHeight="1" x14ac:dyDescent="0.25">
      <c r="A26" s="221">
        <v>20</v>
      </c>
      <c r="B26" s="36">
        <v>28</v>
      </c>
      <c r="C26" s="225" t="s">
        <v>87</v>
      </c>
      <c r="D26" s="71" t="s">
        <v>49</v>
      </c>
      <c r="E26" s="88" t="s">
        <v>75</v>
      </c>
      <c r="F26" s="73" t="s">
        <v>76</v>
      </c>
      <c r="G26" s="72" t="s">
        <v>77</v>
      </c>
      <c r="H26" s="30">
        <v>19713</v>
      </c>
      <c r="I26" s="91">
        <v>0</v>
      </c>
      <c r="J26" s="134">
        <f t="shared" si="0"/>
        <v>0</v>
      </c>
      <c r="K26" s="135">
        <f t="shared" si="1"/>
        <v>0</v>
      </c>
      <c r="L26" s="136"/>
      <c r="M26" s="137">
        <f t="shared" si="2"/>
        <v>0</v>
      </c>
      <c r="N26" s="136"/>
      <c r="O26" s="136"/>
      <c r="P26" s="136"/>
      <c r="Q26" s="138">
        <f t="shared" si="3"/>
        <v>0</v>
      </c>
      <c r="R26" s="80" t="str">
        <f t="shared" si="5"/>
        <v>OK</v>
      </c>
      <c r="S26" s="8"/>
      <c r="T26" s="8"/>
      <c r="U26" s="8"/>
      <c r="V26" s="8"/>
      <c r="W26" s="8"/>
      <c r="X26" s="8"/>
      <c r="Y26" s="8"/>
      <c r="Z26" s="8"/>
      <c r="AA26" s="8"/>
      <c r="AB26" s="8"/>
      <c r="AC26" s="8"/>
      <c r="AD26" s="8"/>
      <c r="AE26" s="8"/>
      <c r="AF26" s="8"/>
      <c r="AG26" s="8"/>
    </row>
    <row r="27" spans="1:33" ht="39.950000000000003" customHeight="1" x14ac:dyDescent="0.25">
      <c r="A27" s="222"/>
      <c r="B27" s="33">
        <v>29</v>
      </c>
      <c r="C27" s="226"/>
      <c r="D27" s="71" t="s">
        <v>50</v>
      </c>
      <c r="E27" s="88" t="s">
        <v>75</v>
      </c>
      <c r="F27" s="73" t="s">
        <v>76</v>
      </c>
      <c r="G27" s="72" t="s">
        <v>77</v>
      </c>
      <c r="H27" s="30">
        <v>19713</v>
      </c>
      <c r="I27" s="91">
        <v>0</v>
      </c>
      <c r="J27" s="134">
        <f t="shared" si="0"/>
        <v>0</v>
      </c>
      <c r="K27" s="135">
        <f t="shared" si="1"/>
        <v>0</v>
      </c>
      <c r="L27" s="136"/>
      <c r="M27" s="137">
        <f t="shared" si="2"/>
        <v>0</v>
      </c>
      <c r="N27" s="136"/>
      <c r="O27" s="136"/>
      <c r="P27" s="136"/>
      <c r="Q27" s="138">
        <f t="shared" si="3"/>
        <v>0</v>
      </c>
      <c r="R27" s="80" t="str">
        <f t="shared" si="5"/>
        <v>OK</v>
      </c>
      <c r="S27" s="8"/>
      <c r="T27" s="8"/>
      <c r="U27" s="8"/>
      <c r="V27" s="8"/>
      <c r="W27" s="8"/>
      <c r="X27" s="8"/>
      <c r="Y27" s="8"/>
      <c r="Z27" s="8"/>
      <c r="AA27" s="8"/>
      <c r="AB27" s="8"/>
      <c r="AC27" s="8"/>
      <c r="AD27" s="8"/>
      <c r="AE27" s="8"/>
      <c r="AF27" s="8"/>
      <c r="AG27" s="8"/>
    </row>
    <row r="28" spans="1:33" ht="39.950000000000003" customHeight="1" x14ac:dyDescent="0.25">
      <c r="A28" s="222"/>
      <c r="B28" s="36">
        <v>30</v>
      </c>
      <c r="C28" s="226"/>
      <c r="D28" s="71" t="s">
        <v>51</v>
      </c>
      <c r="E28" s="88" t="s">
        <v>75</v>
      </c>
      <c r="F28" s="73" t="s">
        <v>76</v>
      </c>
      <c r="G28" s="72" t="s">
        <v>77</v>
      </c>
      <c r="H28" s="30">
        <v>26239</v>
      </c>
      <c r="I28" s="91">
        <v>1</v>
      </c>
      <c r="J28" s="134">
        <f t="shared" si="0"/>
        <v>0</v>
      </c>
      <c r="K28" s="135">
        <f t="shared" si="1"/>
        <v>0</v>
      </c>
      <c r="L28" s="136"/>
      <c r="M28" s="137">
        <f t="shared" si="2"/>
        <v>0</v>
      </c>
      <c r="N28" s="136"/>
      <c r="O28" s="136"/>
      <c r="P28" s="136"/>
      <c r="Q28" s="138">
        <f t="shared" si="3"/>
        <v>1</v>
      </c>
      <c r="R28" s="80" t="str">
        <f t="shared" si="5"/>
        <v>OK</v>
      </c>
      <c r="S28" s="8"/>
      <c r="T28" s="8"/>
      <c r="U28" s="8"/>
      <c r="V28" s="8"/>
      <c r="W28" s="8"/>
      <c r="X28" s="8"/>
      <c r="Y28" s="8"/>
      <c r="Z28" s="8"/>
      <c r="AA28" s="8"/>
      <c r="AB28" s="8"/>
      <c r="AC28" s="8"/>
      <c r="AD28" s="8"/>
      <c r="AE28" s="8"/>
      <c r="AF28" s="8"/>
      <c r="AG28" s="8"/>
    </row>
    <row r="29" spans="1:33" ht="27.95" customHeight="1" x14ac:dyDescent="0.25">
      <c r="A29" s="223"/>
      <c r="B29" s="60">
        <v>31</v>
      </c>
      <c r="C29" s="227"/>
      <c r="D29" s="49" t="s">
        <v>52</v>
      </c>
      <c r="E29" s="87" t="s">
        <v>75</v>
      </c>
      <c r="F29" s="61" t="s">
        <v>76</v>
      </c>
      <c r="G29" s="62" t="s">
        <v>77</v>
      </c>
      <c r="H29" s="63">
        <v>63503</v>
      </c>
      <c r="I29" s="91">
        <v>0</v>
      </c>
      <c r="J29" s="134">
        <f t="shared" si="0"/>
        <v>0</v>
      </c>
      <c r="K29" s="135">
        <f t="shared" si="1"/>
        <v>0</v>
      </c>
      <c r="L29" s="136"/>
      <c r="M29" s="137">
        <f t="shared" si="2"/>
        <v>0</v>
      </c>
      <c r="N29" s="136"/>
      <c r="O29" s="136"/>
      <c r="P29" s="136"/>
      <c r="Q29" s="138">
        <f t="shared" si="3"/>
        <v>0</v>
      </c>
      <c r="R29" s="80" t="str">
        <f t="shared" si="5"/>
        <v>OK</v>
      </c>
      <c r="S29" s="8"/>
      <c r="T29" s="8"/>
      <c r="U29" s="8"/>
      <c r="V29" s="8"/>
      <c r="W29" s="8"/>
      <c r="X29" s="8"/>
      <c r="Y29" s="8"/>
      <c r="Z29" s="8"/>
      <c r="AA29" s="8"/>
      <c r="AB29" s="8"/>
      <c r="AC29" s="8"/>
      <c r="AD29" s="8"/>
      <c r="AE29" s="8"/>
      <c r="AF29" s="8"/>
      <c r="AG29" s="8"/>
    </row>
    <row r="30" spans="1:33" s="45" customFormat="1" ht="15.75" x14ac:dyDescent="0.25">
      <c r="A30" s="39"/>
      <c r="B30" s="39"/>
      <c r="C30" s="89"/>
      <c r="D30" s="40"/>
      <c r="E30" s="41"/>
      <c r="F30" s="41"/>
      <c r="G30" s="41"/>
      <c r="H30" s="42"/>
      <c r="I30" s="152">
        <f>SUM(I4:I29)</f>
        <v>73</v>
      </c>
      <c r="L30" s="92"/>
      <c r="M30" s="92"/>
      <c r="N30" s="92"/>
      <c r="O30" s="92"/>
      <c r="P30" s="92"/>
      <c r="Q30" s="78">
        <f>SUM(Q4:Q29)</f>
        <v>23</v>
      </c>
      <c r="R30" s="43"/>
      <c r="S30" s="44">
        <f t="shared" ref="S30:AG30" si="6">SUMPRODUCT($H$4:$H$29,S4:S29)</f>
        <v>254128</v>
      </c>
      <c r="T30" s="44">
        <f t="shared" si="6"/>
        <v>29120.65</v>
      </c>
      <c r="U30" s="44">
        <f t="shared" si="6"/>
        <v>4749.99</v>
      </c>
      <c r="V30" s="44">
        <f t="shared" si="6"/>
        <v>0</v>
      </c>
      <c r="W30" s="44">
        <f t="shared" si="6"/>
        <v>0</v>
      </c>
      <c r="X30" s="44">
        <f t="shared" si="6"/>
        <v>0</v>
      </c>
      <c r="Y30" s="44">
        <f t="shared" si="6"/>
        <v>0</v>
      </c>
      <c r="Z30" s="44">
        <f t="shared" si="6"/>
        <v>0</v>
      </c>
      <c r="AA30" s="44">
        <f t="shared" si="6"/>
        <v>0</v>
      </c>
      <c r="AB30" s="44">
        <f t="shared" si="6"/>
        <v>0</v>
      </c>
      <c r="AC30" s="44">
        <f t="shared" si="6"/>
        <v>0</v>
      </c>
      <c r="AD30" s="44">
        <f t="shared" si="6"/>
        <v>0</v>
      </c>
      <c r="AE30" s="44">
        <f t="shared" si="6"/>
        <v>0</v>
      </c>
      <c r="AF30" s="44">
        <f t="shared" si="6"/>
        <v>0</v>
      </c>
      <c r="AG30" s="44">
        <f t="shared" si="6"/>
        <v>0</v>
      </c>
    </row>
    <row r="31" spans="1:33" ht="16.5" thickBot="1" x14ac:dyDescent="0.3">
      <c r="I31" s="143">
        <f>SUMPRODUCT($H$4:$H$29,I4:I29)</f>
        <v>441382.80000000005</v>
      </c>
      <c r="J31" s="143">
        <f>SUMPRODUCT($H$4:$H$29,J4:J29)</f>
        <v>287998.63999999996</v>
      </c>
      <c r="K31" s="143">
        <f>SUMPRODUCT($H$4:$H$29,K4:K29)</f>
        <v>287998.63999999996</v>
      </c>
      <c r="T31" s="26"/>
    </row>
    <row r="32" spans="1:33" ht="15.75" thickBot="1" x14ac:dyDescent="0.3">
      <c r="C32" s="228" t="s">
        <v>103</v>
      </c>
      <c r="D32" s="229"/>
      <c r="E32" s="229"/>
      <c r="F32" s="229"/>
      <c r="G32" s="229"/>
      <c r="H32" s="230"/>
    </row>
    <row r="34" spans="5:20" ht="18.75" x14ac:dyDescent="0.25">
      <c r="E34" s="166" t="s">
        <v>125</v>
      </c>
      <c r="F34" s="155"/>
    </row>
    <row r="35" spans="5:20" ht="18.75" x14ac:dyDescent="0.25">
      <c r="E35" s="157" t="s">
        <v>123</v>
      </c>
    </row>
    <row r="36" spans="5:20" ht="18.75" x14ac:dyDescent="0.25">
      <c r="E36" s="157" t="s">
        <v>126</v>
      </c>
      <c r="S36" s="154"/>
      <c r="T36" s="154"/>
    </row>
    <row r="37" spans="5:20" x14ac:dyDescent="0.25">
      <c r="F37" s="155"/>
      <c r="S37" s="154"/>
      <c r="T37" s="154"/>
    </row>
    <row r="38" spans="5:20" x14ac:dyDescent="0.25">
      <c r="T38" s="154"/>
    </row>
  </sheetData>
  <autoFilter ref="A3:AG32" xr:uid="{00000000-0001-0000-0000-000000000000}"/>
  <mergeCells count="27">
    <mergeCell ref="A17:A21"/>
    <mergeCell ref="C17:C21"/>
    <mergeCell ref="A26:A29"/>
    <mergeCell ref="C26:C29"/>
    <mergeCell ref="C32:H32"/>
    <mergeCell ref="AA1:AA2"/>
    <mergeCell ref="A1:C1"/>
    <mergeCell ref="I1:R1"/>
    <mergeCell ref="D1:H1"/>
    <mergeCell ref="T1:T2"/>
    <mergeCell ref="S1:S2"/>
    <mergeCell ref="C4:C8"/>
    <mergeCell ref="A4:A8"/>
    <mergeCell ref="AG1:AG2"/>
    <mergeCell ref="V1:V2"/>
    <mergeCell ref="W1:W2"/>
    <mergeCell ref="X1:X2"/>
    <mergeCell ref="Y1:Y2"/>
    <mergeCell ref="Z1:Z2"/>
    <mergeCell ref="AB1:AB2"/>
    <mergeCell ref="AC1:AC2"/>
    <mergeCell ref="AD1:AD2"/>
    <mergeCell ref="AE1:AE2"/>
    <mergeCell ref="AF1:AF2"/>
    <mergeCell ref="I2:R2"/>
    <mergeCell ref="A2:H2"/>
    <mergeCell ref="U1:U2"/>
  </mergeCells>
  <phoneticPr fontId="0" type="noConversion"/>
  <conditionalFormatting sqref="S4:AG29">
    <cfRule type="cellIs" dxfId="50" priority="51" stopIfTrue="1" operator="greaterThan">
      <formula>0</formula>
    </cfRule>
    <cfRule type="cellIs" dxfId="49" priority="52" stopIfTrue="1" operator="greaterThan">
      <formula>0</formula>
    </cfRule>
    <cfRule type="cellIs" dxfId="48" priority="53"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171F2-1B01-41CF-BD72-011A88EECA20}">
  <dimension ref="A1:AG32"/>
  <sheetViews>
    <sheetView zoomScale="70" zoomScaleNormal="70" workbookViewId="0">
      <selection activeCell="F47" sqref="F47"/>
    </sheetView>
  </sheetViews>
  <sheetFormatPr defaultColWidth="9.7109375" defaultRowHeight="15" x14ac:dyDescent="0.25"/>
  <cols>
    <col min="1" max="2" width="7.85546875" style="3" customWidth="1"/>
    <col min="3" max="3" width="29.42578125" style="90" customWidth="1"/>
    <col min="4" max="4" width="39.42578125" style="18" customWidth="1"/>
    <col min="5" max="5" width="26" style="19" customWidth="1"/>
    <col min="6" max="6" width="18.85546875" style="19" customWidth="1"/>
    <col min="7" max="7" width="16.28515625" style="19" customWidth="1"/>
    <col min="8" max="8" width="19.140625" style="2" customWidth="1"/>
    <col min="9" max="9" width="19.5703125" style="93" bestFit="1" customWidth="1"/>
    <col min="10" max="16" width="13.28515625" style="93" customWidth="1"/>
    <col min="17" max="17" width="12.85546875" style="20" customWidth="1"/>
    <col min="18" max="18" width="12.42578125" style="7" customWidth="1"/>
    <col min="19" max="19" width="15.140625" style="6" customWidth="1"/>
    <col min="20" max="20" width="13.42578125" style="6" customWidth="1"/>
    <col min="21" max="21" width="13.42578125" style="4" customWidth="1"/>
    <col min="22" max="22" width="14.140625" style="4" customWidth="1"/>
    <col min="23" max="23" width="14.140625" style="1" customWidth="1"/>
    <col min="24" max="24" width="14" style="1" bestFit="1" customWidth="1"/>
    <col min="25" max="25" width="14.140625" style="1" customWidth="1"/>
    <col min="26" max="26" width="14.42578125" style="5" customWidth="1"/>
    <col min="27" max="27" width="15.28515625" style="1" customWidth="1"/>
    <col min="28" max="29" width="14.42578125" style="1" customWidth="1"/>
    <col min="30" max="30" width="14.5703125" style="1" customWidth="1"/>
    <col min="31" max="31" width="14" style="1" customWidth="1"/>
    <col min="32" max="32" width="15" style="1" customWidth="1"/>
    <col min="33" max="33" width="14.85546875" style="1" customWidth="1"/>
    <col min="34" max="16384" width="9.7109375" style="1"/>
  </cols>
  <sheetData>
    <row r="1" spans="1:33" ht="38.25" customHeight="1" x14ac:dyDescent="0.25">
      <c r="A1" s="218" t="s">
        <v>78</v>
      </c>
      <c r="B1" s="218"/>
      <c r="C1" s="218"/>
      <c r="D1" s="218" t="s">
        <v>105</v>
      </c>
      <c r="E1" s="218"/>
      <c r="F1" s="218"/>
      <c r="G1" s="218"/>
      <c r="H1" s="218"/>
      <c r="I1" s="219" t="s">
        <v>23</v>
      </c>
      <c r="J1" s="220"/>
      <c r="K1" s="220"/>
      <c r="L1" s="220"/>
      <c r="M1" s="220"/>
      <c r="N1" s="220"/>
      <c r="O1" s="220"/>
      <c r="P1" s="220"/>
      <c r="Q1" s="219"/>
      <c r="R1" s="219"/>
      <c r="S1" s="210" t="s">
        <v>19</v>
      </c>
      <c r="T1" s="210" t="s">
        <v>19</v>
      </c>
      <c r="U1" s="210" t="s">
        <v>19</v>
      </c>
      <c r="V1" s="210" t="s">
        <v>19</v>
      </c>
      <c r="W1" s="210" t="s">
        <v>19</v>
      </c>
      <c r="X1" s="210" t="s">
        <v>19</v>
      </c>
      <c r="Y1" s="210" t="s">
        <v>19</v>
      </c>
      <c r="Z1" s="210" t="s">
        <v>19</v>
      </c>
      <c r="AA1" s="210" t="s">
        <v>19</v>
      </c>
      <c r="AB1" s="210" t="s">
        <v>19</v>
      </c>
      <c r="AC1" s="210" t="s">
        <v>19</v>
      </c>
      <c r="AD1" s="210" t="s">
        <v>19</v>
      </c>
      <c r="AE1" s="210" t="s">
        <v>19</v>
      </c>
      <c r="AF1" s="210" t="s">
        <v>19</v>
      </c>
      <c r="AG1" s="210" t="s">
        <v>19</v>
      </c>
    </row>
    <row r="2" spans="1:33" ht="33.75" customHeight="1" x14ac:dyDescent="0.25">
      <c r="A2" s="215" t="s">
        <v>97</v>
      </c>
      <c r="B2" s="216"/>
      <c r="C2" s="216"/>
      <c r="D2" s="216"/>
      <c r="E2" s="216"/>
      <c r="F2" s="216"/>
      <c r="G2" s="216"/>
      <c r="H2" s="217"/>
      <c r="I2" s="211" t="s">
        <v>22</v>
      </c>
      <c r="J2" s="212"/>
      <c r="K2" s="212"/>
      <c r="L2" s="212"/>
      <c r="M2" s="212"/>
      <c r="N2" s="212"/>
      <c r="O2" s="212"/>
      <c r="P2" s="212"/>
      <c r="Q2" s="213"/>
      <c r="R2" s="214"/>
      <c r="S2" s="210"/>
      <c r="T2" s="210"/>
      <c r="U2" s="210"/>
      <c r="V2" s="210"/>
      <c r="W2" s="210"/>
      <c r="X2" s="210"/>
      <c r="Y2" s="210"/>
      <c r="Z2" s="210"/>
      <c r="AA2" s="210"/>
      <c r="AB2" s="210"/>
      <c r="AC2" s="210"/>
      <c r="AD2" s="210"/>
      <c r="AE2" s="210"/>
      <c r="AF2" s="210"/>
      <c r="AG2" s="210"/>
    </row>
    <row r="3" spans="1:33" s="2" customFormat="1" ht="60" x14ac:dyDescent="0.2">
      <c r="A3" s="74" t="s">
        <v>4</v>
      </c>
      <c r="B3" s="74" t="s">
        <v>2</v>
      </c>
      <c r="C3" s="74" t="s">
        <v>15</v>
      </c>
      <c r="D3" s="74" t="s">
        <v>20</v>
      </c>
      <c r="E3" s="74" t="s">
        <v>25</v>
      </c>
      <c r="F3" s="74" t="s">
        <v>14</v>
      </c>
      <c r="G3" s="74" t="s">
        <v>3</v>
      </c>
      <c r="H3" s="79" t="s">
        <v>17</v>
      </c>
      <c r="I3" s="21" t="s">
        <v>21</v>
      </c>
      <c r="J3" s="140" t="s">
        <v>107</v>
      </c>
      <c r="K3" s="140" t="s">
        <v>108</v>
      </c>
      <c r="L3" s="140" t="s">
        <v>109</v>
      </c>
      <c r="M3" s="140" t="s">
        <v>110</v>
      </c>
      <c r="N3" s="140" t="s">
        <v>111</v>
      </c>
      <c r="O3" s="140" t="s">
        <v>112</v>
      </c>
      <c r="P3" s="140" t="s">
        <v>113</v>
      </c>
      <c r="Q3" s="141" t="s">
        <v>0</v>
      </c>
      <c r="R3" s="23" t="s">
        <v>1</v>
      </c>
      <c r="S3" s="17" t="s">
        <v>24</v>
      </c>
      <c r="T3" s="17" t="s">
        <v>24</v>
      </c>
      <c r="U3" s="17" t="s">
        <v>24</v>
      </c>
      <c r="V3" s="17" t="s">
        <v>24</v>
      </c>
      <c r="W3" s="17" t="s">
        <v>24</v>
      </c>
      <c r="X3" s="17" t="s">
        <v>24</v>
      </c>
      <c r="Y3" s="17" t="s">
        <v>24</v>
      </c>
      <c r="Z3" s="17" t="s">
        <v>24</v>
      </c>
      <c r="AA3" s="17" t="s">
        <v>24</v>
      </c>
      <c r="AB3" s="17" t="s">
        <v>24</v>
      </c>
      <c r="AC3" s="17" t="s">
        <v>24</v>
      </c>
      <c r="AD3" s="17" t="s">
        <v>24</v>
      </c>
      <c r="AE3" s="17" t="s">
        <v>24</v>
      </c>
      <c r="AF3" s="17" t="s">
        <v>24</v>
      </c>
      <c r="AG3" s="17" t="s">
        <v>24</v>
      </c>
    </row>
    <row r="4" spans="1:33" ht="39.950000000000003" customHeight="1" x14ac:dyDescent="0.25">
      <c r="A4" s="207">
        <v>1</v>
      </c>
      <c r="B4" s="33">
        <v>1</v>
      </c>
      <c r="C4" s="204" t="s">
        <v>79</v>
      </c>
      <c r="D4" s="75" t="s">
        <v>27</v>
      </c>
      <c r="E4" s="82" t="s">
        <v>53</v>
      </c>
      <c r="F4" s="34" t="s">
        <v>76</v>
      </c>
      <c r="G4" s="34" t="s">
        <v>77</v>
      </c>
      <c r="H4" s="35">
        <v>5826</v>
      </c>
      <c r="I4" s="91">
        <v>0</v>
      </c>
      <c r="J4" s="134">
        <f>IF(SUM(S4:AJ4)&gt;I4+L4,I4+L4,SUM(S4:AJ4))</f>
        <v>0</v>
      </c>
      <c r="K4" s="135">
        <f>(SUM(S4:AJ4))</f>
        <v>0</v>
      </c>
      <c r="L4" s="136"/>
      <c r="M4" s="137">
        <f>ROUND(IF(I4*0.25-0.5&lt;0,0,I4*0.25-0.5),0)-P4-N4</f>
        <v>0</v>
      </c>
      <c r="N4" s="136"/>
      <c r="O4" s="136"/>
      <c r="P4" s="136"/>
      <c r="Q4" s="138">
        <f>I4-(SUM(S4:AB4))+L4</f>
        <v>0</v>
      </c>
      <c r="R4" s="80" t="str">
        <f>IF(Q4&lt;0,"ATENÇÃO","OK")</f>
        <v>OK</v>
      </c>
      <c r="S4" s="8"/>
      <c r="T4" s="32"/>
      <c r="U4" s="8"/>
      <c r="V4" s="8"/>
      <c r="W4" s="8"/>
      <c r="X4" s="8"/>
      <c r="Y4" s="8"/>
      <c r="Z4" s="8"/>
      <c r="AA4" s="8"/>
      <c r="AB4" s="68"/>
      <c r="AC4" s="68"/>
      <c r="AD4" s="68"/>
      <c r="AE4" s="68"/>
      <c r="AF4" s="68"/>
      <c r="AG4" s="8"/>
    </row>
    <row r="5" spans="1:33" ht="39.950000000000003" customHeight="1" x14ac:dyDescent="0.25">
      <c r="A5" s="208"/>
      <c r="B5" s="36">
        <v>2</v>
      </c>
      <c r="C5" s="205"/>
      <c r="D5" s="75" t="s">
        <v>28</v>
      </c>
      <c r="E5" s="82" t="s">
        <v>54</v>
      </c>
      <c r="F5" s="37" t="s">
        <v>76</v>
      </c>
      <c r="G5" s="34" t="s">
        <v>77</v>
      </c>
      <c r="H5" s="38">
        <v>7768</v>
      </c>
      <c r="I5" s="91">
        <v>0</v>
      </c>
      <c r="J5" s="134">
        <f t="shared" ref="J5:J29" si="0">IF(SUM(S5:AJ5)&gt;I5+L5,I5+L5,SUM(S5:AJ5))</f>
        <v>0</v>
      </c>
      <c r="K5" s="135">
        <f t="shared" ref="K5:K29" si="1">(SUM(S5:AJ5))</f>
        <v>0</v>
      </c>
      <c r="L5" s="136"/>
      <c r="M5" s="137">
        <f t="shared" ref="M5:M29" si="2">ROUND(IF(I5*0.25-0.5&lt;0,0,I5*0.25-0.5),0)-P5-N5</f>
        <v>0</v>
      </c>
      <c r="N5" s="136"/>
      <c r="O5" s="136"/>
      <c r="P5" s="136"/>
      <c r="Q5" s="138">
        <f t="shared" ref="Q5:Q29" si="3">I5-(SUM(S5:AB5))+L5</f>
        <v>0</v>
      </c>
      <c r="R5" s="80" t="str">
        <f t="shared" ref="R5:R29" si="4">IF(Q5&lt;0,"ATENÇÃO","OK")</f>
        <v>OK</v>
      </c>
      <c r="S5" s="8"/>
      <c r="T5" s="32"/>
      <c r="U5" s="8"/>
      <c r="V5" s="8"/>
      <c r="W5" s="8"/>
      <c r="X5" s="8"/>
      <c r="Y5" s="8"/>
      <c r="Z5" s="8"/>
      <c r="AA5" s="8"/>
      <c r="AB5" s="68"/>
      <c r="AC5" s="68"/>
      <c r="AD5" s="68"/>
      <c r="AE5" s="68"/>
      <c r="AF5" s="68"/>
      <c r="AG5" s="8"/>
    </row>
    <row r="6" spans="1:33" ht="39.950000000000003" customHeight="1" x14ac:dyDescent="0.25">
      <c r="A6" s="208"/>
      <c r="B6" s="33">
        <v>3</v>
      </c>
      <c r="C6" s="205"/>
      <c r="D6" s="76" t="s">
        <v>29</v>
      </c>
      <c r="E6" s="83" t="s">
        <v>55</v>
      </c>
      <c r="F6" s="48" t="s">
        <v>76</v>
      </c>
      <c r="G6" s="48" t="s">
        <v>77</v>
      </c>
      <c r="H6" s="53">
        <v>3954</v>
      </c>
      <c r="I6" s="91">
        <v>0</v>
      </c>
      <c r="J6" s="134">
        <f t="shared" si="0"/>
        <v>0</v>
      </c>
      <c r="K6" s="135">
        <f t="shared" si="1"/>
        <v>0</v>
      </c>
      <c r="L6" s="136"/>
      <c r="M6" s="137">
        <f t="shared" si="2"/>
        <v>0</v>
      </c>
      <c r="N6" s="136"/>
      <c r="O6" s="136"/>
      <c r="P6" s="136"/>
      <c r="Q6" s="138">
        <f t="shared" si="3"/>
        <v>0</v>
      </c>
      <c r="R6" s="80" t="str">
        <f t="shared" si="4"/>
        <v>OK</v>
      </c>
      <c r="S6" s="8"/>
      <c r="T6" s="8"/>
      <c r="U6" s="8"/>
      <c r="V6" s="8"/>
      <c r="W6" s="8"/>
      <c r="X6" s="8"/>
      <c r="Y6" s="8"/>
      <c r="Z6" s="8"/>
      <c r="AA6" s="8"/>
      <c r="AB6" s="68"/>
      <c r="AC6" s="68"/>
      <c r="AD6" s="68"/>
      <c r="AE6" s="68"/>
      <c r="AF6" s="68"/>
      <c r="AG6" s="8"/>
    </row>
    <row r="7" spans="1:33" ht="39.950000000000003" customHeight="1" x14ac:dyDescent="0.25">
      <c r="A7" s="208"/>
      <c r="B7" s="36">
        <v>4</v>
      </c>
      <c r="C7" s="205"/>
      <c r="D7" s="76" t="s">
        <v>30</v>
      </c>
      <c r="E7" s="83" t="s">
        <v>56</v>
      </c>
      <c r="F7" s="47" t="s">
        <v>76</v>
      </c>
      <c r="G7" s="48" t="s">
        <v>77</v>
      </c>
      <c r="H7" s="30">
        <v>5272</v>
      </c>
      <c r="I7" s="91">
        <v>0</v>
      </c>
      <c r="J7" s="134">
        <f t="shared" si="0"/>
        <v>0</v>
      </c>
      <c r="K7" s="135">
        <f t="shared" si="1"/>
        <v>0</v>
      </c>
      <c r="L7" s="136"/>
      <c r="M7" s="137">
        <f t="shared" si="2"/>
        <v>0</v>
      </c>
      <c r="N7" s="136"/>
      <c r="O7" s="136"/>
      <c r="P7" s="136"/>
      <c r="Q7" s="138">
        <f t="shared" si="3"/>
        <v>0</v>
      </c>
      <c r="R7" s="80" t="str">
        <f t="shared" si="4"/>
        <v>OK</v>
      </c>
      <c r="S7" s="8"/>
      <c r="T7" s="8"/>
      <c r="U7" s="8"/>
      <c r="V7" s="8"/>
      <c r="W7" s="8"/>
      <c r="X7" s="8"/>
      <c r="Y7" s="8"/>
      <c r="Z7" s="8"/>
      <c r="AA7" s="8"/>
      <c r="AB7" s="68"/>
      <c r="AC7" s="68"/>
      <c r="AD7" s="68"/>
      <c r="AE7" s="68"/>
      <c r="AF7" s="68"/>
      <c r="AG7" s="8"/>
    </row>
    <row r="8" spans="1:33" ht="39.950000000000003" customHeight="1" x14ac:dyDescent="0.25">
      <c r="A8" s="209"/>
      <c r="B8" s="33">
        <v>5</v>
      </c>
      <c r="C8" s="206"/>
      <c r="D8" s="77" t="s">
        <v>31</v>
      </c>
      <c r="E8" s="84" t="s">
        <v>57</v>
      </c>
      <c r="F8" s="54" t="s">
        <v>76</v>
      </c>
      <c r="G8" s="55" t="s">
        <v>77</v>
      </c>
      <c r="H8" s="31">
        <v>1134.4000000000001</v>
      </c>
      <c r="I8" s="91">
        <v>0</v>
      </c>
      <c r="J8" s="134">
        <f t="shared" si="0"/>
        <v>0</v>
      </c>
      <c r="K8" s="135">
        <f t="shared" si="1"/>
        <v>0</v>
      </c>
      <c r="L8" s="136"/>
      <c r="M8" s="137">
        <f t="shared" si="2"/>
        <v>0</v>
      </c>
      <c r="N8" s="136"/>
      <c r="O8" s="136"/>
      <c r="P8" s="136"/>
      <c r="Q8" s="138">
        <f t="shared" si="3"/>
        <v>0</v>
      </c>
      <c r="R8" s="80" t="str">
        <f t="shared" si="4"/>
        <v>OK</v>
      </c>
      <c r="S8" s="8"/>
      <c r="T8" s="8"/>
      <c r="U8" s="8"/>
      <c r="V8" s="8"/>
      <c r="W8" s="8"/>
      <c r="X8" s="8"/>
      <c r="Y8" s="8"/>
      <c r="Z8" s="8"/>
      <c r="AA8" s="8"/>
      <c r="AB8" s="68"/>
      <c r="AC8" s="68"/>
      <c r="AD8" s="68"/>
      <c r="AE8" s="68"/>
      <c r="AF8" s="68"/>
      <c r="AG8" s="8"/>
    </row>
    <row r="9" spans="1:33" ht="39.950000000000003" customHeight="1" x14ac:dyDescent="0.25">
      <c r="A9" s="46">
        <v>3</v>
      </c>
      <c r="B9" s="33">
        <v>7</v>
      </c>
      <c r="C9" s="56" t="s">
        <v>80</v>
      </c>
      <c r="D9" s="57" t="s">
        <v>32</v>
      </c>
      <c r="E9" s="85" t="s">
        <v>58</v>
      </c>
      <c r="F9" s="59" t="s">
        <v>76</v>
      </c>
      <c r="G9" s="58" t="s">
        <v>77</v>
      </c>
      <c r="H9" s="30">
        <v>725</v>
      </c>
      <c r="I9" s="91">
        <v>0</v>
      </c>
      <c r="J9" s="134">
        <f t="shared" si="0"/>
        <v>0</v>
      </c>
      <c r="K9" s="135">
        <f t="shared" si="1"/>
        <v>0</v>
      </c>
      <c r="L9" s="136"/>
      <c r="M9" s="137">
        <f t="shared" si="2"/>
        <v>0</v>
      </c>
      <c r="N9" s="136"/>
      <c r="O9" s="136"/>
      <c r="P9" s="136"/>
      <c r="Q9" s="138">
        <f t="shared" si="3"/>
        <v>0</v>
      </c>
      <c r="R9" s="80" t="str">
        <f t="shared" si="4"/>
        <v>OK</v>
      </c>
      <c r="S9" s="8"/>
      <c r="T9" s="27"/>
      <c r="U9" s="8"/>
      <c r="V9" s="8"/>
      <c r="W9" s="8"/>
      <c r="X9" s="8"/>
      <c r="Y9" s="8"/>
      <c r="Z9" s="8"/>
      <c r="AA9" s="8"/>
      <c r="AB9" s="68"/>
      <c r="AC9" s="68"/>
      <c r="AD9" s="68"/>
      <c r="AE9" s="68"/>
      <c r="AF9" s="68"/>
      <c r="AG9" s="8"/>
    </row>
    <row r="10" spans="1:33" ht="39.950000000000003" customHeight="1" x14ac:dyDescent="0.25">
      <c r="A10" s="29">
        <v>4</v>
      </c>
      <c r="B10" s="36">
        <v>8</v>
      </c>
      <c r="C10" s="56" t="s">
        <v>80</v>
      </c>
      <c r="D10" s="65" t="s">
        <v>33</v>
      </c>
      <c r="E10" s="86" t="s">
        <v>59</v>
      </c>
      <c r="F10" s="66" t="s">
        <v>76</v>
      </c>
      <c r="G10" s="67" t="s">
        <v>77</v>
      </c>
      <c r="H10" s="30">
        <v>1983.33</v>
      </c>
      <c r="I10" s="91">
        <v>0</v>
      </c>
      <c r="J10" s="134">
        <f t="shared" si="0"/>
        <v>0</v>
      </c>
      <c r="K10" s="135">
        <f t="shared" si="1"/>
        <v>0</v>
      </c>
      <c r="L10" s="136"/>
      <c r="M10" s="137">
        <f t="shared" si="2"/>
        <v>0</v>
      </c>
      <c r="N10" s="136"/>
      <c r="O10" s="136"/>
      <c r="P10" s="136"/>
      <c r="Q10" s="138">
        <f t="shared" si="3"/>
        <v>0</v>
      </c>
      <c r="R10" s="80" t="str">
        <f t="shared" si="4"/>
        <v>OK</v>
      </c>
      <c r="S10" s="68"/>
      <c r="T10" s="69"/>
      <c r="U10" s="68"/>
      <c r="V10" s="68"/>
      <c r="W10" s="68"/>
      <c r="X10" s="68"/>
      <c r="Y10" s="68"/>
      <c r="Z10" s="68"/>
      <c r="AA10" s="68"/>
      <c r="AB10" s="68"/>
      <c r="AC10" s="68"/>
      <c r="AD10" s="68"/>
      <c r="AE10" s="68"/>
      <c r="AF10" s="68"/>
      <c r="AG10" s="68"/>
    </row>
    <row r="11" spans="1:33" ht="49.5" customHeight="1" x14ac:dyDescent="0.25">
      <c r="A11" s="29">
        <v>6</v>
      </c>
      <c r="B11" s="36">
        <v>10</v>
      </c>
      <c r="C11" s="64" t="s">
        <v>81</v>
      </c>
      <c r="D11" s="65" t="s">
        <v>34</v>
      </c>
      <c r="E11" s="86" t="s">
        <v>60</v>
      </c>
      <c r="F11" s="66" t="s">
        <v>76</v>
      </c>
      <c r="G11" s="67" t="s">
        <v>77</v>
      </c>
      <c r="H11" s="30">
        <v>948</v>
      </c>
      <c r="I11" s="91">
        <v>0</v>
      </c>
      <c r="J11" s="134">
        <f t="shared" si="0"/>
        <v>0</v>
      </c>
      <c r="K11" s="135">
        <f t="shared" si="1"/>
        <v>0</v>
      </c>
      <c r="L11" s="136"/>
      <c r="M11" s="137">
        <f t="shared" si="2"/>
        <v>0</v>
      </c>
      <c r="N11" s="136"/>
      <c r="O11" s="136"/>
      <c r="P11" s="136"/>
      <c r="Q11" s="138">
        <f t="shared" si="3"/>
        <v>0</v>
      </c>
      <c r="R11" s="80" t="str">
        <f t="shared" si="4"/>
        <v>OK</v>
      </c>
      <c r="S11" s="68"/>
      <c r="T11" s="69"/>
      <c r="U11" s="68"/>
      <c r="V11" s="68"/>
      <c r="W11" s="68"/>
      <c r="X11" s="68"/>
      <c r="Y11" s="68"/>
      <c r="Z11" s="68"/>
      <c r="AA11" s="68"/>
      <c r="AB11" s="68"/>
      <c r="AC11" s="68"/>
      <c r="AD11" s="68"/>
      <c r="AE11" s="68"/>
      <c r="AF11" s="68"/>
      <c r="AG11" s="68"/>
    </row>
    <row r="12" spans="1:33" ht="39.950000000000003" customHeight="1" x14ac:dyDescent="0.25">
      <c r="A12" s="46">
        <v>7</v>
      </c>
      <c r="B12" s="33">
        <v>11</v>
      </c>
      <c r="C12" s="64" t="s">
        <v>82</v>
      </c>
      <c r="D12" s="65" t="s">
        <v>35</v>
      </c>
      <c r="E12" s="86" t="s">
        <v>61</v>
      </c>
      <c r="F12" s="66" t="s">
        <v>76</v>
      </c>
      <c r="G12" s="67" t="s">
        <v>77</v>
      </c>
      <c r="H12" s="30">
        <v>2316.66</v>
      </c>
      <c r="I12" s="91">
        <v>0</v>
      </c>
      <c r="J12" s="134">
        <f t="shared" si="0"/>
        <v>0</v>
      </c>
      <c r="K12" s="135">
        <f t="shared" si="1"/>
        <v>0</v>
      </c>
      <c r="L12" s="136"/>
      <c r="M12" s="137">
        <f t="shared" si="2"/>
        <v>0</v>
      </c>
      <c r="N12" s="136"/>
      <c r="O12" s="136"/>
      <c r="P12" s="136"/>
      <c r="Q12" s="138">
        <f t="shared" si="3"/>
        <v>0</v>
      </c>
      <c r="R12" s="80" t="str">
        <f t="shared" si="4"/>
        <v>OK</v>
      </c>
      <c r="S12" s="68"/>
      <c r="T12" s="69"/>
      <c r="U12" s="68"/>
      <c r="V12" s="68"/>
      <c r="W12" s="68"/>
      <c r="X12" s="68"/>
      <c r="Y12" s="68"/>
      <c r="Z12" s="68"/>
      <c r="AA12" s="68"/>
      <c r="AB12" s="68"/>
      <c r="AC12" s="68"/>
      <c r="AD12" s="68"/>
      <c r="AE12" s="68"/>
      <c r="AF12" s="68"/>
      <c r="AG12" s="68"/>
    </row>
    <row r="13" spans="1:33" ht="39.950000000000003" customHeight="1" x14ac:dyDescent="0.25">
      <c r="A13" s="29">
        <v>8</v>
      </c>
      <c r="B13" s="36">
        <v>12</v>
      </c>
      <c r="C13" s="64" t="s">
        <v>83</v>
      </c>
      <c r="D13" s="65" t="s">
        <v>36</v>
      </c>
      <c r="E13" s="86" t="s">
        <v>62</v>
      </c>
      <c r="F13" s="66" t="s">
        <v>76</v>
      </c>
      <c r="G13" s="67" t="s">
        <v>77</v>
      </c>
      <c r="H13" s="30">
        <v>3230</v>
      </c>
      <c r="I13" s="91">
        <v>0</v>
      </c>
      <c r="J13" s="134">
        <f t="shared" si="0"/>
        <v>0</v>
      </c>
      <c r="K13" s="135">
        <f t="shared" si="1"/>
        <v>0</v>
      </c>
      <c r="L13" s="136"/>
      <c r="M13" s="137">
        <f t="shared" si="2"/>
        <v>0</v>
      </c>
      <c r="N13" s="136"/>
      <c r="O13" s="136"/>
      <c r="P13" s="136"/>
      <c r="Q13" s="138">
        <f t="shared" si="3"/>
        <v>0</v>
      </c>
      <c r="R13" s="80" t="str">
        <f t="shared" si="4"/>
        <v>OK</v>
      </c>
      <c r="S13" s="68"/>
      <c r="T13" s="69"/>
      <c r="U13" s="68"/>
      <c r="V13" s="68"/>
      <c r="W13" s="68"/>
      <c r="X13" s="68"/>
      <c r="Y13" s="68"/>
      <c r="Z13" s="68"/>
      <c r="AA13" s="68"/>
      <c r="AB13" s="68"/>
      <c r="AC13" s="68"/>
      <c r="AD13" s="68"/>
      <c r="AE13" s="68"/>
      <c r="AF13" s="68"/>
      <c r="AG13" s="68"/>
    </row>
    <row r="14" spans="1:33" ht="51.75" customHeight="1" x14ac:dyDescent="0.25">
      <c r="A14" s="46">
        <v>9</v>
      </c>
      <c r="B14" s="33">
        <v>13</v>
      </c>
      <c r="C14" s="64" t="s">
        <v>84</v>
      </c>
      <c r="D14" s="65" t="s">
        <v>37</v>
      </c>
      <c r="E14" s="86" t="s">
        <v>63</v>
      </c>
      <c r="F14" s="66" t="s">
        <v>76</v>
      </c>
      <c r="G14" s="67" t="s">
        <v>77</v>
      </c>
      <c r="H14" s="30">
        <v>65900</v>
      </c>
      <c r="I14" s="91">
        <v>0</v>
      </c>
      <c r="J14" s="134">
        <f t="shared" si="0"/>
        <v>0</v>
      </c>
      <c r="K14" s="135">
        <f t="shared" si="1"/>
        <v>0</v>
      </c>
      <c r="L14" s="136"/>
      <c r="M14" s="137">
        <f t="shared" si="2"/>
        <v>0</v>
      </c>
      <c r="N14" s="136"/>
      <c r="O14" s="136"/>
      <c r="P14" s="136"/>
      <c r="Q14" s="138">
        <f t="shared" si="3"/>
        <v>0</v>
      </c>
      <c r="R14" s="80" t="str">
        <f t="shared" si="4"/>
        <v>OK</v>
      </c>
      <c r="S14" s="68"/>
      <c r="T14" s="69"/>
      <c r="U14" s="68"/>
      <c r="V14" s="68"/>
      <c r="W14" s="68"/>
      <c r="X14" s="68"/>
      <c r="Y14" s="68"/>
      <c r="Z14" s="68"/>
      <c r="AA14" s="68"/>
      <c r="AB14" s="68"/>
      <c r="AC14" s="68"/>
      <c r="AD14" s="68"/>
      <c r="AE14" s="68"/>
      <c r="AF14" s="68"/>
      <c r="AG14" s="68"/>
    </row>
    <row r="15" spans="1:33" ht="39.950000000000003" customHeight="1" x14ac:dyDescent="0.25">
      <c r="A15" s="29">
        <v>10</v>
      </c>
      <c r="B15" s="36">
        <v>14</v>
      </c>
      <c r="C15" s="56" t="s">
        <v>80</v>
      </c>
      <c r="D15" s="65" t="s">
        <v>38</v>
      </c>
      <c r="E15" s="86" t="s">
        <v>64</v>
      </c>
      <c r="F15" s="66" t="s">
        <v>76</v>
      </c>
      <c r="G15" s="67" t="s">
        <v>77</v>
      </c>
      <c r="H15" s="30">
        <v>17332</v>
      </c>
      <c r="I15" s="91">
        <v>0</v>
      </c>
      <c r="J15" s="134">
        <f t="shared" si="0"/>
        <v>0</v>
      </c>
      <c r="K15" s="135">
        <f t="shared" si="1"/>
        <v>0</v>
      </c>
      <c r="L15" s="136"/>
      <c r="M15" s="137">
        <f t="shared" si="2"/>
        <v>0</v>
      </c>
      <c r="N15" s="136"/>
      <c r="O15" s="136"/>
      <c r="P15" s="136"/>
      <c r="Q15" s="138">
        <f t="shared" si="3"/>
        <v>0</v>
      </c>
      <c r="R15" s="80" t="str">
        <f t="shared" si="4"/>
        <v>OK</v>
      </c>
      <c r="S15" s="68"/>
      <c r="T15" s="69"/>
      <c r="U15" s="68"/>
      <c r="V15" s="68"/>
      <c r="W15" s="68"/>
      <c r="X15" s="68"/>
      <c r="Y15" s="68"/>
      <c r="Z15" s="68"/>
      <c r="AA15" s="68"/>
      <c r="AB15" s="68"/>
      <c r="AC15" s="68"/>
      <c r="AD15" s="68"/>
      <c r="AE15" s="68"/>
      <c r="AF15" s="68"/>
      <c r="AG15" s="68"/>
    </row>
    <row r="16" spans="1:33" ht="39.950000000000003" customHeight="1" x14ac:dyDescent="0.25">
      <c r="A16" s="46">
        <v>11</v>
      </c>
      <c r="B16" s="33">
        <v>15</v>
      </c>
      <c r="C16" s="56" t="s">
        <v>80</v>
      </c>
      <c r="D16" s="65" t="s">
        <v>39</v>
      </c>
      <c r="E16" s="86" t="s">
        <v>65</v>
      </c>
      <c r="F16" s="66" t="s">
        <v>76</v>
      </c>
      <c r="G16" s="67" t="s">
        <v>77</v>
      </c>
      <c r="H16" s="30">
        <v>130000</v>
      </c>
      <c r="I16" s="91">
        <v>0</v>
      </c>
      <c r="J16" s="134">
        <f t="shared" si="0"/>
        <v>0</v>
      </c>
      <c r="K16" s="135">
        <f t="shared" si="1"/>
        <v>0</v>
      </c>
      <c r="L16" s="136"/>
      <c r="M16" s="137">
        <f t="shared" si="2"/>
        <v>0</v>
      </c>
      <c r="N16" s="136"/>
      <c r="O16" s="136"/>
      <c r="P16" s="136"/>
      <c r="Q16" s="138">
        <f t="shared" si="3"/>
        <v>0</v>
      </c>
      <c r="R16" s="80" t="str">
        <f t="shared" si="4"/>
        <v>OK</v>
      </c>
      <c r="S16" s="68"/>
      <c r="T16" s="69"/>
      <c r="U16" s="68"/>
      <c r="V16" s="68"/>
      <c r="W16" s="68"/>
      <c r="X16" s="68"/>
      <c r="Y16" s="68"/>
      <c r="Z16" s="68"/>
      <c r="AA16" s="68"/>
      <c r="AB16" s="68"/>
      <c r="AC16" s="68"/>
      <c r="AD16" s="68"/>
      <c r="AE16" s="68"/>
      <c r="AF16" s="68"/>
      <c r="AG16" s="68"/>
    </row>
    <row r="17" spans="1:33" ht="39.950000000000003" customHeight="1" x14ac:dyDescent="0.25">
      <c r="A17" s="221">
        <v>14</v>
      </c>
      <c r="B17" s="36">
        <v>18</v>
      </c>
      <c r="C17" s="204" t="s">
        <v>85</v>
      </c>
      <c r="D17" s="65" t="s">
        <v>40</v>
      </c>
      <c r="E17" s="86" t="s">
        <v>66</v>
      </c>
      <c r="F17" s="66" t="s">
        <v>76</v>
      </c>
      <c r="G17" s="67" t="s">
        <v>77</v>
      </c>
      <c r="H17" s="30">
        <v>17500</v>
      </c>
      <c r="I17" s="91">
        <v>0</v>
      </c>
      <c r="J17" s="134">
        <f t="shared" si="0"/>
        <v>0</v>
      </c>
      <c r="K17" s="135">
        <f t="shared" si="1"/>
        <v>0</v>
      </c>
      <c r="L17" s="136"/>
      <c r="M17" s="137">
        <f t="shared" si="2"/>
        <v>0</v>
      </c>
      <c r="N17" s="136"/>
      <c r="O17" s="136"/>
      <c r="P17" s="136"/>
      <c r="Q17" s="138">
        <f t="shared" si="3"/>
        <v>0</v>
      </c>
      <c r="R17" s="80" t="str">
        <f t="shared" si="4"/>
        <v>OK</v>
      </c>
      <c r="S17" s="68"/>
      <c r="T17" s="69"/>
      <c r="U17" s="68"/>
      <c r="V17" s="68"/>
      <c r="W17" s="68"/>
      <c r="X17" s="68"/>
      <c r="Y17" s="68"/>
      <c r="Z17" s="68"/>
      <c r="AA17" s="68"/>
      <c r="AB17" s="68"/>
      <c r="AC17" s="68"/>
      <c r="AD17" s="68"/>
      <c r="AE17" s="68"/>
      <c r="AF17" s="68"/>
      <c r="AG17" s="68"/>
    </row>
    <row r="18" spans="1:33" ht="39.950000000000003" customHeight="1" x14ac:dyDescent="0.25">
      <c r="A18" s="222"/>
      <c r="B18" s="33">
        <v>19</v>
      </c>
      <c r="C18" s="224"/>
      <c r="D18" s="65" t="s">
        <v>41</v>
      </c>
      <c r="E18" s="86" t="s">
        <v>67</v>
      </c>
      <c r="F18" s="66" t="s">
        <v>76</v>
      </c>
      <c r="G18" s="67" t="s">
        <v>77</v>
      </c>
      <c r="H18" s="30">
        <v>6028</v>
      </c>
      <c r="I18" s="91">
        <v>0</v>
      </c>
      <c r="J18" s="134">
        <f t="shared" si="0"/>
        <v>0</v>
      </c>
      <c r="K18" s="135">
        <f t="shared" si="1"/>
        <v>0</v>
      </c>
      <c r="L18" s="136"/>
      <c r="M18" s="137">
        <f t="shared" si="2"/>
        <v>0</v>
      </c>
      <c r="N18" s="136"/>
      <c r="O18" s="136"/>
      <c r="P18" s="136"/>
      <c r="Q18" s="138">
        <f t="shared" si="3"/>
        <v>0</v>
      </c>
      <c r="R18" s="80" t="str">
        <f t="shared" si="4"/>
        <v>OK</v>
      </c>
      <c r="S18" s="68"/>
      <c r="T18" s="69"/>
      <c r="U18" s="68"/>
      <c r="V18" s="68"/>
      <c r="W18" s="68"/>
      <c r="X18" s="68"/>
      <c r="Y18" s="68"/>
      <c r="Z18" s="68"/>
      <c r="AA18" s="68"/>
      <c r="AB18" s="68"/>
      <c r="AC18" s="68"/>
      <c r="AD18" s="68"/>
      <c r="AE18" s="68"/>
      <c r="AF18" s="68"/>
      <c r="AG18" s="68"/>
    </row>
    <row r="19" spans="1:33" ht="39.950000000000003" customHeight="1" x14ac:dyDescent="0.25">
      <c r="A19" s="222"/>
      <c r="B19" s="36">
        <v>20</v>
      </c>
      <c r="C19" s="224"/>
      <c r="D19" s="49" t="s">
        <v>42</v>
      </c>
      <c r="E19" s="87" t="s">
        <v>68</v>
      </c>
      <c r="F19" s="51" t="s">
        <v>76</v>
      </c>
      <c r="G19" s="50" t="s">
        <v>77</v>
      </c>
      <c r="H19" s="28">
        <v>8100</v>
      </c>
      <c r="I19" s="91">
        <v>0</v>
      </c>
      <c r="J19" s="134">
        <f t="shared" si="0"/>
        <v>0</v>
      </c>
      <c r="K19" s="135">
        <f t="shared" si="1"/>
        <v>0</v>
      </c>
      <c r="L19" s="136"/>
      <c r="M19" s="137">
        <f t="shared" si="2"/>
        <v>0</v>
      </c>
      <c r="N19" s="136"/>
      <c r="O19" s="136"/>
      <c r="P19" s="136"/>
      <c r="Q19" s="138">
        <f t="shared" si="3"/>
        <v>0</v>
      </c>
      <c r="R19" s="80" t="str">
        <f t="shared" si="4"/>
        <v>OK</v>
      </c>
      <c r="S19" s="8"/>
      <c r="T19" s="8"/>
      <c r="U19" s="8"/>
      <c r="V19" s="8"/>
      <c r="W19" s="8"/>
      <c r="X19" s="8"/>
      <c r="Y19" s="8"/>
      <c r="Z19" s="8"/>
      <c r="AA19" s="8"/>
      <c r="AB19" s="68"/>
      <c r="AC19" s="68"/>
      <c r="AD19" s="68"/>
      <c r="AE19" s="68"/>
      <c r="AF19" s="68"/>
      <c r="AG19" s="8"/>
    </row>
    <row r="20" spans="1:33" ht="39.950000000000003" customHeight="1" x14ac:dyDescent="0.25">
      <c r="A20" s="222"/>
      <c r="B20" s="33">
        <v>21</v>
      </c>
      <c r="C20" s="224"/>
      <c r="D20" s="71" t="s">
        <v>43</v>
      </c>
      <c r="E20" s="88" t="s">
        <v>69</v>
      </c>
      <c r="F20" s="73" t="s">
        <v>76</v>
      </c>
      <c r="G20" s="72" t="s">
        <v>77</v>
      </c>
      <c r="H20" s="30">
        <v>6925.08</v>
      </c>
      <c r="I20" s="91">
        <v>0</v>
      </c>
      <c r="J20" s="134">
        <f t="shared" si="0"/>
        <v>0</v>
      </c>
      <c r="K20" s="135">
        <f t="shared" si="1"/>
        <v>0</v>
      </c>
      <c r="L20" s="136"/>
      <c r="M20" s="137">
        <f t="shared" si="2"/>
        <v>0</v>
      </c>
      <c r="N20" s="136"/>
      <c r="O20" s="136"/>
      <c r="P20" s="136"/>
      <c r="Q20" s="138">
        <f t="shared" si="3"/>
        <v>0</v>
      </c>
      <c r="R20" s="80" t="str">
        <f t="shared" si="4"/>
        <v>OK</v>
      </c>
      <c r="S20" s="68"/>
      <c r="T20" s="68"/>
      <c r="U20" s="68"/>
      <c r="V20" s="68"/>
      <c r="W20" s="68"/>
      <c r="X20" s="68"/>
      <c r="Y20" s="68"/>
      <c r="Z20" s="68"/>
      <c r="AA20" s="68"/>
      <c r="AB20" s="68"/>
      <c r="AC20" s="68"/>
      <c r="AD20" s="68"/>
      <c r="AE20" s="68"/>
      <c r="AF20" s="68"/>
      <c r="AG20" s="68"/>
    </row>
    <row r="21" spans="1:33" ht="39.950000000000003" customHeight="1" x14ac:dyDescent="0.25">
      <c r="A21" s="223"/>
      <c r="B21" s="36">
        <v>22</v>
      </c>
      <c r="C21" s="206"/>
      <c r="D21" s="71" t="s">
        <v>44</v>
      </c>
      <c r="E21" s="88" t="s">
        <v>70</v>
      </c>
      <c r="F21" s="73" t="s">
        <v>76</v>
      </c>
      <c r="G21" s="72" t="s">
        <v>77</v>
      </c>
      <c r="H21" s="30">
        <v>6762.77</v>
      </c>
      <c r="I21" s="91">
        <v>0</v>
      </c>
      <c r="J21" s="134">
        <f t="shared" si="0"/>
        <v>0</v>
      </c>
      <c r="K21" s="135">
        <f t="shared" si="1"/>
        <v>0</v>
      </c>
      <c r="L21" s="136"/>
      <c r="M21" s="137">
        <f t="shared" si="2"/>
        <v>0</v>
      </c>
      <c r="N21" s="136"/>
      <c r="O21" s="136"/>
      <c r="P21" s="136"/>
      <c r="Q21" s="138">
        <f t="shared" si="3"/>
        <v>0</v>
      </c>
      <c r="R21" s="80" t="str">
        <f t="shared" si="4"/>
        <v>OK</v>
      </c>
      <c r="S21" s="68"/>
      <c r="T21" s="68"/>
      <c r="U21" s="68"/>
      <c r="V21" s="68"/>
      <c r="W21" s="68"/>
      <c r="X21" s="68"/>
      <c r="Y21" s="68"/>
      <c r="Z21" s="68"/>
      <c r="AA21" s="68"/>
      <c r="AB21" s="68"/>
      <c r="AC21" s="68"/>
      <c r="AD21" s="68"/>
      <c r="AE21" s="68"/>
      <c r="AF21" s="68"/>
      <c r="AG21" s="68"/>
    </row>
    <row r="22" spans="1:33" ht="39.950000000000003" customHeight="1" x14ac:dyDescent="0.25">
      <c r="A22" s="46">
        <v>15</v>
      </c>
      <c r="B22" s="33">
        <v>23</v>
      </c>
      <c r="C22" s="56" t="s">
        <v>80</v>
      </c>
      <c r="D22" s="71" t="s">
        <v>45</v>
      </c>
      <c r="E22" s="88" t="s">
        <v>71</v>
      </c>
      <c r="F22" s="73" t="s">
        <v>76</v>
      </c>
      <c r="G22" s="72" t="s">
        <v>77</v>
      </c>
      <c r="H22" s="30">
        <v>30100</v>
      </c>
      <c r="I22" s="91">
        <v>1</v>
      </c>
      <c r="J22" s="134">
        <f t="shared" si="0"/>
        <v>0</v>
      </c>
      <c r="K22" s="135">
        <f t="shared" si="1"/>
        <v>0</v>
      </c>
      <c r="L22" s="136"/>
      <c r="M22" s="137">
        <f t="shared" si="2"/>
        <v>0</v>
      </c>
      <c r="N22" s="136"/>
      <c r="O22" s="136"/>
      <c r="P22" s="136"/>
      <c r="Q22" s="138">
        <f t="shared" si="3"/>
        <v>1</v>
      </c>
      <c r="R22" s="80" t="str">
        <f t="shared" si="4"/>
        <v>OK</v>
      </c>
      <c r="S22" s="68"/>
      <c r="T22" s="68"/>
      <c r="U22" s="68"/>
      <c r="V22" s="68"/>
      <c r="W22" s="68"/>
      <c r="X22" s="68"/>
      <c r="Y22" s="68"/>
      <c r="Z22" s="68"/>
      <c r="AA22" s="68"/>
      <c r="AB22" s="68"/>
      <c r="AC22" s="68"/>
      <c r="AD22" s="68"/>
      <c r="AE22" s="68"/>
      <c r="AF22" s="68"/>
      <c r="AG22" s="68"/>
    </row>
    <row r="23" spans="1:33" ht="49.5" customHeight="1" x14ac:dyDescent="0.25">
      <c r="A23" s="46">
        <v>16</v>
      </c>
      <c r="B23" s="36">
        <v>24</v>
      </c>
      <c r="C23" s="70" t="s">
        <v>86</v>
      </c>
      <c r="D23" s="71" t="s">
        <v>46</v>
      </c>
      <c r="E23" s="88" t="s">
        <v>72</v>
      </c>
      <c r="F23" s="73" t="s">
        <v>76</v>
      </c>
      <c r="G23" s="72" t="s">
        <v>77</v>
      </c>
      <c r="H23" s="30">
        <v>3239.6</v>
      </c>
      <c r="I23" s="91">
        <v>0</v>
      </c>
      <c r="J23" s="134">
        <f t="shared" si="0"/>
        <v>0</v>
      </c>
      <c r="K23" s="135">
        <f t="shared" si="1"/>
        <v>0</v>
      </c>
      <c r="L23" s="136"/>
      <c r="M23" s="137">
        <f t="shared" si="2"/>
        <v>0</v>
      </c>
      <c r="N23" s="136"/>
      <c r="O23" s="136"/>
      <c r="P23" s="136"/>
      <c r="Q23" s="138">
        <f t="shared" si="3"/>
        <v>0</v>
      </c>
      <c r="R23" s="80" t="str">
        <f t="shared" si="4"/>
        <v>OK</v>
      </c>
      <c r="S23" s="68"/>
      <c r="T23" s="68"/>
      <c r="U23" s="68"/>
      <c r="V23" s="68"/>
      <c r="W23" s="68"/>
      <c r="X23" s="68"/>
      <c r="Y23" s="68"/>
      <c r="Z23" s="68"/>
      <c r="AA23" s="68"/>
      <c r="AB23" s="68"/>
      <c r="AC23" s="68"/>
      <c r="AD23" s="68"/>
      <c r="AE23" s="68"/>
      <c r="AF23" s="68"/>
      <c r="AG23" s="68"/>
    </row>
    <row r="24" spans="1:33" ht="39.950000000000003" customHeight="1" x14ac:dyDescent="0.25">
      <c r="A24" s="46">
        <v>18</v>
      </c>
      <c r="B24" s="36">
        <v>26</v>
      </c>
      <c r="C24" s="56" t="s">
        <v>80</v>
      </c>
      <c r="D24" s="71" t="s">
        <v>47</v>
      </c>
      <c r="E24" s="88" t="s">
        <v>73</v>
      </c>
      <c r="F24" s="73" t="s">
        <v>76</v>
      </c>
      <c r="G24" s="72" t="s">
        <v>77</v>
      </c>
      <c r="H24" s="30">
        <v>2140.61</v>
      </c>
      <c r="I24" s="91">
        <v>0</v>
      </c>
      <c r="J24" s="134">
        <f t="shared" si="0"/>
        <v>0</v>
      </c>
      <c r="K24" s="135">
        <f t="shared" si="1"/>
        <v>0</v>
      </c>
      <c r="L24" s="136"/>
      <c r="M24" s="137">
        <f t="shared" si="2"/>
        <v>0</v>
      </c>
      <c r="N24" s="136"/>
      <c r="O24" s="136"/>
      <c r="P24" s="136"/>
      <c r="Q24" s="138">
        <f t="shared" si="3"/>
        <v>0</v>
      </c>
      <c r="R24" s="80" t="str">
        <f t="shared" si="4"/>
        <v>OK</v>
      </c>
      <c r="S24" s="68"/>
      <c r="T24" s="68"/>
      <c r="U24" s="68"/>
      <c r="V24" s="68"/>
      <c r="W24" s="68"/>
      <c r="X24" s="68"/>
      <c r="Y24" s="68"/>
      <c r="Z24" s="68"/>
      <c r="AA24" s="68"/>
      <c r="AB24" s="68"/>
      <c r="AC24" s="68"/>
      <c r="AD24" s="68"/>
      <c r="AE24" s="68"/>
      <c r="AF24" s="68"/>
      <c r="AG24" s="68"/>
    </row>
    <row r="25" spans="1:33" ht="39.950000000000003" customHeight="1" x14ac:dyDescent="0.25">
      <c r="A25" s="46">
        <v>19</v>
      </c>
      <c r="B25" s="33">
        <v>27</v>
      </c>
      <c r="C25" s="64" t="s">
        <v>82</v>
      </c>
      <c r="D25" s="71" t="s">
        <v>48</v>
      </c>
      <c r="E25" s="88" t="s">
        <v>74</v>
      </c>
      <c r="F25" s="73" t="s">
        <v>76</v>
      </c>
      <c r="G25" s="72" t="s">
        <v>77</v>
      </c>
      <c r="H25" s="30">
        <v>4749.99</v>
      </c>
      <c r="I25" s="91">
        <v>0</v>
      </c>
      <c r="J25" s="134">
        <f t="shared" si="0"/>
        <v>0</v>
      </c>
      <c r="K25" s="135">
        <f t="shared" si="1"/>
        <v>0</v>
      </c>
      <c r="L25" s="136"/>
      <c r="M25" s="137">
        <f t="shared" si="2"/>
        <v>0</v>
      </c>
      <c r="N25" s="136"/>
      <c r="O25" s="136"/>
      <c r="P25" s="136"/>
      <c r="Q25" s="138">
        <f t="shared" si="3"/>
        <v>0</v>
      </c>
      <c r="R25" s="80" t="str">
        <f t="shared" si="4"/>
        <v>OK</v>
      </c>
      <c r="S25" s="68"/>
      <c r="T25" s="68"/>
      <c r="U25" s="68"/>
      <c r="V25" s="68"/>
      <c r="W25" s="68"/>
      <c r="X25" s="68"/>
      <c r="Y25" s="68"/>
      <c r="Z25" s="68"/>
      <c r="AA25" s="68"/>
      <c r="AB25" s="68"/>
      <c r="AC25" s="68"/>
      <c r="AD25" s="68"/>
      <c r="AE25" s="68"/>
      <c r="AF25" s="68"/>
      <c r="AG25" s="68"/>
    </row>
    <row r="26" spans="1:33" ht="39.950000000000003" customHeight="1" x14ac:dyDescent="0.25">
      <c r="A26" s="221">
        <v>20</v>
      </c>
      <c r="B26" s="36">
        <v>28</v>
      </c>
      <c r="C26" s="225" t="s">
        <v>87</v>
      </c>
      <c r="D26" s="71" t="s">
        <v>49</v>
      </c>
      <c r="E26" s="88" t="s">
        <v>75</v>
      </c>
      <c r="F26" s="73" t="s">
        <v>76</v>
      </c>
      <c r="G26" s="72" t="s">
        <v>77</v>
      </c>
      <c r="H26" s="30">
        <v>19713</v>
      </c>
      <c r="I26" s="91">
        <v>0</v>
      </c>
      <c r="J26" s="134">
        <f t="shared" si="0"/>
        <v>0</v>
      </c>
      <c r="K26" s="135">
        <f t="shared" si="1"/>
        <v>0</v>
      </c>
      <c r="L26" s="136"/>
      <c r="M26" s="137">
        <f t="shared" si="2"/>
        <v>0</v>
      </c>
      <c r="N26" s="136"/>
      <c r="O26" s="136"/>
      <c r="P26" s="136"/>
      <c r="Q26" s="138">
        <f t="shared" si="3"/>
        <v>0</v>
      </c>
      <c r="R26" s="80" t="str">
        <f t="shared" si="4"/>
        <v>OK</v>
      </c>
      <c r="S26" s="68"/>
      <c r="T26" s="68"/>
      <c r="U26" s="68"/>
      <c r="V26" s="68"/>
      <c r="W26" s="68"/>
      <c r="X26" s="68"/>
      <c r="Y26" s="68"/>
      <c r="Z26" s="68"/>
      <c r="AA26" s="68"/>
      <c r="AB26" s="68"/>
      <c r="AC26" s="68"/>
      <c r="AD26" s="68"/>
      <c r="AE26" s="68"/>
      <c r="AF26" s="68"/>
      <c r="AG26" s="68"/>
    </row>
    <row r="27" spans="1:33" ht="39.950000000000003" customHeight="1" x14ac:dyDescent="0.25">
      <c r="A27" s="222"/>
      <c r="B27" s="33">
        <v>29</v>
      </c>
      <c r="C27" s="226"/>
      <c r="D27" s="71" t="s">
        <v>50</v>
      </c>
      <c r="E27" s="88" t="s">
        <v>75</v>
      </c>
      <c r="F27" s="73" t="s">
        <v>76</v>
      </c>
      <c r="G27" s="72" t="s">
        <v>77</v>
      </c>
      <c r="H27" s="30">
        <v>19713</v>
      </c>
      <c r="I27" s="91">
        <v>0</v>
      </c>
      <c r="J27" s="134">
        <f t="shared" si="0"/>
        <v>0</v>
      </c>
      <c r="K27" s="135">
        <f t="shared" si="1"/>
        <v>0</v>
      </c>
      <c r="L27" s="136"/>
      <c r="M27" s="137">
        <f t="shared" si="2"/>
        <v>0</v>
      </c>
      <c r="N27" s="136"/>
      <c r="O27" s="136"/>
      <c r="P27" s="136"/>
      <c r="Q27" s="138">
        <f t="shared" si="3"/>
        <v>0</v>
      </c>
      <c r="R27" s="80" t="str">
        <f t="shared" si="4"/>
        <v>OK</v>
      </c>
      <c r="S27" s="68"/>
      <c r="T27" s="68"/>
      <c r="U27" s="68"/>
      <c r="V27" s="68"/>
      <c r="W27" s="68"/>
      <c r="X27" s="68"/>
      <c r="Y27" s="68"/>
      <c r="Z27" s="68"/>
      <c r="AA27" s="68"/>
      <c r="AB27" s="68"/>
      <c r="AC27" s="68"/>
      <c r="AD27" s="68"/>
      <c r="AE27" s="68"/>
      <c r="AF27" s="68"/>
      <c r="AG27" s="68"/>
    </row>
    <row r="28" spans="1:33" ht="39.950000000000003" customHeight="1" x14ac:dyDescent="0.25">
      <c r="A28" s="222"/>
      <c r="B28" s="36">
        <v>30</v>
      </c>
      <c r="C28" s="226"/>
      <c r="D28" s="71" t="s">
        <v>51</v>
      </c>
      <c r="E28" s="88" t="s">
        <v>75</v>
      </c>
      <c r="F28" s="73" t="s">
        <v>76</v>
      </c>
      <c r="G28" s="72" t="s">
        <v>77</v>
      </c>
      <c r="H28" s="30">
        <v>26239</v>
      </c>
      <c r="I28" s="91">
        <v>0</v>
      </c>
      <c r="J28" s="134">
        <f t="shared" si="0"/>
        <v>0</v>
      </c>
      <c r="K28" s="135">
        <f t="shared" si="1"/>
        <v>0</v>
      </c>
      <c r="L28" s="136"/>
      <c r="M28" s="137">
        <f t="shared" si="2"/>
        <v>0</v>
      </c>
      <c r="N28" s="136"/>
      <c r="O28" s="136"/>
      <c r="P28" s="136"/>
      <c r="Q28" s="138">
        <f t="shared" si="3"/>
        <v>0</v>
      </c>
      <c r="R28" s="80" t="str">
        <f t="shared" si="4"/>
        <v>OK</v>
      </c>
      <c r="S28" s="68"/>
      <c r="T28" s="68"/>
      <c r="U28" s="68"/>
      <c r="V28" s="68"/>
      <c r="W28" s="68"/>
      <c r="X28" s="68"/>
      <c r="Y28" s="68"/>
      <c r="Z28" s="68"/>
      <c r="AA28" s="68"/>
      <c r="AB28" s="68"/>
      <c r="AC28" s="68"/>
      <c r="AD28" s="68"/>
      <c r="AE28" s="68"/>
      <c r="AF28" s="68"/>
      <c r="AG28" s="68"/>
    </row>
    <row r="29" spans="1:33" ht="27.95" customHeight="1" x14ac:dyDescent="0.25">
      <c r="A29" s="223"/>
      <c r="B29" s="60">
        <v>31</v>
      </c>
      <c r="C29" s="227"/>
      <c r="D29" s="49" t="s">
        <v>52</v>
      </c>
      <c r="E29" s="87" t="s">
        <v>75</v>
      </c>
      <c r="F29" s="61" t="s">
        <v>76</v>
      </c>
      <c r="G29" s="62" t="s">
        <v>77</v>
      </c>
      <c r="H29" s="63">
        <v>63503</v>
      </c>
      <c r="I29" s="91">
        <v>0</v>
      </c>
      <c r="J29" s="134">
        <f t="shared" si="0"/>
        <v>0</v>
      </c>
      <c r="K29" s="135">
        <f t="shared" si="1"/>
        <v>0</v>
      </c>
      <c r="L29" s="136"/>
      <c r="M29" s="137">
        <f t="shared" si="2"/>
        <v>0</v>
      </c>
      <c r="N29" s="136"/>
      <c r="O29" s="136"/>
      <c r="P29" s="136"/>
      <c r="Q29" s="138">
        <f t="shared" si="3"/>
        <v>0</v>
      </c>
      <c r="R29" s="80" t="str">
        <f t="shared" si="4"/>
        <v>OK</v>
      </c>
      <c r="S29" s="8"/>
      <c r="T29" s="8"/>
      <c r="U29" s="8"/>
      <c r="V29" s="8"/>
      <c r="W29" s="8"/>
      <c r="X29" s="8"/>
      <c r="Y29" s="8"/>
      <c r="Z29" s="8"/>
      <c r="AA29" s="8"/>
      <c r="AB29" s="68"/>
      <c r="AC29" s="68"/>
      <c r="AD29" s="68"/>
      <c r="AE29" s="68"/>
      <c r="AF29" s="68"/>
      <c r="AG29" s="8"/>
    </row>
    <row r="30" spans="1:33" s="45" customFormat="1" ht="15.75" x14ac:dyDescent="0.25">
      <c r="A30" s="39"/>
      <c r="B30" s="39"/>
      <c r="C30" s="89"/>
      <c r="D30" s="40"/>
      <c r="E30" s="41"/>
      <c r="F30" s="41"/>
      <c r="G30" s="41"/>
      <c r="H30" s="42"/>
      <c r="I30" s="152">
        <f>SUM(I4:I29)</f>
        <v>1</v>
      </c>
      <c r="L30" s="92"/>
      <c r="M30" s="92"/>
      <c r="N30" s="92"/>
      <c r="O30" s="92"/>
      <c r="P30" s="92"/>
      <c r="Q30" s="78">
        <f>SUM(Q4:Q29)</f>
        <v>1</v>
      </c>
      <c r="R30" s="43"/>
      <c r="S30" s="44">
        <f t="shared" ref="S30:AA30" si="5">SUMPRODUCT($H$4:$H$29,S4:S29)</f>
        <v>0</v>
      </c>
      <c r="T30" s="44">
        <f t="shared" si="5"/>
        <v>0</v>
      </c>
      <c r="U30" s="44">
        <f t="shared" si="5"/>
        <v>0</v>
      </c>
      <c r="V30" s="44">
        <f t="shared" si="5"/>
        <v>0</v>
      </c>
      <c r="W30" s="44">
        <f t="shared" si="5"/>
        <v>0</v>
      </c>
      <c r="X30" s="44">
        <f t="shared" si="5"/>
        <v>0</v>
      </c>
      <c r="Y30" s="44">
        <f t="shared" si="5"/>
        <v>0</v>
      </c>
      <c r="Z30" s="44">
        <f t="shared" si="5"/>
        <v>0</v>
      </c>
      <c r="AA30" s="44">
        <f t="shared" si="5"/>
        <v>0</v>
      </c>
      <c r="AB30" s="44"/>
      <c r="AC30" s="44"/>
      <c r="AD30" s="44"/>
      <c r="AE30" s="44"/>
      <c r="AF30" s="44"/>
      <c r="AG30" s="44">
        <f>SUMPRODUCT($H$4:$H$29,AG4:AG29)</f>
        <v>0</v>
      </c>
    </row>
    <row r="31" spans="1:33" ht="16.5" thickBot="1" x14ac:dyDescent="0.3">
      <c r="I31" s="143">
        <f>SUMPRODUCT($H$4:$H$29,I4:I29)</f>
        <v>30100</v>
      </c>
      <c r="J31" s="143">
        <f>SUMPRODUCT($H$4:$H$29,J4:J29)</f>
        <v>0</v>
      </c>
      <c r="K31" s="143">
        <f>SUMPRODUCT($H$4:$H$29,K4:K29)</f>
        <v>0</v>
      </c>
      <c r="T31" s="26"/>
    </row>
    <row r="32" spans="1:33" ht="15.75" thickBot="1" x14ac:dyDescent="0.3">
      <c r="C32" s="228" t="s">
        <v>103</v>
      </c>
      <c r="D32" s="229"/>
      <c r="E32" s="229"/>
      <c r="F32" s="229"/>
      <c r="G32" s="229"/>
      <c r="H32" s="230"/>
    </row>
  </sheetData>
  <autoFilter ref="A3:AG30" xr:uid="{00000000-0001-0000-0000-000000000000}"/>
  <mergeCells count="27">
    <mergeCell ref="C32:H32"/>
    <mergeCell ref="A4:A8"/>
    <mergeCell ref="C4:C8"/>
    <mergeCell ref="A17:A21"/>
    <mergeCell ref="C17:C21"/>
    <mergeCell ref="A26:A29"/>
    <mergeCell ref="C26:C29"/>
    <mergeCell ref="AG1:AG2"/>
    <mergeCell ref="V1:V2"/>
    <mergeCell ref="W1:W2"/>
    <mergeCell ref="X1:X2"/>
    <mergeCell ref="Y1:Y2"/>
    <mergeCell ref="Z1:Z2"/>
    <mergeCell ref="AA1:AA2"/>
    <mergeCell ref="AB1:AB2"/>
    <mergeCell ref="AC1:AC2"/>
    <mergeCell ref="AD1:AD2"/>
    <mergeCell ref="AE1:AE2"/>
    <mergeCell ref="AF1:AF2"/>
    <mergeCell ref="U1:U2"/>
    <mergeCell ref="A2:H2"/>
    <mergeCell ref="I2:R2"/>
    <mergeCell ref="A1:C1"/>
    <mergeCell ref="D1:H1"/>
    <mergeCell ref="I1:R1"/>
    <mergeCell ref="S1:S2"/>
    <mergeCell ref="T1:T2"/>
  </mergeCells>
  <conditionalFormatting sqref="S4:AG29">
    <cfRule type="cellIs" dxfId="14" priority="3" stopIfTrue="1" operator="greaterThan">
      <formula>0</formula>
    </cfRule>
    <cfRule type="cellIs" dxfId="13" priority="4" stopIfTrue="1" operator="greaterThan">
      <formula>0</formula>
    </cfRule>
    <cfRule type="cellIs" dxfId="12" priority="5"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6D49E-6D62-467B-91E0-288C06D28565}">
  <dimension ref="A1:AG32"/>
  <sheetViews>
    <sheetView zoomScale="70" zoomScaleNormal="70" workbookViewId="0">
      <selection activeCell="L4" sqref="L4"/>
    </sheetView>
  </sheetViews>
  <sheetFormatPr defaultColWidth="9.7109375" defaultRowHeight="15" x14ac:dyDescent="0.25"/>
  <cols>
    <col min="1" max="2" width="7.85546875" style="3" customWidth="1"/>
    <col min="3" max="3" width="29.42578125" style="90" customWidth="1"/>
    <col min="4" max="4" width="39.42578125" style="18" customWidth="1"/>
    <col min="5" max="5" width="26" style="19" customWidth="1"/>
    <col min="6" max="6" width="18.85546875" style="19" customWidth="1"/>
    <col min="7" max="7" width="16.28515625" style="19" customWidth="1"/>
    <col min="8" max="8" width="19.140625" style="2" customWidth="1"/>
    <col min="9" max="9" width="19.5703125" style="93" bestFit="1" customWidth="1"/>
    <col min="10" max="16" width="13.28515625" style="93" customWidth="1"/>
    <col min="17" max="17" width="12.85546875" style="20" customWidth="1"/>
    <col min="18" max="18" width="12.42578125" style="7" customWidth="1"/>
    <col min="19" max="19" width="15.140625" style="6" customWidth="1"/>
    <col min="20" max="20" width="13.42578125" style="6" customWidth="1"/>
    <col min="21" max="21" width="13.42578125" style="4" customWidth="1"/>
    <col min="22" max="22" width="14.140625" style="4" customWidth="1"/>
    <col min="23" max="23" width="14.140625" style="1" customWidth="1"/>
    <col min="24" max="24" width="14" style="1" bestFit="1" customWidth="1"/>
    <col min="25" max="25" width="14.140625" style="1" customWidth="1"/>
    <col min="26" max="26" width="14.42578125" style="5" customWidth="1"/>
    <col min="27" max="27" width="15.28515625" style="1" customWidth="1"/>
    <col min="28" max="29" width="14.42578125" style="1" customWidth="1"/>
    <col min="30" max="30" width="14.5703125" style="1" customWidth="1"/>
    <col min="31" max="31" width="14" style="1" customWidth="1"/>
    <col min="32" max="32" width="15" style="1" customWidth="1"/>
    <col min="33" max="33" width="14.85546875" style="1" customWidth="1"/>
    <col min="34" max="16384" width="9.7109375" style="1"/>
  </cols>
  <sheetData>
    <row r="1" spans="1:33" ht="38.25" customHeight="1" x14ac:dyDescent="0.25">
      <c r="A1" s="218" t="s">
        <v>78</v>
      </c>
      <c r="B1" s="218"/>
      <c r="C1" s="218"/>
      <c r="D1" s="218" t="s">
        <v>105</v>
      </c>
      <c r="E1" s="218"/>
      <c r="F1" s="218"/>
      <c r="G1" s="218"/>
      <c r="H1" s="218"/>
      <c r="I1" s="219" t="s">
        <v>23</v>
      </c>
      <c r="J1" s="220"/>
      <c r="K1" s="220"/>
      <c r="L1" s="220"/>
      <c r="M1" s="220"/>
      <c r="N1" s="220"/>
      <c r="O1" s="220"/>
      <c r="P1" s="220"/>
      <c r="Q1" s="219"/>
      <c r="R1" s="219"/>
      <c r="S1" s="234" t="s">
        <v>138</v>
      </c>
      <c r="T1" s="210" t="s">
        <v>19</v>
      </c>
      <c r="U1" s="210" t="s">
        <v>19</v>
      </c>
      <c r="V1" s="210" t="s">
        <v>19</v>
      </c>
      <c r="W1" s="210" t="s">
        <v>19</v>
      </c>
      <c r="X1" s="210" t="s">
        <v>19</v>
      </c>
      <c r="Y1" s="210" t="s">
        <v>19</v>
      </c>
      <c r="Z1" s="210" t="s">
        <v>19</v>
      </c>
      <c r="AA1" s="210" t="s">
        <v>19</v>
      </c>
      <c r="AB1" s="210" t="s">
        <v>19</v>
      </c>
      <c r="AC1" s="210" t="s">
        <v>19</v>
      </c>
      <c r="AD1" s="210" t="s">
        <v>19</v>
      </c>
      <c r="AE1" s="210" t="s">
        <v>19</v>
      </c>
      <c r="AF1" s="210" t="s">
        <v>19</v>
      </c>
      <c r="AG1" s="210" t="s">
        <v>19</v>
      </c>
    </row>
    <row r="2" spans="1:33" ht="33.75" customHeight="1" x14ac:dyDescent="0.25">
      <c r="A2" s="215" t="s">
        <v>98</v>
      </c>
      <c r="B2" s="216"/>
      <c r="C2" s="216"/>
      <c r="D2" s="216"/>
      <c r="E2" s="216"/>
      <c r="F2" s="216"/>
      <c r="G2" s="216"/>
      <c r="H2" s="217"/>
      <c r="I2" s="211" t="s">
        <v>22</v>
      </c>
      <c r="J2" s="212"/>
      <c r="K2" s="212"/>
      <c r="L2" s="212"/>
      <c r="M2" s="212"/>
      <c r="N2" s="212"/>
      <c r="O2" s="212"/>
      <c r="P2" s="212"/>
      <c r="Q2" s="213"/>
      <c r="R2" s="214"/>
      <c r="S2" s="234"/>
      <c r="T2" s="210"/>
      <c r="U2" s="210"/>
      <c r="V2" s="210"/>
      <c r="W2" s="210"/>
      <c r="X2" s="210"/>
      <c r="Y2" s="210"/>
      <c r="Z2" s="210"/>
      <c r="AA2" s="210"/>
      <c r="AB2" s="210"/>
      <c r="AC2" s="210"/>
      <c r="AD2" s="210"/>
      <c r="AE2" s="210"/>
      <c r="AF2" s="210"/>
      <c r="AG2" s="210"/>
    </row>
    <row r="3" spans="1:33" s="2" customFormat="1" ht="60" x14ac:dyDescent="0.2">
      <c r="A3" s="74" t="s">
        <v>4</v>
      </c>
      <c r="B3" s="74" t="s">
        <v>2</v>
      </c>
      <c r="C3" s="74" t="s">
        <v>15</v>
      </c>
      <c r="D3" s="74" t="s">
        <v>20</v>
      </c>
      <c r="E3" s="74" t="s">
        <v>25</v>
      </c>
      <c r="F3" s="74" t="s">
        <v>14</v>
      </c>
      <c r="G3" s="74" t="s">
        <v>3</v>
      </c>
      <c r="H3" s="79" t="s">
        <v>17</v>
      </c>
      <c r="I3" s="21" t="s">
        <v>21</v>
      </c>
      <c r="J3" s="140" t="s">
        <v>107</v>
      </c>
      <c r="K3" s="140" t="s">
        <v>108</v>
      </c>
      <c r="L3" s="140" t="s">
        <v>109</v>
      </c>
      <c r="M3" s="140" t="s">
        <v>110</v>
      </c>
      <c r="N3" s="140" t="s">
        <v>111</v>
      </c>
      <c r="O3" s="140" t="s">
        <v>112</v>
      </c>
      <c r="P3" s="140" t="s">
        <v>113</v>
      </c>
      <c r="Q3" s="141" t="s">
        <v>0</v>
      </c>
      <c r="R3" s="23" t="s">
        <v>1</v>
      </c>
      <c r="S3" s="181">
        <v>45785</v>
      </c>
      <c r="T3" s="17" t="s">
        <v>24</v>
      </c>
      <c r="U3" s="17" t="s">
        <v>24</v>
      </c>
      <c r="V3" s="17" t="s">
        <v>24</v>
      </c>
      <c r="W3" s="17" t="s">
        <v>24</v>
      </c>
      <c r="X3" s="17" t="s">
        <v>24</v>
      </c>
      <c r="Y3" s="17" t="s">
        <v>24</v>
      </c>
      <c r="Z3" s="17" t="s">
        <v>24</v>
      </c>
      <c r="AA3" s="17" t="s">
        <v>24</v>
      </c>
      <c r="AB3" s="17" t="s">
        <v>24</v>
      </c>
      <c r="AC3" s="17" t="s">
        <v>24</v>
      </c>
      <c r="AD3" s="17" t="s">
        <v>24</v>
      </c>
      <c r="AE3" s="17" t="s">
        <v>24</v>
      </c>
      <c r="AF3" s="17" t="s">
        <v>24</v>
      </c>
      <c r="AG3" s="17" t="s">
        <v>24</v>
      </c>
    </row>
    <row r="4" spans="1:33" ht="39.950000000000003" customHeight="1" x14ac:dyDescent="0.25">
      <c r="A4" s="207">
        <v>1</v>
      </c>
      <c r="B4" s="33">
        <v>1</v>
      </c>
      <c r="C4" s="204" t="s">
        <v>79</v>
      </c>
      <c r="D4" s="75" t="s">
        <v>27</v>
      </c>
      <c r="E4" s="82" t="s">
        <v>53</v>
      </c>
      <c r="F4" s="34" t="s">
        <v>76</v>
      </c>
      <c r="G4" s="34" t="s">
        <v>77</v>
      </c>
      <c r="H4" s="35">
        <v>5826</v>
      </c>
      <c r="I4" s="91">
        <v>2</v>
      </c>
      <c r="J4" s="134">
        <f>IF(SUM(S4:AJ4)&gt;I4+L4,I4+L4,SUM(S4:AJ4))</f>
        <v>1</v>
      </c>
      <c r="K4" s="135">
        <f>(SUM(S4:AJ4))</f>
        <v>1</v>
      </c>
      <c r="L4" s="136">
        <v>-1</v>
      </c>
      <c r="M4" s="137">
        <f>ROUND(IF(I4*0.25-0.5&lt;0,0,I4*0.25-0.5),0)-P4-N4</f>
        <v>0</v>
      </c>
      <c r="N4" s="136"/>
      <c r="O4" s="136"/>
      <c r="P4" s="136"/>
      <c r="Q4" s="138">
        <f>I4-(SUM(S4:AB4))+L4</f>
        <v>0</v>
      </c>
      <c r="R4" s="80" t="str">
        <f>IF(Q4&lt;0,"ATENÇÃO","OK")</f>
        <v>OK</v>
      </c>
      <c r="S4" s="180">
        <v>1</v>
      </c>
      <c r="T4" s="32"/>
      <c r="U4" s="8"/>
      <c r="V4" s="8"/>
      <c r="W4" s="8"/>
      <c r="X4" s="8"/>
      <c r="Y4" s="8"/>
      <c r="Z4" s="8"/>
      <c r="AA4" s="8"/>
      <c r="AB4" s="68"/>
      <c r="AC4" s="68"/>
      <c r="AD4" s="68"/>
      <c r="AE4" s="68"/>
      <c r="AF4" s="68"/>
      <c r="AG4" s="8"/>
    </row>
    <row r="5" spans="1:33" ht="39.950000000000003" customHeight="1" x14ac:dyDescent="0.25">
      <c r="A5" s="208"/>
      <c r="B5" s="36">
        <v>2</v>
      </c>
      <c r="C5" s="205"/>
      <c r="D5" s="75" t="s">
        <v>28</v>
      </c>
      <c r="E5" s="82" t="s">
        <v>54</v>
      </c>
      <c r="F5" s="37" t="s">
        <v>76</v>
      </c>
      <c r="G5" s="34" t="s">
        <v>77</v>
      </c>
      <c r="H5" s="38">
        <v>7768</v>
      </c>
      <c r="I5" s="91">
        <v>0</v>
      </c>
      <c r="J5" s="134">
        <f t="shared" ref="J5:J29" si="0">IF(SUM(S5:AJ5)&gt;I5+L5,I5+L5,SUM(S5:AJ5))</f>
        <v>0</v>
      </c>
      <c r="K5" s="135">
        <f t="shared" ref="K5:K29" si="1">(SUM(S5:AJ5))</f>
        <v>0</v>
      </c>
      <c r="L5" s="136"/>
      <c r="M5" s="137">
        <f t="shared" ref="M5:M29" si="2">ROUND(IF(I5*0.25-0.5&lt;0,0,I5*0.25-0.5),0)-P5-N5</f>
        <v>0</v>
      </c>
      <c r="N5" s="136"/>
      <c r="O5" s="136"/>
      <c r="P5" s="136"/>
      <c r="Q5" s="138">
        <f t="shared" ref="Q5:Q29" si="3">I5-(SUM(S5:AB5))+L5</f>
        <v>0</v>
      </c>
      <c r="R5" s="80" t="str">
        <f t="shared" ref="R5:R29" si="4">IF(Q5&lt;0,"ATENÇÃO","OK")</f>
        <v>OK</v>
      </c>
      <c r="S5" s="180"/>
      <c r="T5" s="32"/>
      <c r="U5" s="8"/>
      <c r="V5" s="8"/>
      <c r="W5" s="8"/>
      <c r="X5" s="8"/>
      <c r="Y5" s="8"/>
      <c r="Z5" s="8"/>
      <c r="AA5" s="8"/>
      <c r="AB5" s="68"/>
      <c r="AC5" s="68"/>
      <c r="AD5" s="68"/>
      <c r="AE5" s="68"/>
      <c r="AF5" s="68"/>
      <c r="AG5" s="8"/>
    </row>
    <row r="6" spans="1:33" ht="39.950000000000003" customHeight="1" x14ac:dyDescent="0.25">
      <c r="A6" s="208"/>
      <c r="B6" s="33">
        <v>3</v>
      </c>
      <c r="C6" s="205"/>
      <c r="D6" s="76" t="s">
        <v>29</v>
      </c>
      <c r="E6" s="83" t="s">
        <v>55</v>
      </c>
      <c r="F6" s="48" t="s">
        <v>76</v>
      </c>
      <c r="G6" s="48" t="s">
        <v>77</v>
      </c>
      <c r="H6" s="53">
        <v>3954</v>
      </c>
      <c r="I6" s="91">
        <v>0</v>
      </c>
      <c r="J6" s="134">
        <f t="shared" si="0"/>
        <v>0</v>
      </c>
      <c r="K6" s="135">
        <f t="shared" si="1"/>
        <v>0</v>
      </c>
      <c r="L6" s="136"/>
      <c r="M6" s="137">
        <f t="shared" si="2"/>
        <v>0</v>
      </c>
      <c r="N6" s="136"/>
      <c r="O6" s="136"/>
      <c r="P6" s="136"/>
      <c r="Q6" s="138">
        <f t="shared" si="3"/>
        <v>0</v>
      </c>
      <c r="R6" s="80" t="str">
        <f t="shared" si="4"/>
        <v>OK</v>
      </c>
      <c r="S6" s="180"/>
      <c r="T6" s="8"/>
      <c r="U6" s="8"/>
      <c r="V6" s="8"/>
      <c r="W6" s="8"/>
      <c r="X6" s="8"/>
      <c r="Y6" s="8"/>
      <c r="Z6" s="8"/>
      <c r="AA6" s="8"/>
      <c r="AB6" s="68"/>
      <c r="AC6" s="68"/>
      <c r="AD6" s="68"/>
      <c r="AE6" s="68"/>
      <c r="AF6" s="68"/>
      <c r="AG6" s="8"/>
    </row>
    <row r="7" spans="1:33" ht="39.950000000000003" customHeight="1" x14ac:dyDescent="0.25">
      <c r="A7" s="208"/>
      <c r="B7" s="36">
        <v>4</v>
      </c>
      <c r="C7" s="205"/>
      <c r="D7" s="76" t="s">
        <v>30</v>
      </c>
      <c r="E7" s="83" t="s">
        <v>56</v>
      </c>
      <c r="F7" s="47" t="s">
        <v>76</v>
      </c>
      <c r="G7" s="48" t="s">
        <v>77</v>
      </c>
      <c r="H7" s="30">
        <v>5272</v>
      </c>
      <c r="I7" s="91">
        <v>0</v>
      </c>
      <c r="J7" s="134">
        <f t="shared" si="0"/>
        <v>0</v>
      </c>
      <c r="K7" s="135">
        <f t="shared" si="1"/>
        <v>0</v>
      </c>
      <c r="L7" s="136"/>
      <c r="M7" s="137">
        <f t="shared" si="2"/>
        <v>0</v>
      </c>
      <c r="N7" s="136"/>
      <c r="O7" s="136"/>
      <c r="P7" s="136"/>
      <c r="Q7" s="138">
        <f t="shared" si="3"/>
        <v>0</v>
      </c>
      <c r="R7" s="80" t="str">
        <f t="shared" si="4"/>
        <v>OK</v>
      </c>
      <c r="S7" s="180"/>
      <c r="T7" s="8"/>
      <c r="U7" s="8"/>
      <c r="V7" s="8"/>
      <c r="W7" s="8"/>
      <c r="X7" s="8"/>
      <c r="Y7" s="8"/>
      <c r="Z7" s="8"/>
      <c r="AA7" s="8"/>
      <c r="AB7" s="68"/>
      <c r="AC7" s="68"/>
      <c r="AD7" s="68"/>
      <c r="AE7" s="68"/>
      <c r="AF7" s="68"/>
      <c r="AG7" s="8"/>
    </row>
    <row r="8" spans="1:33" ht="39.950000000000003" customHeight="1" x14ac:dyDescent="0.25">
      <c r="A8" s="209"/>
      <c r="B8" s="33">
        <v>5</v>
      </c>
      <c r="C8" s="206"/>
      <c r="D8" s="77" t="s">
        <v>31</v>
      </c>
      <c r="E8" s="84" t="s">
        <v>57</v>
      </c>
      <c r="F8" s="54" t="s">
        <v>76</v>
      </c>
      <c r="G8" s="55" t="s">
        <v>77</v>
      </c>
      <c r="H8" s="31">
        <v>1134.4000000000001</v>
      </c>
      <c r="I8" s="91">
        <v>0</v>
      </c>
      <c r="J8" s="134">
        <f t="shared" si="0"/>
        <v>0</v>
      </c>
      <c r="K8" s="135">
        <f t="shared" si="1"/>
        <v>0</v>
      </c>
      <c r="L8" s="136"/>
      <c r="M8" s="137">
        <f t="shared" si="2"/>
        <v>0</v>
      </c>
      <c r="N8" s="136"/>
      <c r="O8" s="136"/>
      <c r="P8" s="136"/>
      <c r="Q8" s="138">
        <f t="shared" si="3"/>
        <v>0</v>
      </c>
      <c r="R8" s="80" t="str">
        <f t="shared" si="4"/>
        <v>OK</v>
      </c>
      <c r="S8" s="180"/>
      <c r="T8" s="8"/>
      <c r="U8" s="8"/>
      <c r="V8" s="8"/>
      <c r="W8" s="8"/>
      <c r="X8" s="8"/>
      <c r="Y8" s="8"/>
      <c r="Z8" s="8"/>
      <c r="AA8" s="8"/>
      <c r="AB8" s="68"/>
      <c r="AC8" s="68"/>
      <c r="AD8" s="68"/>
      <c r="AE8" s="68"/>
      <c r="AF8" s="68"/>
      <c r="AG8" s="8"/>
    </row>
    <row r="9" spans="1:33" ht="39.950000000000003" customHeight="1" x14ac:dyDescent="0.25">
      <c r="A9" s="46">
        <v>3</v>
      </c>
      <c r="B9" s="33">
        <v>7</v>
      </c>
      <c r="C9" s="56" t="s">
        <v>80</v>
      </c>
      <c r="D9" s="57" t="s">
        <v>32</v>
      </c>
      <c r="E9" s="85" t="s">
        <v>58</v>
      </c>
      <c r="F9" s="59" t="s">
        <v>76</v>
      </c>
      <c r="G9" s="58" t="s">
        <v>77</v>
      </c>
      <c r="H9" s="30">
        <v>725</v>
      </c>
      <c r="I9" s="91">
        <v>0</v>
      </c>
      <c r="J9" s="134">
        <f t="shared" si="0"/>
        <v>0</v>
      </c>
      <c r="K9" s="135">
        <f t="shared" si="1"/>
        <v>0</v>
      </c>
      <c r="L9" s="136"/>
      <c r="M9" s="137">
        <f t="shared" si="2"/>
        <v>0</v>
      </c>
      <c r="N9" s="136"/>
      <c r="O9" s="136"/>
      <c r="P9" s="136"/>
      <c r="Q9" s="138">
        <f t="shared" si="3"/>
        <v>0</v>
      </c>
      <c r="R9" s="80" t="str">
        <f t="shared" si="4"/>
        <v>OK</v>
      </c>
      <c r="S9" s="180"/>
      <c r="T9" s="27"/>
      <c r="U9" s="8"/>
      <c r="V9" s="8"/>
      <c r="W9" s="8"/>
      <c r="X9" s="8"/>
      <c r="Y9" s="8"/>
      <c r="Z9" s="8"/>
      <c r="AA9" s="8"/>
      <c r="AB9" s="68"/>
      <c r="AC9" s="68"/>
      <c r="AD9" s="68"/>
      <c r="AE9" s="68"/>
      <c r="AF9" s="68"/>
      <c r="AG9" s="8"/>
    </row>
    <row r="10" spans="1:33" ht="39.950000000000003" customHeight="1" x14ac:dyDescent="0.25">
      <c r="A10" s="29">
        <v>4</v>
      </c>
      <c r="B10" s="36">
        <v>8</v>
      </c>
      <c r="C10" s="56" t="s">
        <v>80</v>
      </c>
      <c r="D10" s="65" t="s">
        <v>33</v>
      </c>
      <c r="E10" s="86" t="s">
        <v>59</v>
      </c>
      <c r="F10" s="66" t="s">
        <v>76</v>
      </c>
      <c r="G10" s="67" t="s">
        <v>77</v>
      </c>
      <c r="H10" s="30">
        <v>1983.33</v>
      </c>
      <c r="I10" s="91">
        <v>0</v>
      </c>
      <c r="J10" s="134">
        <f t="shared" si="0"/>
        <v>0</v>
      </c>
      <c r="K10" s="135">
        <f t="shared" si="1"/>
        <v>0</v>
      </c>
      <c r="L10" s="136"/>
      <c r="M10" s="137">
        <f t="shared" si="2"/>
        <v>0</v>
      </c>
      <c r="N10" s="136"/>
      <c r="O10" s="136"/>
      <c r="P10" s="136"/>
      <c r="Q10" s="138">
        <f t="shared" si="3"/>
        <v>0</v>
      </c>
      <c r="R10" s="80" t="str">
        <f t="shared" si="4"/>
        <v>OK</v>
      </c>
      <c r="S10" s="180"/>
      <c r="T10" s="69"/>
      <c r="U10" s="68"/>
      <c r="V10" s="68"/>
      <c r="W10" s="68"/>
      <c r="X10" s="68"/>
      <c r="Y10" s="68"/>
      <c r="Z10" s="68"/>
      <c r="AA10" s="68"/>
      <c r="AB10" s="68"/>
      <c r="AC10" s="68"/>
      <c r="AD10" s="68"/>
      <c r="AE10" s="68"/>
      <c r="AF10" s="68"/>
      <c r="AG10" s="68"/>
    </row>
    <row r="11" spans="1:33" ht="49.5" customHeight="1" x14ac:dyDescent="0.25">
      <c r="A11" s="29">
        <v>6</v>
      </c>
      <c r="B11" s="36">
        <v>10</v>
      </c>
      <c r="C11" s="64" t="s">
        <v>81</v>
      </c>
      <c r="D11" s="65" t="s">
        <v>34</v>
      </c>
      <c r="E11" s="86" t="s">
        <v>60</v>
      </c>
      <c r="F11" s="66" t="s">
        <v>76</v>
      </c>
      <c r="G11" s="67" t="s">
        <v>77</v>
      </c>
      <c r="H11" s="30">
        <v>948</v>
      </c>
      <c r="I11" s="91">
        <v>0</v>
      </c>
      <c r="J11" s="134">
        <f t="shared" si="0"/>
        <v>0</v>
      </c>
      <c r="K11" s="135">
        <f t="shared" si="1"/>
        <v>0</v>
      </c>
      <c r="L11" s="136"/>
      <c r="M11" s="137">
        <f t="shared" si="2"/>
        <v>0</v>
      </c>
      <c r="N11" s="136"/>
      <c r="O11" s="136"/>
      <c r="P11" s="136"/>
      <c r="Q11" s="138">
        <f t="shared" si="3"/>
        <v>0</v>
      </c>
      <c r="R11" s="80" t="str">
        <f t="shared" si="4"/>
        <v>OK</v>
      </c>
      <c r="S11" s="180"/>
      <c r="T11" s="69"/>
      <c r="U11" s="68"/>
      <c r="V11" s="68"/>
      <c r="W11" s="68"/>
      <c r="X11" s="68"/>
      <c r="Y11" s="68"/>
      <c r="Z11" s="68"/>
      <c r="AA11" s="68"/>
      <c r="AB11" s="68"/>
      <c r="AC11" s="68"/>
      <c r="AD11" s="68"/>
      <c r="AE11" s="68"/>
      <c r="AF11" s="68"/>
      <c r="AG11" s="68"/>
    </row>
    <row r="12" spans="1:33" ht="39.950000000000003" customHeight="1" x14ac:dyDescent="0.25">
      <c r="A12" s="46">
        <v>7</v>
      </c>
      <c r="B12" s="33">
        <v>11</v>
      </c>
      <c r="C12" s="64" t="s">
        <v>82</v>
      </c>
      <c r="D12" s="65" t="s">
        <v>35</v>
      </c>
      <c r="E12" s="86" t="s">
        <v>61</v>
      </c>
      <c r="F12" s="66" t="s">
        <v>76</v>
      </c>
      <c r="G12" s="67" t="s">
        <v>77</v>
      </c>
      <c r="H12" s="30">
        <v>2316.66</v>
      </c>
      <c r="I12" s="91">
        <v>0</v>
      </c>
      <c r="J12" s="134">
        <f t="shared" si="0"/>
        <v>0</v>
      </c>
      <c r="K12" s="135">
        <f t="shared" si="1"/>
        <v>0</v>
      </c>
      <c r="L12" s="136"/>
      <c r="M12" s="137">
        <f t="shared" si="2"/>
        <v>0</v>
      </c>
      <c r="N12" s="136"/>
      <c r="O12" s="136"/>
      <c r="P12" s="136"/>
      <c r="Q12" s="138">
        <f t="shared" si="3"/>
        <v>0</v>
      </c>
      <c r="R12" s="80" t="str">
        <f t="shared" si="4"/>
        <v>OK</v>
      </c>
      <c r="S12" s="180"/>
      <c r="T12" s="69"/>
      <c r="U12" s="68"/>
      <c r="V12" s="68"/>
      <c r="W12" s="68"/>
      <c r="X12" s="68"/>
      <c r="Y12" s="68"/>
      <c r="Z12" s="68"/>
      <c r="AA12" s="68"/>
      <c r="AB12" s="68"/>
      <c r="AC12" s="68"/>
      <c r="AD12" s="68"/>
      <c r="AE12" s="68"/>
      <c r="AF12" s="68"/>
      <c r="AG12" s="68"/>
    </row>
    <row r="13" spans="1:33" ht="39.950000000000003" customHeight="1" x14ac:dyDescent="0.25">
      <c r="A13" s="29">
        <v>8</v>
      </c>
      <c r="B13" s="36">
        <v>12</v>
      </c>
      <c r="C13" s="64" t="s">
        <v>83</v>
      </c>
      <c r="D13" s="65" t="s">
        <v>36</v>
      </c>
      <c r="E13" s="86" t="s">
        <v>62</v>
      </c>
      <c r="F13" s="66" t="s">
        <v>76</v>
      </c>
      <c r="G13" s="67" t="s">
        <v>77</v>
      </c>
      <c r="H13" s="30">
        <v>3230</v>
      </c>
      <c r="I13" s="91">
        <v>0</v>
      </c>
      <c r="J13" s="134">
        <f t="shared" si="0"/>
        <v>0</v>
      </c>
      <c r="K13" s="135">
        <f t="shared" si="1"/>
        <v>0</v>
      </c>
      <c r="L13" s="136"/>
      <c r="M13" s="137">
        <f t="shared" si="2"/>
        <v>0</v>
      </c>
      <c r="N13" s="136"/>
      <c r="O13" s="136"/>
      <c r="P13" s="136"/>
      <c r="Q13" s="138">
        <f t="shared" si="3"/>
        <v>0</v>
      </c>
      <c r="R13" s="80" t="str">
        <f t="shared" si="4"/>
        <v>OK</v>
      </c>
      <c r="S13" s="180"/>
      <c r="T13" s="69"/>
      <c r="U13" s="68"/>
      <c r="V13" s="68"/>
      <c r="W13" s="68"/>
      <c r="X13" s="68"/>
      <c r="Y13" s="68"/>
      <c r="Z13" s="68"/>
      <c r="AA13" s="68"/>
      <c r="AB13" s="68"/>
      <c r="AC13" s="68"/>
      <c r="AD13" s="68"/>
      <c r="AE13" s="68"/>
      <c r="AF13" s="68"/>
      <c r="AG13" s="68"/>
    </row>
    <row r="14" spans="1:33" ht="51.75" customHeight="1" x14ac:dyDescent="0.25">
      <c r="A14" s="46">
        <v>9</v>
      </c>
      <c r="B14" s="33">
        <v>13</v>
      </c>
      <c r="C14" s="64" t="s">
        <v>84</v>
      </c>
      <c r="D14" s="65" t="s">
        <v>37</v>
      </c>
      <c r="E14" s="86" t="s">
        <v>63</v>
      </c>
      <c r="F14" s="66" t="s">
        <v>76</v>
      </c>
      <c r="G14" s="67" t="s">
        <v>77</v>
      </c>
      <c r="H14" s="30">
        <v>65900</v>
      </c>
      <c r="I14" s="91">
        <v>0</v>
      </c>
      <c r="J14" s="134">
        <f t="shared" si="0"/>
        <v>0</v>
      </c>
      <c r="K14" s="135">
        <f t="shared" si="1"/>
        <v>0</v>
      </c>
      <c r="L14" s="136"/>
      <c r="M14" s="137">
        <f t="shared" si="2"/>
        <v>0</v>
      </c>
      <c r="N14" s="136"/>
      <c r="O14" s="136"/>
      <c r="P14" s="136"/>
      <c r="Q14" s="138">
        <f t="shared" si="3"/>
        <v>0</v>
      </c>
      <c r="R14" s="80" t="str">
        <f t="shared" si="4"/>
        <v>OK</v>
      </c>
      <c r="S14" s="180"/>
      <c r="T14" s="69"/>
      <c r="U14" s="68"/>
      <c r="V14" s="68"/>
      <c r="W14" s="68"/>
      <c r="X14" s="68"/>
      <c r="Y14" s="68"/>
      <c r="Z14" s="68"/>
      <c r="AA14" s="68"/>
      <c r="AB14" s="68"/>
      <c r="AC14" s="68"/>
      <c r="AD14" s="68"/>
      <c r="AE14" s="68"/>
      <c r="AF14" s="68"/>
      <c r="AG14" s="68"/>
    </row>
    <row r="15" spans="1:33" ht="39.950000000000003" customHeight="1" x14ac:dyDescent="0.25">
      <c r="A15" s="29">
        <v>10</v>
      </c>
      <c r="B15" s="36">
        <v>14</v>
      </c>
      <c r="C15" s="56" t="s">
        <v>80</v>
      </c>
      <c r="D15" s="65" t="s">
        <v>38</v>
      </c>
      <c r="E15" s="86" t="s">
        <v>64</v>
      </c>
      <c r="F15" s="66" t="s">
        <v>76</v>
      </c>
      <c r="G15" s="67" t="s">
        <v>77</v>
      </c>
      <c r="H15" s="30">
        <v>17332</v>
      </c>
      <c r="I15" s="91">
        <v>0</v>
      </c>
      <c r="J15" s="134">
        <f t="shared" si="0"/>
        <v>0</v>
      </c>
      <c r="K15" s="135">
        <f t="shared" si="1"/>
        <v>0</v>
      </c>
      <c r="L15" s="136"/>
      <c r="M15" s="137">
        <f t="shared" si="2"/>
        <v>0</v>
      </c>
      <c r="N15" s="136"/>
      <c r="O15" s="136"/>
      <c r="P15" s="136"/>
      <c r="Q15" s="138">
        <f t="shared" si="3"/>
        <v>0</v>
      </c>
      <c r="R15" s="80" t="str">
        <f t="shared" si="4"/>
        <v>OK</v>
      </c>
      <c r="S15" s="180"/>
      <c r="T15" s="69"/>
      <c r="U15" s="68"/>
      <c r="V15" s="68"/>
      <c r="W15" s="68"/>
      <c r="X15" s="68"/>
      <c r="Y15" s="68"/>
      <c r="Z15" s="68"/>
      <c r="AA15" s="68"/>
      <c r="AB15" s="68"/>
      <c r="AC15" s="68"/>
      <c r="AD15" s="68"/>
      <c r="AE15" s="68"/>
      <c r="AF15" s="68"/>
      <c r="AG15" s="68"/>
    </row>
    <row r="16" spans="1:33" ht="39.950000000000003" customHeight="1" x14ac:dyDescent="0.25">
      <c r="A16" s="46">
        <v>11</v>
      </c>
      <c r="B16" s="33">
        <v>15</v>
      </c>
      <c r="C16" s="56" t="s">
        <v>80</v>
      </c>
      <c r="D16" s="65" t="s">
        <v>39</v>
      </c>
      <c r="E16" s="86" t="s">
        <v>65</v>
      </c>
      <c r="F16" s="66" t="s">
        <v>76</v>
      </c>
      <c r="G16" s="67" t="s">
        <v>77</v>
      </c>
      <c r="H16" s="30">
        <v>130000</v>
      </c>
      <c r="I16" s="91">
        <v>0</v>
      </c>
      <c r="J16" s="134">
        <f t="shared" si="0"/>
        <v>0</v>
      </c>
      <c r="K16" s="135">
        <f t="shared" si="1"/>
        <v>0</v>
      </c>
      <c r="L16" s="136"/>
      <c r="M16" s="137">
        <f t="shared" si="2"/>
        <v>0</v>
      </c>
      <c r="N16" s="136"/>
      <c r="O16" s="136"/>
      <c r="P16" s="136"/>
      <c r="Q16" s="138">
        <f t="shared" si="3"/>
        <v>0</v>
      </c>
      <c r="R16" s="80" t="str">
        <f t="shared" si="4"/>
        <v>OK</v>
      </c>
      <c r="S16" s="180"/>
      <c r="T16" s="69"/>
      <c r="U16" s="68"/>
      <c r="V16" s="68"/>
      <c r="W16" s="68"/>
      <c r="X16" s="68"/>
      <c r="Y16" s="68"/>
      <c r="Z16" s="68"/>
      <c r="AA16" s="68"/>
      <c r="AB16" s="68"/>
      <c r="AC16" s="68"/>
      <c r="AD16" s="68"/>
      <c r="AE16" s="68"/>
      <c r="AF16" s="68"/>
      <c r="AG16" s="68"/>
    </row>
    <row r="17" spans="1:33" ht="39.950000000000003" customHeight="1" x14ac:dyDescent="0.25">
      <c r="A17" s="221">
        <v>14</v>
      </c>
      <c r="B17" s="36">
        <v>18</v>
      </c>
      <c r="C17" s="204" t="s">
        <v>85</v>
      </c>
      <c r="D17" s="65" t="s">
        <v>40</v>
      </c>
      <c r="E17" s="86" t="s">
        <v>66</v>
      </c>
      <c r="F17" s="66" t="s">
        <v>76</v>
      </c>
      <c r="G17" s="67" t="s">
        <v>77</v>
      </c>
      <c r="H17" s="30">
        <v>17500</v>
      </c>
      <c r="I17" s="91">
        <v>0</v>
      </c>
      <c r="J17" s="134">
        <f t="shared" si="0"/>
        <v>0</v>
      </c>
      <c r="K17" s="135">
        <f t="shared" si="1"/>
        <v>0</v>
      </c>
      <c r="L17" s="136"/>
      <c r="M17" s="137">
        <f t="shared" si="2"/>
        <v>0</v>
      </c>
      <c r="N17" s="136"/>
      <c r="O17" s="136"/>
      <c r="P17" s="136"/>
      <c r="Q17" s="138">
        <f t="shared" si="3"/>
        <v>0</v>
      </c>
      <c r="R17" s="80" t="str">
        <f t="shared" si="4"/>
        <v>OK</v>
      </c>
      <c r="S17" s="180"/>
      <c r="T17" s="69"/>
      <c r="U17" s="68"/>
      <c r="V17" s="68"/>
      <c r="W17" s="68"/>
      <c r="X17" s="68"/>
      <c r="Y17" s="68"/>
      <c r="Z17" s="68"/>
      <c r="AA17" s="68"/>
      <c r="AB17" s="68"/>
      <c r="AC17" s="68"/>
      <c r="AD17" s="68"/>
      <c r="AE17" s="68"/>
      <c r="AF17" s="68"/>
      <c r="AG17" s="68"/>
    </row>
    <row r="18" spans="1:33" ht="39.950000000000003" customHeight="1" x14ac:dyDescent="0.25">
      <c r="A18" s="222"/>
      <c r="B18" s="33">
        <v>19</v>
      </c>
      <c r="C18" s="224"/>
      <c r="D18" s="65" t="s">
        <v>41</v>
      </c>
      <c r="E18" s="86" t="s">
        <v>67</v>
      </c>
      <c r="F18" s="66" t="s">
        <v>76</v>
      </c>
      <c r="G18" s="67" t="s">
        <v>77</v>
      </c>
      <c r="H18" s="30">
        <v>6028</v>
      </c>
      <c r="I18" s="91">
        <v>0</v>
      </c>
      <c r="J18" s="134">
        <f t="shared" si="0"/>
        <v>0</v>
      </c>
      <c r="K18" s="135">
        <f t="shared" si="1"/>
        <v>0</v>
      </c>
      <c r="L18" s="136"/>
      <c r="M18" s="137">
        <f t="shared" si="2"/>
        <v>0</v>
      </c>
      <c r="N18" s="136"/>
      <c r="O18" s="136"/>
      <c r="P18" s="136"/>
      <c r="Q18" s="138">
        <f t="shared" si="3"/>
        <v>0</v>
      </c>
      <c r="R18" s="80" t="str">
        <f t="shared" si="4"/>
        <v>OK</v>
      </c>
      <c r="S18" s="180"/>
      <c r="T18" s="69"/>
      <c r="U18" s="68"/>
      <c r="V18" s="68"/>
      <c r="W18" s="68"/>
      <c r="X18" s="68"/>
      <c r="Y18" s="68"/>
      <c r="Z18" s="68"/>
      <c r="AA18" s="68"/>
      <c r="AB18" s="68"/>
      <c r="AC18" s="68"/>
      <c r="AD18" s="68"/>
      <c r="AE18" s="68"/>
      <c r="AF18" s="68"/>
      <c r="AG18" s="68"/>
    </row>
    <row r="19" spans="1:33" ht="39.950000000000003" customHeight="1" x14ac:dyDescent="0.25">
      <c r="A19" s="222"/>
      <c r="B19" s="36">
        <v>20</v>
      </c>
      <c r="C19" s="224"/>
      <c r="D19" s="49" t="s">
        <v>42</v>
      </c>
      <c r="E19" s="87" t="s">
        <v>68</v>
      </c>
      <c r="F19" s="51" t="s">
        <v>76</v>
      </c>
      <c r="G19" s="50" t="s">
        <v>77</v>
      </c>
      <c r="H19" s="28">
        <v>8100</v>
      </c>
      <c r="I19" s="91">
        <v>0</v>
      </c>
      <c r="J19" s="134">
        <f t="shared" si="0"/>
        <v>0</v>
      </c>
      <c r="K19" s="135">
        <f t="shared" si="1"/>
        <v>0</v>
      </c>
      <c r="L19" s="136"/>
      <c r="M19" s="137">
        <f t="shared" si="2"/>
        <v>0</v>
      </c>
      <c r="N19" s="136"/>
      <c r="O19" s="136"/>
      <c r="P19" s="136"/>
      <c r="Q19" s="138">
        <f t="shared" si="3"/>
        <v>0</v>
      </c>
      <c r="R19" s="80" t="str">
        <f t="shared" si="4"/>
        <v>OK</v>
      </c>
      <c r="S19" s="180"/>
      <c r="T19" s="8"/>
      <c r="U19" s="8"/>
      <c r="V19" s="8"/>
      <c r="W19" s="8"/>
      <c r="X19" s="8"/>
      <c r="Y19" s="8"/>
      <c r="Z19" s="8"/>
      <c r="AA19" s="8"/>
      <c r="AB19" s="68"/>
      <c r="AC19" s="68"/>
      <c r="AD19" s="68"/>
      <c r="AE19" s="68"/>
      <c r="AF19" s="68"/>
      <c r="AG19" s="8"/>
    </row>
    <row r="20" spans="1:33" ht="39.950000000000003" customHeight="1" x14ac:dyDescent="0.25">
      <c r="A20" s="222"/>
      <c r="B20" s="33">
        <v>21</v>
      </c>
      <c r="C20" s="224"/>
      <c r="D20" s="71" t="s">
        <v>43</v>
      </c>
      <c r="E20" s="88" t="s">
        <v>69</v>
      </c>
      <c r="F20" s="73" t="s">
        <v>76</v>
      </c>
      <c r="G20" s="72" t="s">
        <v>77</v>
      </c>
      <c r="H20" s="30">
        <v>6925.08</v>
      </c>
      <c r="I20" s="91">
        <v>0</v>
      </c>
      <c r="J20" s="134">
        <f t="shared" si="0"/>
        <v>0</v>
      </c>
      <c r="K20" s="135">
        <f t="shared" si="1"/>
        <v>0</v>
      </c>
      <c r="L20" s="136"/>
      <c r="M20" s="137">
        <f t="shared" si="2"/>
        <v>0</v>
      </c>
      <c r="N20" s="136"/>
      <c r="O20" s="136"/>
      <c r="P20" s="136"/>
      <c r="Q20" s="138">
        <f t="shared" si="3"/>
        <v>0</v>
      </c>
      <c r="R20" s="80" t="str">
        <f t="shared" si="4"/>
        <v>OK</v>
      </c>
      <c r="S20" s="180"/>
      <c r="T20" s="68"/>
      <c r="U20" s="68"/>
      <c r="V20" s="68"/>
      <c r="W20" s="68"/>
      <c r="X20" s="68"/>
      <c r="Y20" s="68"/>
      <c r="Z20" s="68"/>
      <c r="AA20" s="68"/>
      <c r="AB20" s="68"/>
      <c r="AC20" s="68"/>
      <c r="AD20" s="68"/>
      <c r="AE20" s="68"/>
      <c r="AF20" s="68"/>
      <c r="AG20" s="68"/>
    </row>
    <row r="21" spans="1:33" ht="39.950000000000003" customHeight="1" x14ac:dyDescent="0.25">
      <c r="A21" s="223"/>
      <c r="B21" s="36">
        <v>22</v>
      </c>
      <c r="C21" s="206"/>
      <c r="D21" s="71" t="s">
        <v>44</v>
      </c>
      <c r="E21" s="88" t="s">
        <v>70</v>
      </c>
      <c r="F21" s="73" t="s">
        <v>76</v>
      </c>
      <c r="G21" s="72" t="s">
        <v>77</v>
      </c>
      <c r="H21" s="30">
        <v>6762.77</v>
      </c>
      <c r="I21" s="91">
        <v>0</v>
      </c>
      <c r="J21" s="134">
        <f t="shared" si="0"/>
        <v>0</v>
      </c>
      <c r="K21" s="135">
        <f t="shared" si="1"/>
        <v>0</v>
      </c>
      <c r="L21" s="136"/>
      <c r="M21" s="137">
        <f t="shared" si="2"/>
        <v>0</v>
      </c>
      <c r="N21" s="136"/>
      <c r="O21" s="136"/>
      <c r="P21" s="136"/>
      <c r="Q21" s="138">
        <f t="shared" si="3"/>
        <v>0</v>
      </c>
      <c r="R21" s="80" t="str">
        <f t="shared" si="4"/>
        <v>OK</v>
      </c>
      <c r="S21" s="180"/>
      <c r="T21" s="68"/>
      <c r="U21" s="68"/>
      <c r="V21" s="68"/>
      <c r="W21" s="68"/>
      <c r="X21" s="68"/>
      <c r="Y21" s="68"/>
      <c r="Z21" s="68"/>
      <c r="AA21" s="68"/>
      <c r="AB21" s="68"/>
      <c r="AC21" s="68"/>
      <c r="AD21" s="68"/>
      <c r="AE21" s="68"/>
      <c r="AF21" s="68"/>
      <c r="AG21" s="68"/>
    </row>
    <row r="22" spans="1:33" ht="39.950000000000003" customHeight="1" x14ac:dyDescent="0.25">
      <c r="A22" s="46">
        <v>15</v>
      </c>
      <c r="B22" s="33">
        <v>23</v>
      </c>
      <c r="C22" s="56" t="s">
        <v>80</v>
      </c>
      <c r="D22" s="71" t="s">
        <v>45</v>
      </c>
      <c r="E22" s="88" t="s">
        <v>71</v>
      </c>
      <c r="F22" s="73" t="s">
        <v>76</v>
      </c>
      <c r="G22" s="72" t="s">
        <v>77</v>
      </c>
      <c r="H22" s="30">
        <v>30100</v>
      </c>
      <c r="I22" s="91">
        <v>0</v>
      </c>
      <c r="J22" s="134">
        <f t="shared" si="0"/>
        <v>0</v>
      </c>
      <c r="K22" s="135">
        <f t="shared" si="1"/>
        <v>0</v>
      </c>
      <c r="L22" s="136"/>
      <c r="M22" s="137">
        <f t="shared" si="2"/>
        <v>0</v>
      </c>
      <c r="N22" s="136"/>
      <c r="O22" s="136"/>
      <c r="P22" s="136"/>
      <c r="Q22" s="138">
        <f t="shared" si="3"/>
        <v>0</v>
      </c>
      <c r="R22" s="80" t="str">
        <f t="shared" si="4"/>
        <v>OK</v>
      </c>
      <c r="S22" s="180"/>
      <c r="T22" s="68"/>
      <c r="U22" s="68"/>
      <c r="V22" s="68"/>
      <c r="W22" s="68"/>
      <c r="X22" s="68"/>
      <c r="Y22" s="68"/>
      <c r="Z22" s="68"/>
      <c r="AA22" s="68"/>
      <c r="AB22" s="68"/>
      <c r="AC22" s="68"/>
      <c r="AD22" s="68"/>
      <c r="AE22" s="68"/>
      <c r="AF22" s="68"/>
      <c r="AG22" s="68"/>
    </row>
    <row r="23" spans="1:33" ht="49.5" customHeight="1" x14ac:dyDescent="0.25">
      <c r="A23" s="46">
        <v>16</v>
      </c>
      <c r="B23" s="36">
        <v>24</v>
      </c>
      <c r="C23" s="70" t="s">
        <v>86</v>
      </c>
      <c r="D23" s="71" t="s">
        <v>46</v>
      </c>
      <c r="E23" s="88" t="s">
        <v>72</v>
      </c>
      <c r="F23" s="73" t="s">
        <v>76</v>
      </c>
      <c r="G23" s="72" t="s">
        <v>77</v>
      </c>
      <c r="H23" s="30">
        <v>3239.6</v>
      </c>
      <c r="I23" s="91">
        <v>0</v>
      </c>
      <c r="J23" s="134">
        <f t="shared" si="0"/>
        <v>0</v>
      </c>
      <c r="K23" s="135">
        <f t="shared" si="1"/>
        <v>0</v>
      </c>
      <c r="L23" s="136"/>
      <c r="M23" s="137">
        <f t="shared" si="2"/>
        <v>0</v>
      </c>
      <c r="N23" s="136"/>
      <c r="O23" s="136"/>
      <c r="P23" s="136"/>
      <c r="Q23" s="138">
        <f t="shared" si="3"/>
        <v>0</v>
      </c>
      <c r="R23" s="80" t="str">
        <f t="shared" si="4"/>
        <v>OK</v>
      </c>
      <c r="S23" s="180"/>
      <c r="T23" s="68"/>
      <c r="U23" s="68"/>
      <c r="V23" s="68"/>
      <c r="W23" s="68"/>
      <c r="X23" s="68"/>
      <c r="Y23" s="68"/>
      <c r="Z23" s="68"/>
      <c r="AA23" s="68"/>
      <c r="AB23" s="68"/>
      <c r="AC23" s="68"/>
      <c r="AD23" s="68"/>
      <c r="AE23" s="68"/>
      <c r="AF23" s="68"/>
      <c r="AG23" s="68"/>
    </row>
    <row r="24" spans="1:33" ht="39.950000000000003" customHeight="1" x14ac:dyDescent="0.25">
      <c r="A24" s="46">
        <v>18</v>
      </c>
      <c r="B24" s="36">
        <v>26</v>
      </c>
      <c r="C24" s="56" t="s">
        <v>80</v>
      </c>
      <c r="D24" s="71" t="s">
        <v>47</v>
      </c>
      <c r="E24" s="88" t="s">
        <v>73</v>
      </c>
      <c r="F24" s="73" t="s">
        <v>76</v>
      </c>
      <c r="G24" s="72" t="s">
        <v>77</v>
      </c>
      <c r="H24" s="30">
        <v>2140.61</v>
      </c>
      <c r="I24" s="91">
        <v>0</v>
      </c>
      <c r="J24" s="134">
        <f t="shared" si="0"/>
        <v>0</v>
      </c>
      <c r="K24" s="135">
        <f t="shared" si="1"/>
        <v>0</v>
      </c>
      <c r="L24" s="136"/>
      <c r="M24" s="137">
        <f t="shared" si="2"/>
        <v>0</v>
      </c>
      <c r="N24" s="136"/>
      <c r="O24" s="136"/>
      <c r="P24" s="136"/>
      <c r="Q24" s="138">
        <f t="shared" si="3"/>
        <v>0</v>
      </c>
      <c r="R24" s="80" t="str">
        <f t="shared" si="4"/>
        <v>OK</v>
      </c>
      <c r="S24" s="180"/>
      <c r="T24" s="68"/>
      <c r="U24" s="68"/>
      <c r="V24" s="68"/>
      <c r="W24" s="68"/>
      <c r="X24" s="68"/>
      <c r="Y24" s="68"/>
      <c r="Z24" s="68"/>
      <c r="AA24" s="68"/>
      <c r="AB24" s="68"/>
      <c r="AC24" s="68"/>
      <c r="AD24" s="68"/>
      <c r="AE24" s="68"/>
      <c r="AF24" s="68"/>
      <c r="AG24" s="68"/>
    </row>
    <row r="25" spans="1:33" ht="39.950000000000003" customHeight="1" x14ac:dyDescent="0.25">
      <c r="A25" s="46">
        <v>19</v>
      </c>
      <c r="B25" s="33">
        <v>27</v>
      </c>
      <c r="C25" s="64" t="s">
        <v>82</v>
      </c>
      <c r="D25" s="71" t="s">
        <v>48</v>
      </c>
      <c r="E25" s="88" t="s">
        <v>74</v>
      </c>
      <c r="F25" s="73" t="s">
        <v>76</v>
      </c>
      <c r="G25" s="72" t="s">
        <v>77</v>
      </c>
      <c r="H25" s="30">
        <v>4749.99</v>
      </c>
      <c r="I25" s="91">
        <v>0</v>
      </c>
      <c r="J25" s="134">
        <f t="shared" si="0"/>
        <v>0</v>
      </c>
      <c r="K25" s="135">
        <f t="shared" si="1"/>
        <v>0</v>
      </c>
      <c r="L25" s="136"/>
      <c r="M25" s="137">
        <f t="shared" si="2"/>
        <v>0</v>
      </c>
      <c r="N25" s="136"/>
      <c r="O25" s="136"/>
      <c r="P25" s="136"/>
      <c r="Q25" s="138">
        <f t="shared" si="3"/>
        <v>0</v>
      </c>
      <c r="R25" s="80" t="str">
        <f t="shared" si="4"/>
        <v>OK</v>
      </c>
      <c r="S25" s="180"/>
      <c r="T25" s="68"/>
      <c r="U25" s="68"/>
      <c r="V25" s="68"/>
      <c r="W25" s="68"/>
      <c r="X25" s="68"/>
      <c r="Y25" s="68"/>
      <c r="Z25" s="68"/>
      <c r="AA25" s="68"/>
      <c r="AB25" s="68"/>
      <c r="AC25" s="68"/>
      <c r="AD25" s="68"/>
      <c r="AE25" s="68"/>
      <c r="AF25" s="68"/>
      <c r="AG25" s="68"/>
    </row>
    <row r="26" spans="1:33" ht="39.950000000000003" customHeight="1" x14ac:dyDescent="0.25">
      <c r="A26" s="221">
        <v>20</v>
      </c>
      <c r="B26" s="36">
        <v>28</v>
      </c>
      <c r="C26" s="225" t="s">
        <v>87</v>
      </c>
      <c r="D26" s="71" t="s">
        <v>49</v>
      </c>
      <c r="E26" s="88" t="s">
        <v>75</v>
      </c>
      <c r="F26" s="73" t="s">
        <v>76</v>
      </c>
      <c r="G26" s="72" t="s">
        <v>77</v>
      </c>
      <c r="H26" s="30">
        <v>19713</v>
      </c>
      <c r="I26" s="91">
        <v>2</v>
      </c>
      <c r="J26" s="134">
        <f t="shared" si="0"/>
        <v>0</v>
      </c>
      <c r="K26" s="135">
        <f t="shared" si="1"/>
        <v>0</v>
      </c>
      <c r="L26" s="136"/>
      <c r="M26" s="137">
        <f t="shared" si="2"/>
        <v>0</v>
      </c>
      <c r="N26" s="136"/>
      <c r="O26" s="136"/>
      <c r="P26" s="136"/>
      <c r="Q26" s="138">
        <f t="shared" si="3"/>
        <v>2</v>
      </c>
      <c r="R26" s="80" t="str">
        <f t="shared" si="4"/>
        <v>OK</v>
      </c>
      <c r="S26" s="180"/>
      <c r="T26" s="68"/>
      <c r="U26" s="68"/>
      <c r="V26" s="68"/>
      <c r="W26" s="68"/>
      <c r="X26" s="68"/>
      <c r="Y26" s="68"/>
      <c r="Z26" s="68"/>
      <c r="AA26" s="68"/>
      <c r="AB26" s="68"/>
      <c r="AC26" s="68"/>
      <c r="AD26" s="68"/>
      <c r="AE26" s="68"/>
      <c r="AF26" s="68"/>
      <c r="AG26" s="68"/>
    </row>
    <row r="27" spans="1:33" ht="39.950000000000003" customHeight="1" x14ac:dyDescent="0.25">
      <c r="A27" s="222"/>
      <c r="B27" s="33">
        <v>29</v>
      </c>
      <c r="C27" s="226"/>
      <c r="D27" s="71" t="s">
        <v>50</v>
      </c>
      <c r="E27" s="88" t="s">
        <v>75</v>
      </c>
      <c r="F27" s="73" t="s">
        <v>76</v>
      </c>
      <c r="G27" s="72" t="s">
        <v>77</v>
      </c>
      <c r="H27" s="30">
        <v>19713</v>
      </c>
      <c r="I27" s="91">
        <v>0</v>
      </c>
      <c r="J27" s="134">
        <f t="shared" si="0"/>
        <v>0</v>
      </c>
      <c r="K27" s="135">
        <f t="shared" si="1"/>
        <v>0</v>
      </c>
      <c r="L27" s="136"/>
      <c r="M27" s="137">
        <f t="shared" si="2"/>
        <v>0</v>
      </c>
      <c r="N27" s="136"/>
      <c r="O27" s="136"/>
      <c r="P27" s="136"/>
      <c r="Q27" s="138">
        <f t="shared" si="3"/>
        <v>0</v>
      </c>
      <c r="R27" s="80" t="str">
        <f t="shared" si="4"/>
        <v>OK</v>
      </c>
      <c r="S27" s="180"/>
      <c r="T27" s="68"/>
      <c r="U27" s="68"/>
      <c r="V27" s="68"/>
      <c r="W27" s="68"/>
      <c r="X27" s="68"/>
      <c r="Y27" s="68"/>
      <c r="Z27" s="68"/>
      <c r="AA27" s="68"/>
      <c r="AB27" s="68"/>
      <c r="AC27" s="68"/>
      <c r="AD27" s="68"/>
      <c r="AE27" s="68"/>
      <c r="AF27" s="68"/>
      <c r="AG27" s="68"/>
    </row>
    <row r="28" spans="1:33" ht="39.950000000000003" customHeight="1" x14ac:dyDescent="0.25">
      <c r="A28" s="222"/>
      <c r="B28" s="36">
        <v>30</v>
      </c>
      <c r="C28" s="226"/>
      <c r="D28" s="71" t="s">
        <v>51</v>
      </c>
      <c r="E28" s="88" t="s">
        <v>75</v>
      </c>
      <c r="F28" s="73" t="s">
        <v>76</v>
      </c>
      <c r="G28" s="72" t="s">
        <v>77</v>
      </c>
      <c r="H28" s="30">
        <v>26239</v>
      </c>
      <c r="I28" s="91">
        <v>0</v>
      </c>
      <c r="J28" s="134">
        <f t="shared" si="0"/>
        <v>0</v>
      </c>
      <c r="K28" s="135">
        <f t="shared" si="1"/>
        <v>0</v>
      </c>
      <c r="L28" s="136"/>
      <c r="M28" s="137">
        <f t="shared" si="2"/>
        <v>0</v>
      </c>
      <c r="N28" s="136"/>
      <c r="O28" s="136"/>
      <c r="P28" s="136"/>
      <c r="Q28" s="138">
        <f t="shared" si="3"/>
        <v>0</v>
      </c>
      <c r="R28" s="80" t="str">
        <f t="shared" si="4"/>
        <v>OK</v>
      </c>
      <c r="S28" s="180"/>
      <c r="T28" s="68"/>
      <c r="U28" s="68"/>
      <c r="V28" s="68"/>
      <c r="W28" s="68"/>
      <c r="X28" s="68"/>
      <c r="Y28" s="68"/>
      <c r="Z28" s="68"/>
      <c r="AA28" s="68"/>
      <c r="AB28" s="68"/>
      <c r="AC28" s="68"/>
      <c r="AD28" s="68"/>
      <c r="AE28" s="68"/>
      <c r="AF28" s="68"/>
      <c r="AG28" s="68"/>
    </row>
    <row r="29" spans="1:33" ht="27.95" customHeight="1" x14ac:dyDescent="0.25">
      <c r="A29" s="223"/>
      <c r="B29" s="60">
        <v>31</v>
      </c>
      <c r="C29" s="227"/>
      <c r="D29" s="49" t="s">
        <v>52</v>
      </c>
      <c r="E29" s="87" t="s">
        <v>75</v>
      </c>
      <c r="F29" s="61" t="s">
        <v>76</v>
      </c>
      <c r="G29" s="62" t="s">
        <v>77</v>
      </c>
      <c r="H29" s="63">
        <v>63503</v>
      </c>
      <c r="I29" s="91">
        <v>0</v>
      </c>
      <c r="J29" s="134">
        <f t="shared" si="0"/>
        <v>0</v>
      </c>
      <c r="K29" s="135">
        <f t="shared" si="1"/>
        <v>0</v>
      </c>
      <c r="L29" s="136"/>
      <c r="M29" s="137">
        <f t="shared" si="2"/>
        <v>0</v>
      </c>
      <c r="N29" s="136"/>
      <c r="O29" s="136"/>
      <c r="P29" s="136"/>
      <c r="Q29" s="138">
        <f t="shared" si="3"/>
        <v>0</v>
      </c>
      <c r="R29" s="80" t="str">
        <f t="shared" si="4"/>
        <v>OK</v>
      </c>
      <c r="S29" s="180"/>
      <c r="T29" s="8"/>
      <c r="U29" s="8"/>
      <c r="V29" s="8"/>
      <c r="W29" s="8"/>
      <c r="X29" s="8"/>
      <c r="Y29" s="8"/>
      <c r="Z29" s="8"/>
      <c r="AA29" s="8"/>
      <c r="AB29" s="68"/>
      <c r="AC29" s="68"/>
      <c r="AD29" s="68"/>
      <c r="AE29" s="68"/>
      <c r="AF29" s="68"/>
      <c r="AG29" s="8"/>
    </row>
    <row r="30" spans="1:33" s="45" customFormat="1" ht="15.75" x14ac:dyDescent="0.25">
      <c r="A30" s="39"/>
      <c r="B30" s="39"/>
      <c r="C30" s="89"/>
      <c r="D30" s="40"/>
      <c r="E30" s="41"/>
      <c r="F30" s="41"/>
      <c r="G30" s="41"/>
      <c r="H30" s="42"/>
      <c r="I30" s="152">
        <f>SUM(I4:I29)</f>
        <v>4</v>
      </c>
      <c r="L30" s="92"/>
      <c r="M30" s="92"/>
      <c r="N30" s="92"/>
      <c r="O30" s="92"/>
      <c r="P30" s="92"/>
      <c r="Q30" s="78">
        <f>SUM(Q4:Q29)</f>
        <v>2</v>
      </c>
      <c r="R30" s="43"/>
      <c r="S30" s="44">
        <f t="shared" ref="S30:AA30" si="5">SUMPRODUCT($H$4:$H$29,S4:S29)</f>
        <v>5826</v>
      </c>
      <c r="T30" s="44">
        <f t="shared" si="5"/>
        <v>0</v>
      </c>
      <c r="U30" s="44">
        <f t="shared" si="5"/>
        <v>0</v>
      </c>
      <c r="V30" s="44">
        <f t="shared" si="5"/>
        <v>0</v>
      </c>
      <c r="W30" s="44">
        <f t="shared" si="5"/>
        <v>0</v>
      </c>
      <c r="X30" s="44">
        <f t="shared" si="5"/>
        <v>0</v>
      </c>
      <c r="Y30" s="44">
        <f t="shared" si="5"/>
        <v>0</v>
      </c>
      <c r="Z30" s="44">
        <f t="shared" si="5"/>
        <v>0</v>
      </c>
      <c r="AA30" s="44">
        <f t="shared" si="5"/>
        <v>0</v>
      </c>
      <c r="AB30" s="44"/>
      <c r="AC30" s="44"/>
      <c r="AD30" s="44"/>
      <c r="AE30" s="44"/>
      <c r="AF30" s="44"/>
      <c r="AG30" s="44">
        <f>SUMPRODUCT($H$4:$H$29,AG4:AG29)</f>
        <v>0</v>
      </c>
    </row>
    <row r="31" spans="1:33" ht="16.5" thickBot="1" x14ac:dyDescent="0.3">
      <c r="I31" s="143">
        <f>SUMPRODUCT($H$4:$H$29,I4:I29)</f>
        <v>51078</v>
      </c>
      <c r="J31" s="143">
        <f>SUMPRODUCT($H$4:$H$29,J4:J29)</f>
        <v>5826</v>
      </c>
      <c r="K31" s="143">
        <f>SUMPRODUCT($H$4:$H$29,K4:K29)</f>
        <v>5826</v>
      </c>
      <c r="T31" s="26"/>
    </row>
    <row r="32" spans="1:33" ht="15.75" thickBot="1" x14ac:dyDescent="0.3">
      <c r="C32" s="228" t="s">
        <v>103</v>
      </c>
      <c r="D32" s="229"/>
      <c r="E32" s="229"/>
      <c r="F32" s="229"/>
      <c r="G32" s="229"/>
      <c r="H32" s="230"/>
    </row>
  </sheetData>
  <autoFilter ref="A3:AG30" xr:uid="{00000000-0001-0000-0000-000000000000}"/>
  <mergeCells count="27">
    <mergeCell ref="C32:H32"/>
    <mergeCell ref="A4:A8"/>
    <mergeCell ref="C4:C8"/>
    <mergeCell ref="A17:A21"/>
    <mergeCell ref="C17:C21"/>
    <mergeCell ref="A26:A29"/>
    <mergeCell ref="C26:C29"/>
    <mergeCell ref="AG1:AG2"/>
    <mergeCell ref="V1:V2"/>
    <mergeCell ref="W1:W2"/>
    <mergeCell ref="X1:X2"/>
    <mergeCell ref="Y1:Y2"/>
    <mergeCell ref="Z1:Z2"/>
    <mergeCell ref="AA1:AA2"/>
    <mergeCell ref="AB1:AB2"/>
    <mergeCell ref="AC1:AC2"/>
    <mergeCell ref="AD1:AD2"/>
    <mergeCell ref="AE1:AE2"/>
    <mergeCell ref="AF1:AF2"/>
    <mergeCell ref="U1:U2"/>
    <mergeCell ref="A2:H2"/>
    <mergeCell ref="I2:R2"/>
    <mergeCell ref="A1:C1"/>
    <mergeCell ref="D1:H1"/>
    <mergeCell ref="I1:R1"/>
    <mergeCell ref="T1:T2"/>
    <mergeCell ref="S1:S2"/>
  </mergeCells>
  <conditionalFormatting sqref="S4:AG29">
    <cfRule type="cellIs" dxfId="11" priority="3" stopIfTrue="1" operator="greaterThan">
      <formula>0</formula>
    </cfRule>
    <cfRule type="cellIs" dxfId="10" priority="4" stopIfTrue="1" operator="greaterThan">
      <formula>0</formula>
    </cfRule>
    <cfRule type="cellIs" dxfId="9" priority="5"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72B9A-AB3A-47FE-8FFB-7C04791BA73E}">
  <dimension ref="A1:AG32"/>
  <sheetViews>
    <sheetView topLeftCell="A22" zoomScale="70" zoomScaleNormal="70" workbookViewId="0">
      <selection activeCell="I30" sqref="I30"/>
    </sheetView>
  </sheetViews>
  <sheetFormatPr defaultColWidth="9.7109375" defaultRowHeight="15" x14ac:dyDescent="0.25"/>
  <cols>
    <col min="1" max="2" width="7.85546875" style="3" customWidth="1"/>
    <col min="3" max="3" width="29.42578125" style="90" customWidth="1"/>
    <col min="4" max="4" width="39.42578125" style="18" customWidth="1"/>
    <col min="5" max="5" width="26" style="19" customWidth="1"/>
    <col min="6" max="6" width="18.85546875" style="19" customWidth="1"/>
    <col min="7" max="7" width="16.28515625" style="19" customWidth="1"/>
    <col min="8" max="8" width="19.140625" style="2" customWidth="1"/>
    <col min="9" max="9" width="19.5703125" style="93" bestFit="1" customWidth="1"/>
    <col min="10" max="16" width="13.28515625" style="93" customWidth="1"/>
    <col min="17" max="17" width="12.85546875" style="20" customWidth="1"/>
    <col min="18" max="18" width="12.42578125" style="7" customWidth="1"/>
    <col min="19" max="19" width="15.140625" style="6" customWidth="1"/>
    <col min="20" max="20" width="15.28515625" style="6" customWidth="1"/>
    <col min="21" max="21" width="16.42578125" style="4" customWidth="1"/>
    <col min="22" max="22" width="14.140625" style="4" customWidth="1"/>
    <col min="23" max="23" width="14.140625" style="1" customWidth="1"/>
    <col min="24" max="24" width="14" style="1" bestFit="1" customWidth="1"/>
    <col min="25" max="25" width="14.140625" style="1" customWidth="1"/>
    <col min="26" max="26" width="14.42578125" style="5" customWidth="1"/>
    <col min="27" max="27" width="15.28515625" style="1" customWidth="1"/>
    <col min="28" max="29" width="14.42578125" style="1" customWidth="1"/>
    <col min="30" max="30" width="14.5703125" style="1" customWidth="1"/>
    <col min="31" max="31" width="14" style="1" customWidth="1"/>
    <col min="32" max="32" width="15" style="1" customWidth="1"/>
    <col min="33" max="33" width="14.85546875" style="1" customWidth="1"/>
    <col min="34" max="16384" width="9.7109375" style="1"/>
  </cols>
  <sheetData>
    <row r="1" spans="1:33" ht="38.25" customHeight="1" x14ac:dyDescent="0.25">
      <c r="A1" s="218" t="s">
        <v>78</v>
      </c>
      <c r="B1" s="218"/>
      <c r="C1" s="218"/>
      <c r="D1" s="218" t="s">
        <v>105</v>
      </c>
      <c r="E1" s="218"/>
      <c r="F1" s="218"/>
      <c r="G1" s="218"/>
      <c r="H1" s="218"/>
      <c r="I1" s="219" t="s">
        <v>23</v>
      </c>
      <c r="J1" s="220"/>
      <c r="K1" s="220"/>
      <c r="L1" s="220"/>
      <c r="M1" s="220"/>
      <c r="N1" s="220"/>
      <c r="O1" s="220"/>
      <c r="P1" s="220"/>
      <c r="Q1" s="219"/>
      <c r="R1" s="219"/>
      <c r="S1" s="234" t="s">
        <v>142</v>
      </c>
      <c r="T1" s="234" t="s">
        <v>143</v>
      </c>
      <c r="U1" s="234" t="s">
        <v>144</v>
      </c>
      <c r="V1" s="210" t="s">
        <v>19</v>
      </c>
      <c r="W1" s="210" t="s">
        <v>19</v>
      </c>
      <c r="X1" s="210" t="s">
        <v>19</v>
      </c>
      <c r="Y1" s="210" t="s">
        <v>19</v>
      </c>
      <c r="Z1" s="210" t="s">
        <v>19</v>
      </c>
      <c r="AA1" s="210" t="s">
        <v>19</v>
      </c>
      <c r="AB1" s="210" t="s">
        <v>19</v>
      </c>
      <c r="AC1" s="210" t="s">
        <v>19</v>
      </c>
      <c r="AD1" s="210" t="s">
        <v>19</v>
      </c>
      <c r="AE1" s="210" t="s">
        <v>19</v>
      </c>
      <c r="AF1" s="210" t="s">
        <v>19</v>
      </c>
      <c r="AG1" s="210" t="s">
        <v>19</v>
      </c>
    </row>
    <row r="2" spans="1:33" ht="33.75" customHeight="1" x14ac:dyDescent="0.25">
      <c r="A2" s="215" t="s">
        <v>99</v>
      </c>
      <c r="B2" s="216"/>
      <c r="C2" s="216"/>
      <c r="D2" s="216"/>
      <c r="E2" s="216"/>
      <c r="F2" s="216"/>
      <c r="G2" s="216"/>
      <c r="H2" s="217"/>
      <c r="I2" s="211" t="s">
        <v>22</v>
      </c>
      <c r="J2" s="212"/>
      <c r="K2" s="212"/>
      <c r="L2" s="212"/>
      <c r="M2" s="212"/>
      <c r="N2" s="212"/>
      <c r="O2" s="212"/>
      <c r="P2" s="212"/>
      <c r="Q2" s="213"/>
      <c r="R2" s="214"/>
      <c r="S2" s="234"/>
      <c r="T2" s="234"/>
      <c r="U2" s="234"/>
      <c r="V2" s="210"/>
      <c r="W2" s="210"/>
      <c r="X2" s="210"/>
      <c r="Y2" s="210"/>
      <c r="Z2" s="210"/>
      <c r="AA2" s="210"/>
      <c r="AB2" s="210"/>
      <c r="AC2" s="210"/>
      <c r="AD2" s="210"/>
      <c r="AE2" s="210"/>
      <c r="AF2" s="210"/>
      <c r="AG2" s="210"/>
    </row>
    <row r="3" spans="1:33" s="2" customFormat="1" ht="60" x14ac:dyDescent="0.2">
      <c r="A3" s="74" t="s">
        <v>4</v>
      </c>
      <c r="B3" s="74" t="s">
        <v>2</v>
      </c>
      <c r="C3" s="74" t="s">
        <v>15</v>
      </c>
      <c r="D3" s="74" t="s">
        <v>20</v>
      </c>
      <c r="E3" s="74" t="s">
        <v>25</v>
      </c>
      <c r="F3" s="74" t="s">
        <v>14</v>
      </c>
      <c r="G3" s="74" t="s">
        <v>3</v>
      </c>
      <c r="H3" s="79" t="s">
        <v>17</v>
      </c>
      <c r="I3" s="21" t="s">
        <v>21</v>
      </c>
      <c r="J3" s="140" t="s">
        <v>107</v>
      </c>
      <c r="K3" s="140" t="s">
        <v>108</v>
      </c>
      <c r="L3" s="140" t="s">
        <v>109</v>
      </c>
      <c r="M3" s="140" t="s">
        <v>110</v>
      </c>
      <c r="N3" s="140" t="s">
        <v>111</v>
      </c>
      <c r="O3" s="140" t="s">
        <v>112</v>
      </c>
      <c r="P3" s="140" t="s">
        <v>113</v>
      </c>
      <c r="Q3" s="22" t="s">
        <v>0</v>
      </c>
      <c r="R3" s="23" t="s">
        <v>1</v>
      </c>
      <c r="S3" s="185">
        <v>45700</v>
      </c>
      <c r="T3" s="185">
        <v>45700</v>
      </c>
      <c r="U3" s="185">
        <v>45726</v>
      </c>
      <c r="V3" s="17" t="s">
        <v>24</v>
      </c>
      <c r="W3" s="17" t="s">
        <v>24</v>
      </c>
      <c r="X3" s="17" t="s">
        <v>24</v>
      </c>
      <c r="Y3" s="17" t="s">
        <v>24</v>
      </c>
      <c r="Z3" s="17" t="s">
        <v>24</v>
      </c>
      <c r="AA3" s="17" t="s">
        <v>24</v>
      </c>
      <c r="AB3" s="17" t="s">
        <v>24</v>
      </c>
      <c r="AC3" s="17" t="s">
        <v>24</v>
      </c>
      <c r="AD3" s="17" t="s">
        <v>24</v>
      </c>
      <c r="AE3" s="17" t="s">
        <v>24</v>
      </c>
      <c r="AF3" s="17" t="s">
        <v>24</v>
      </c>
      <c r="AG3" s="17" t="s">
        <v>24</v>
      </c>
    </row>
    <row r="4" spans="1:33" ht="39.950000000000003" customHeight="1" x14ac:dyDescent="0.25">
      <c r="A4" s="207">
        <v>1</v>
      </c>
      <c r="B4" s="33">
        <v>1</v>
      </c>
      <c r="C4" s="204" t="s">
        <v>79</v>
      </c>
      <c r="D4" s="75" t="s">
        <v>27</v>
      </c>
      <c r="E4" s="82" t="s">
        <v>53</v>
      </c>
      <c r="F4" s="34" t="s">
        <v>76</v>
      </c>
      <c r="G4" s="34" t="s">
        <v>77</v>
      </c>
      <c r="H4" s="35">
        <v>5826</v>
      </c>
      <c r="I4" s="91">
        <v>4</v>
      </c>
      <c r="J4" s="134">
        <f t="shared" ref="J4:J29" si="0">IF(SUM(R4:AI4)&gt;I4+L4,I4+L4,SUM(R4:AI4))</f>
        <v>4</v>
      </c>
      <c r="K4" s="135">
        <f>(SUM(R4:AI4))</f>
        <v>4</v>
      </c>
      <c r="L4" s="136"/>
      <c r="M4" s="137">
        <f>ROUND(IF(I4*0.25-0.5&lt;0,0,I4*0.25-0.5),0)-P4-N4</f>
        <v>1</v>
      </c>
      <c r="N4" s="136"/>
      <c r="O4" s="136"/>
      <c r="P4" s="136"/>
      <c r="Q4" s="138">
        <f>I4-(SUM(S4:AB4))+L4</f>
        <v>0</v>
      </c>
      <c r="R4" s="80" t="str">
        <f t="shared" ref="R4:R29" si="1">IF(Q4&lt;0,"ATENÇÃO","OK")</f>
        <v>OK</v>
      </c>
      <c r="S4" s="182"/>
      <c r="T4" s="184"/>
      <c r="U4" s="182">
        <v>4</v>
      </c>
      <c r="V4" s="8"/>
      <c r="W4" s="8"/>
      <c r="X4" s="8"/>
      <c r="Y4" s="8"/>
      <c r="Z4" s="8"/>
      <c r="AA4" s="8"/>
      <c r="AB4" s="68"/>
      <c r="AC4" s="68"/>
      <c r="AD4" s="68"/>
      <c r="AE4" s="68"/>
      <c r="AF4" s="68"/>
      <c r="AG4" s="8"/>
    </row>
    <row r="5" spans="1:33" ht="39.950000000000003" customHeight="1" x14ac:dyDescent="0.25">
      <c r="A5" s="208"/>
      <c r="B5" s="36">
        <v>2</v>
      </c>
      <c r="C5" s="205"/>
      <c r="D5" s="75" t="s">
        <v>28</v>
      </c>
      <c r="E5" s="82" t="s">
        <v>54</v>
      </c>
      <c r="F5" s="37" t="s">
        <v>76</v>
      </c>
      <c r="G5" s="34" t="s">
        <v>77</v>
      </c>
      <c r="H5" s="38">
        <v>7768</v>
      </c>
      <c r="I5" s="91">
        <v>0</v>
      </c>
      <c r="J5" s="134">
        <f t="shared" si="0"/>
        <v>0</v>
      </c>
      <c r="K5" s="135">
        <f t="shared" ref="K5:K29" si="2">(SUM(R5:AI5))</f>
        <v>0</v>
      </c>
      <c r="L5" s="136"/>
      <c r="M5" s="137">
        <f t="shared" ref="M5:M29" si="3">ROUND(IF(I5*0.25-0.5&lt;0,0,I5*0.25-0.5),0)-P5-N5</f>
        <v>0</v>
      </c>
      <c r="N5" s="136"/>
      <c r="O5" s="136"/>
      <c r="P5" s="136"/>
      <c r="Q5" s="138">
        <f t="shared" ref="Q5:Q29" si="4">I5-(SUM(S5:AB5))+L5</f>
        <v>0</v>
      </c>
      <c r="R5" s="80" t="str">
        <f t="shared" si="1"/>
        <v>OK</v>
      </c>
      <c r="S5" s="182"/>
      <c r="T5" s="184"/>
      <c r="U5" s="182"/>
      <c r="V5" s="8"/>
      <c r="W5" s="8"/>
      <c r="X5" s="8"/>
      <c r="Y5" s="8"/>
      <c r="Z5" s="8"/>
      <c r="AA5" s="8"/>
      <c r="AB5" s="68"/>
      <c r="AC5" s="68"/>
      <c r="AD5" s="68"/>
      <c r="AE5" s="68"/>
      <c r="AF5" s="68"/>
      <c r="AG5" s="8"/>
    </row>
    <row r="6" spans="1:33" ht="39.950000000000003" customHeight="1" x14ac:dyDescent="0.25">
      <c r="A6" s="208"/>
      <c r="B6" s="33">
        <v>3</v>
      </c>
      <c r="C6" s="205"/>
      <c r="D6" s="76" t="s">
        <v>29</v>
      </c>
      <c r="E6" s="83" t="s">
        <v>55</v>
      </c>
      <c r="F6" s="48" t="s">
        <v>76</v>
      </c>
      <c r="G6" s="48" t="s">
        <v>77</v>
      </c>
      <c r="H6" s="53">
        <v>3954</v>
      </c>
      <c r="I6" s="91">
        <v>0</v>
      </c>
      <c r="J6" s="134">
        <f t="shared" si="0"/>
        <v>0</v>
      </c>
      <c r="K6" s="135">
        <f t="shared" si="2"/>
        <v>0</v>
      </c>
      <c r="L6" s="136"/>
      <c r="M6" s="137">
        <f t="shared" si="3"/>
        <v>0</v>
      </c>
      <c r="N6" s="136"/>
      <c r="O6" s="136"/>
      <c r="P6" s="136"/>
      <c r="Q6" s="138">
        <f t="shared" si="4"/>
        <v>0</v>
      </c>
      <c r="R6" s="80" t="str">
        <f t="shared" si="1"/>
        <v>OK</v>
      </c>
      <c r="S6" s="182"/>
      <c r="T6" s="182"/>
      <c r="U6" s="182"/>
      <c r="V6" s="8"/>
      <c r="W6" s="8"/>
      <c r="X6" s="8"/>
      <c r="Y6" s="8"/>
      <c r="Z6" s="8"/>
      <c r="AA6" s="8"/>
      <c r="AB6" s="68"/>
      <c r="AC6" s="68"/>
      <c r="AD6" s="68"/>
      <c r="AE6" s="68"/>
      <c r="AF6" s="68"/>
      <c r="AG6" s="8"/>
    </row>
    <row r="7" spans="1:33" ht="39.950000000000003" customHeight="1" x14ac:dyDescent="0.25">
      <c r="A7" s="208"/>
      <c r="B7" s="36">
        <v>4</v>
      </c>
      <c r="C7" s="205"/>
      <c r="D7" s="76" t="s">
        <v>30</v>
      </c>
      <c r="E7" s="83" t="s">
        <v>56</v>
      </c>
      <c r="F7" s="47" t="s">
        <v>76</v>
      </c>
      <c r="G7" s="48" t="s">
        <v>77</v>
      </c>
      <c r="H7" s="30">
        <v>5272</v>
      </c>
      <c r="I7" s="91">
        <v>0</v>
      </c>
      <c r="J7" s="134">
        <f t="shared" si="0"/>
        <v>0</v>
      </c>
      <c r="K7" s="135">
        <f t="shared" si="2"/>
        <v>0</v>
      </c>
      <c r="L7" s="136"/>
      <c r="M7" s="137">
        <f t="shared" si="3"/>
        <v>0</v>
      </c>
      <c r="N7" s="136"/>
      <c r="O7" s="136"/>
      <c r="P7" s="136"/>
      <c r="Q7" s="138">
        <f t="shared" si="4"/>
        <v>0</v>
      </c>
      <c r="R7" s="80" t="str">
        <f t="shared" si="1"/>
        <v>OK</v>
      </c>
      <c r="S7" s="182"/>
      <c r="T7" s="182"/>
      <c r="U7" s="182"/>
      <c r="V7" s="8"/>
      <c r="W7" s="8"/>
      <c r="X7" s="8"/>
      <c r="Y7" s="8"/>
      <c r="Z7" s="8"/>
      <c r="AA7" s="8"/>
      <c r="AB7" s="68"/>
      <c r="AC7" s="68"/>
      <c r="AD7" s="68"/>
      <c r="AE7" s="68"/>
      <c r="AF7" s="68"/>
      <c r="AG7" s="8"/>
    </row>
    <row r="8" spans="1:33" ht="39.950000000000003" customHeight="1" x14ac:dyDescent="0.25">
      <c r="A8" s="209"/>
      <c r="B8" s="33">
        <v>5</v>
      </c>
      <c r="C8" s="206"/>
      <c r="D8" s="77" t="s">
        <v>31</v>
      </c>
      <c r="E8" s="84" t="s">
        <v>57</v>
      </c>
      <c r="F8" s="54" t="s">
        <v>76</v>
      </c>
      <c r="G8" s="55" t="s">
        <v>77</v>
      </c>
      <c r="H8" s="31">
        <v>1134.4000000000001</v>
      </c>
      <c r="I8" s="91">
        <v>0</v>
      </c>
      <c r="J8" s="134">
        <f t="shared" si="0"/>
        <v>0</v>
      </c>
      <c r="K8" s="135">
        <f t="shared" si="2"/>
        <v>0</v>
      </c>
      <c r="L8" s="136"/>
      <c r="M8" s="137">
        <f t="shared" si="3"/>
        <v>0</v>
      </c>
      <c r="N8" s="136"/>
      <c r="O8" s="136"/>
      <c r="P8" s="136"/>
      <c r="Q8" s="138">
        <f t="shared" si="4"/>
        <v>0</v>
      </c>
      <c r="R8" s="80" t="str">
        <f t="shared" si="1"/>
        <v>OK</v>
      </c>
      <c r="S8" s="182"/>
      <c r="T8" s="182"/>
      <c r="U8" s="182"/>
      <c r="V8" s="8"/>
      <c r="W8" s="8"/>
      <c r="X8" s="8"/>
      <c r="Y8" s="8"/>
      <c r="Z8" s="8"/>
      <c r="AA8" s="8"/>
      <c r="AB8" s="68"/>
      <c r="AC8" s="68"/>
      <c r="AD8" s="68"/>
      <c r="AE8" s="68"/>
      <c r="AF8" s="68"/>
      <c r="AG8" s="8"/>
    </row>
    <row r="9" spans="1:33" ht="39.950000000000003" customHeight="1" x14ac:dyDescent="0.25">
      <c r="A9" s="46">
        <v>3</v>
      </c>
      <c r="B9" s="33">
        <v>7</v>
      </c>
      <c r="C9" s="56" t="s">
        <v>80</v>
      </c>
      <c r="D9" s="57" t="s">
        <v>32</v>
      </c>
      <c r="E9" s="85" t="s">
        <v>58</v>
      </c>
      <c r="F9" s="59" t="s">
        <v>76</v>
      </c>
      <c r="G9" s="58" t="s">
        <v>77</v>
      </c>
      <c r="H9" s="30">
        <v>725</v>
      </c>
      <c r="I9" s="91">
        <v>0</v>
      </c>
      <c r="J9" s="134">
        <f t="shared" si="0"/>
        <v>0</v>
      </c>
      <c r="K9" s="135">
        <f t="shared" si="2"/>
        <v>0</v>
      </c>
      <c r="L9" s="136"/>
      <c r="M9" s="137">
        <f t="shared" si="3"/>
        <v>0</v>
      </c>
      <c r="N9" s="136"/>
      <c r="O9" s="136"/>
      <c r="P9" s="136"/>
      <c r="Q9" s="138">
        <f t="shared" si="4"/>
        <v>0</v>
      </c>
      <c r="R9" s="80" t="str">
        <f t="shared" si="1"/>
        <v>OK</v>
      </c>
      <c r="S9" s="182"/>
      <c r="T9" s="183"/>
      <c r="U9" s="182"/>
      <c r="V9" s="8"/>
      <c r="W9" s="8"/>
      <c r="X9" s="8"/>
      <c r="Y9" s="8"/>
      <c r="Z9" s="8"/>
      <c r="AA9" s="8"/>
      <c r="AB9" s="68"/>
      <c r="AC9" s="68"/>
      <c r="AD9" s="68"/>
      <c r="AE9" s="68"/>
      <c r="AF9" s="68"/>
      <c r="AG9" s="8"/>
    </row>
    <row r="10" spans="1:33" ht="39.950000000000003" customHeight="1" x14ac:dyDescent="0.25">
      <c r="A10" s="29">
        <v>4</v>
      </c>
      <c r="B10" s="36">
        <v>8</v>
      </c>
      <c r="C10" s="56" t="s">
        <v>80</v>
      </c>
      <c r="D10" s="65" t="s">
        <v>33</v>
      </c>
      <c r="E10" s="86" t="s">
        <v>59</v>
      </c>
      <c r="F10" s="66" t="s">
        <v>76</v>
      </c>
      <c r="G10" s="67" t="s">
        <v>77</v>
      </c>
      <c r="H10" s="30">
        <v>1983.33</v>
      </c>
      <c r="I10" s="91">
        <v>0</v>
      </c>
      <c r="J10" s="134">
        <f t="shared" si="0"/>
        <v>0</v>
      </c>
      <c r="K10" s="135">
        <f t="shared" si="2"/>
        <v>0</v>
      </c>
      <c r="L10" s="136"/>
      <c r="M10" s="137">
        <f t="shared" si="3"/>
        <v>0</v>
      </c>
      <c r="N10" s="136"/>
      <c r="O10" s="136"/>
      <c r="P10" s="136"/>
      <c r="Q10" s="138">
        <f t="shared" si="4"/>
        <v>0</v>
      </c>
      <c r="R10" s="80" t="str">
        <f t="shared" si="1"/>
        <v>OK</v>
      </c>
      <c r="S10" s="182"/>
      <c r="T10" s="183"/>
      <c r="U10" s="182"/>
      <c r="V10" s="68"/>
      <c r="W10" s="68"/>
      <c r="X10" s="68"/>
      <c r="Y10" s="68"/>
      <c r="Z10" s="68"/>
      <c r="AA10" s="68"/>
      <c r="AB10" s="68"/>
      <c r="AC10" s="68"/>
      <c r="AD10" s="68"/>
      <c r="AE10" s="68"/>
      <c r="AF10" s="68"/>
      <c r="AG10" s="68"/>
    </row>
    <row r="11" spans="1:33" ht="49.5" customHeight="1" x14ac:dyDescent="0.25">
      <c r="A11" s="29">
        <v>6</v>
      </c>
      <c r="B11" s="36">
        <v>10</v>
      </c>
      <c r="C11" s="64" t="s">
        <v>81</v>
      </c>
      <c r="D11" s="65" t="s">
        <v>34</v>
      </c>
      <c r="E11" s="86" t="s">
        <v>60</v>
      </c>
      <c r="F11" s="66" t="s">
        <v>76</v>
      </c>
      <c r="G11" s="67" t="s">
        <v>77</v>
      </c>
      <c r="H11" s="30">
        <v>948</v>
      </c>
      <c r="I11" s="91">
        <v>0</v>
      </c>
      <c r="J11" s="134">
        <f t="shared" si="0"/>
        <v>0</v>
      </c>
      <c r="K11" s="135">
        <f t="shared" si="2"/>
        <v>0</v>
      </c>
      <c r="L11" s="136"/>
      <c r="M11" s="137">
        <f t="shared" si="3"/>
        <v>0</v>
      </c>
      <c r="N11" s="136"/>
      <c r="O11" s="136"/>
      <c r="P11" s="136"/>
      <c r="Q11" s="138">
        <f t="shared" si="4"/>
        <v>0</v>
      </c>
      <c r="R11" s="80" t="str">
        <f t="shared" si="1"/>
        <v>OK</v>
      </c>
      <c r="S11" s="182"/>
      <c r="T11" s="183"/>
      <c r="U11" s="182"/>
      <c r="V11" s="68"/>
      <c r="W11" s="68"/>
      <c r="X11" s="68"/>
      <c r="Y11" s="68"/>
      <c r="Z11" s="68"/>
      <c r="AA11" s="68"/>
      <c r="AB11" s="68"/>
      <c r="AC11" s="68"/>
      <c r="AD11" s="68"/>
      <c r="AE11" s="68"/>
      <c r="AF11" s="68"/>
      <c r="AG11" s="68"/>
    </row>
    <row r="12" spans="1:33" ht="39.950000000000003" customHeight="1" x14ac:dyDescent="0.25">
      <c r="A12" s="46">
        <v>7</v>
      </c>
      <c r="B12" s="33">
        <v>11</v>
      </c>
      <c r="C12" s="64" t="s">
        <v>82</v>
      </c>
      <c r="D12" s="65" t="s">
        <v>35</v>
      </c>
      <c r="E12" s="86" t="s">
        <v>61</v>
      </c>
      <c r="F12" s="66" t="s">
        <v>76</v>
      </c>
      <c r="G12" s="67" t="s">
        <v>77</v>
      </c>
      <c r="H12" s="30">
        <v>2316.66</v>
      </c>
      <c r="I12" s="91">
        <v>0</v>
      </c>
      <c r="J12" s="134">
        <f t="shared" si="0"/>
        <v>0</v>
      </c>
      <c r="K12" s="135">
        <f t="shared" si="2"/>
        <v>0</v>
      </c>
      <c r="L12" s="136"/>
      <c r="M12" s="137">
        <f t="shared" si="3"/>
        <v>0</v>
      </c>
      <c r="N12" s="136"/>
      <c r="O12" s="136"/>
      <c r="P12" s="136"/>
      <c r="Q12" s="138">
        <f t="shared" si="4"/>
        <v>0</v>
      </c>
      <c r="R12" s="80" t="str">
        <f t="shared" si="1"/>
        <v>OK</v>
      </c>
      <c r="S12" s="182"/>
      <c r="T12" s="183"/>
      <c r="U12" s="182"/>
      <c r="V12" s="68"/>
      <c r="W12" s="68"/>
      <c r="X12" s="68"/>
      <c r="Y12" s="68"/>
      <c r="Z12" s="68"/>
      <c r="AA12" s="68"/>
      <c r="AB12" s="68"/>
      <c r="AC12" s="68"/>
      <c r="AD12" s="68"/>
      <c r="AE12" s="68"/>
      <c r="AF12" s="68"/>
      <c r="AG12" s="68"/>
    </row>
    <row r="13" spans="1:33" ht="39.950000000000003" customHeight="1" x14ac:dyDescent="0.25">
      <c r="A13" s="29">
        <v>8</v>
      </c>
      <c r="B13" s="36">
        <v>12</v>
      </c>
      <c r="C13" s="64" t="s">
        <v>83</v>
      </c>
      <c r="D13" s="65" t="s">
        <v>36</v>
      </c>
      <c r="E13" s="86" t="s">
        <v>62</v>
      </c>
      <c r="F13" s="66" t="s">
        <v>76</v>
      </c>
      <c r="G13" s="67" t="s">
        <v>77</v>
      </c>
      <c r="H13" s="30">
        <v>3230</v>
      </c>
      <c r="I13" s="91">
        <v>0</v>
      </c>
      <c r="J13" s="134">
        <f t="shared" si="0"/>
        <v>0</v>
      </c>
      <c r="K13" s="135">
        <f t="shared" si="2"/>
        <v>0</v>
      </c>
      <c r="L13" s="136"/>
      <c r="M13" s="137">
        <f t="shared" si="3"/>
        <v>0</v>
      </c>
      <c r="N13" s="136"/>
      <c r="O13" s="136"/>
      <c r="P13" s="136"/>
      <c r="Q13" s="138">
        <f t="shared" si="4"/>
        <v>0</v>
      </c>
      <c r="R13" s="80" t="str">
        <f t="shared" si="1"/>
        <v>OK</v>
      </c>
      <c r="S13" s="182"/>
      <c r="T13" s="183"/>
      <c r="U13" s="182"/>
      <c r="V13" s="68"/>
      <c r="W13" s="68"/>
      <c r="X13" s="68"/>
      <c r="Y13" s="68"/>
      <c r="Z13" s="68"/>
      <c r="AA13" s="68"/>
      <c r="AB13" s="68"/>
      <c r="AC13" s="68"/>
      <c r="AD13" s="68"/>
      <c r="AE13" s="68"/>
      <c r="AF13" s="68"/>
      <c r="AG13" s="68"/>
    </row>
    <row r="14" spans="1:33" ht="51.75" customHeight="1" x14ac:dyDescent="0.25">
      <c r="A14" s="46">
        <v>9</v>
      </c>
      <c r="B14" s="33">
        <v>13</v>
      </c>
      <c r="C14" s="64" t="s">
        <v>84</v>
      </c>
      <c r="D14" s="65" t="s">
        <v>37</v>
      </c>
      <c r="E14" s="86" t="s">
        <v>63</v>
      </c>
      <c r="F14" s="66" t="s">
        <v>76</v>
      </c>
      <c r="G14" s="67" t="s">
        <v>77</v>
      </c>
      <c r="H14" s="30">
        <v>65900</v>
      </c>
      <c r="I14" s="91">
        <v>0</v>
      </c>
      <c r="J14" s="134">
        <f t="shared" si="0"/>
        <v>0</v>
      </c>
      <c r="K14" s="135">
        <f t="shared" si="2"/>
        <v>0</v>
      </c>
      <c r="L14" s="136"/>
      <c r="M14" s="137">
        <f t="shared" si="3"/>
        <v>0</v>
      </c>
      <c r="N14" s="136"/>
      <c r="O14" s="136"/>
      <c r="P14" s="136"/>
      <c r="Q14" s="138">
        <f t="shared" si="4"/>
        <v>0</v>
      </c>
      <c r="R14" s="80" t="str">
        <f t="shared" si="1"/>
        <v>OK</v>
      </c>
      <c r="S14" s="182"/>
      <c r="T14" s="183"/>
      <c r="U14" s="182"/>
      <c r="V14" s="68"/>
      <c r="W14" s="68"/>
      <c r="X14" s="68"/>
      <c r="Y14" s="68"/>
      <c r="Z14" s="68"/>
      <c r="AA14" s="68"/>
      <c r="AB14" s="68"/>
      <c r="AC14" s="68"/>
      <c r="AD14" s="68"/>
      <c r="AE14" s="68"/>
      <c r="AF14" s="68"/>
      <c r="AG14" s="68"/>
    </row>
    <row r="15" spans="1:33" ht="39.950000000000003" customHeight="1" x14ac:dyDescent="0.25">
      <c r="A15" s="29">
        <v>10</v>
      </c>
      <c r="B15" s="36">
        <v>14</v>
      </c>
      <c r="C15" s="56" t="s">
        <v>80</v>
      </c>
      <c r="D15" s="65" t="s">
        <v>38</v>
      </c>
      <c r="E15" s="86" t="s">
        <v>64</v>
      </c>
      <c r="F15" s="66" t="s">
        <v>76</v>
      </c>
      <c r="G15" s="67" t="s">
        <v>77</v>
      </c>
      <c r="H15" s="30">
        <v>17332</v>
      </c>
      <c r="I15" s="91">
        <v>0</v>
      </c>
      <c r="J15" s="134">
        <f t="shared" si="0"/>
        <v>0</v>
      </c>
      <c r="K15" s="135">
        <f t="shared" si="2"/>
        <v>0</v>
      </c>
      <c r="L15" s="136"/>
      <c r="M15" s="137">
        <f t="shared" si="3"/>
        <v>0</v>
      </c>
      <c r="N15" s="136"/>
      <c r="O15" s="136"/>
      <c r="P15" s="136"/>
      <c r="Q15" s="138">
        <f t="shared" si="4"/>
        <v>0</v>
      </c>
      <c r="R15" s="80" t="str">
        <f t="shared" si="1"/>
        <v>OK</v>
      </c>
      <c r="S15" s="182"/>
      <c r="T15" s="183"/>
      <c r="U15" s="182"/>
      <c r="V15" s="68"/>
      <c r="W15" s="68"/>
      <c r="X15" s="68"/>
      <c r="Y15" s="68"/>
      <c r="Z15" s="68"/>
      <c r="AA15" s="68"/>
      <c r="AB15" s="68"/>
      <c r="AC15" s="68"/>
      <c r="AD15" s="68"/>
      <c r="AE15" s="68"/>
      <c r="AF15" s="68"/>
      <c r="AG15" s="68"/>
    </row>
    <row r="16" spans="1:33" ht="39.950000000000003" customHeight="1" x14ac:dyDescent="0.25">
      <c r="A16" s="46">
        <v>11</v>
      </c>
      <c r="B16" s="33">
        <v>15</v>
      </c>
      <c r="C16" s="56" t="s">
        <v>80</v>
      </c>
      <c r="D16" s="65" t="s">
        <v>39</v>
      </c>
      <c r="E16" s="86" t="s">
        <v>65</v>
      </c>
      <c r="F16" s="66" t="s">
        <v>76</v>
      </c>
      <c r="G16" s="67" t="s">
        <v>77</v>
      </c>
      <c r="H16" s="30">
        <v>130000</v>
      </c>
      <c r="I16" s="91">
        <v>0</v>
      </c>
      <c r="J16" s="134">
        <f t="shared" si="0"/>
        <v>0</v>
      </c>
      <c r="K16" s="135">
        <f t="shared" si="2"/>
        <v>0</v>
      </c>
      <c r="L16" s="136"/>
      <c r="M16" s="137">
        <f t="shared" si="3"/>
        <v>0</v>
      </c>
      <c r="N16" s="136"/>
      <c r="O16" s="136"/>
      <c r="P16" s="136"/>
      <c r="Q16" s="138">
        <f t="shared" si="4"/>
        <v>0</v>
      </c>
      <c r="R16" s="80" t="str">
        <f t="shared" si="1"/>
        <v>OK</v>
      </c>
      <c r="S16" s="182"/>
      <c r="T16" s="183"/>
      <c r="U16" s="182"/>
      <c r="V16" s="68"/>
      <c r="W16" s="68"/>
      <c r="X16" s="68"/>
      <c r="Y16" s="68"/>
      <c r="Z16" s="68"/>
      <c r="AA16" s="68"/>
      <c r="AB16" s="68"/>
      <c r="AC16" s="68"/>
      <c r="AD16" s="68"/>
      <c r="AE16" s="68"/>
      <c r="AF16" s="68"/>
      <c r="AG16" s="68"/>
    </row>
    <row r="17" spans="1:33" ht="39.950000000000003" customHeight="1" x14ac:dyDescent="0.25">
      <c r="A17" s="221">
        <v>14</v>
      </c>
      <c r="B17" s="36">
        <v>18</v>
      </c>
      <c r="C17" s="204" t="s">
        <v>85</v>
      </c>
      <c r="D17" s="65" t="s">
        <v>40</v>
      </c>
      <c r="E17" s="86" t="s">
        <v>66</v>
      </c>
      <c r="F17" s="66" t="s">
        <v>76</v>
      </c>
      <c r="G17" s="67" t="s">
        <v>77</v>
      </c>
      <c r="H17" s="30">
        <v>17500</v>
      </c>
      <c r="I17" s="91">
        <v>0</v>
      </c>
      <c r="J17" s="134">
        <f t="shared" si="0"/>
        <v>0</v>
      </c>
      <c r="K17" s="135">
        <f t="shared" si="2"/>
        <v>0</v>
      </c>
      <c r="L17" s="136"/>
      <c r="M17" s="137">
        <f t="shared" si="3"/>
        <v>0</v>
      </c>
      <c r="N17" s="136"/>
      <c r="O17" s="136"/>
      <c r="P17" s="136"/>
      <c r="Q17" s="138">
        <f t="shared" si="4"/>
        <v>0</v>
      </c>
      <c r="R17" s="80" t="str">
        <f t="shared" si="1"/>
        <v>OK</v>
      </c>
      <c r="S17" s="182"/>
      <c r="T17" s="183"/>
      <c r="U17" s="182"/>
      <c r="V17" s="68"/>
      <c r="W17" s="68"/>
      <c r="X17" s="68"/>
      <c r="Y17" s="68"/>
      <c r="Z17" s="68"/>
      <c r="AA17" s="68"/>
      <c r="AB17" s="68"/>
      <c r="AC17" s="68"/>
      <c r="AD17" s="68"/>
      <c r="AE17" s="68"/>
      <c r="AF17" s="68"/>
      <c r="AG17" s="68"/>
    </row>
    <row r="18" spans="1:33" ht="39.950000000000003" customHeight="1" x14ac:dyDescent="0.25">
      <c r="A18" s="222"/>
      <c r="B18" s="33">
        <v>19</v>
      </c>
      <c r="C18" s="224"/>
      <c r="D18" s="65" t="s">
        <v>41</v>
      </c>
      <c r="E18" s="86" t="s">
        <v>67</v>
      </c>
      <c r="F18" s="66" t="s">
        <v>76</v>
      </c>
      <c r="G18" s="67" t="s">
        <v>77</v>
      </c>
      <c r="H18" s="30">
        <v>6028</v>
      </c>
      <c r="I18" s="91">
        <v>0</v>
      </c>
      <c r="J18" s="134">
        <f t="shared" si="0"/>
        <v>0</v>
      </c>
      <c r="K18" s="135">
        <f t="shared" si="2"/>
        <v>0</v>
      </c>
      <c r="L18" s="136"/>
      <c r="M18" s="137">
        <f t="shared" si="3"/>
        <v>0</v>
      </c>
      <c r="N18" s="136"/>
      <c r="O18" s="136"/>
      <c r="P18" s="136"/>
      <c r="Q18" s="138">
        <f t="shared" si="4"/>
        <v>0</v>
      </c>
      <c r="R18" s="80" t="str">
        <f t="shared" si="1"/>
        <v>OK</v>
      </c>
      <c r="S18" s="182"/>
      <c r="T18" s="183"/>
      <c r="U18" s="182"/>
      <c r="V18" s="68"/>
      <c r="W18" s="68"/>
      <c r="X18" s="68"/>
      <c r="Y18" s="68"/>
      <c r="Z18" s="68"/>
      <c r="AA18" s="68"/>
      <c r="AB18" s="68"/>
      <c r="AC18" s="68"/>
      <c r="AD18" s="68"/>
      <c r="AE18" s="68"/>
      <c r="AF18" s="68"/>
      <c r="AG18" s="68"/>
    </row>
    <row r="19" spans="1:33" ht="39.950000000000003" customHeight="1" x14ac:dyDescent="0.25">
      <c r="A19" s="222"/>
      <c r="B19" s="36">
        <v>20</v>
      </c>
      <c r="C19" s="224"/>
      <c r="D19" s="49" t="s">
        <v>42</v>
      </c>
      <c r="E19" s="87" t="s">
        <v>68</v>
      </c>
      <c r="F19" s="51" t="s">
        <v>76</v>
      </c>
      <c r="G19" s="50" t="s">
        <v>77</v>
      </c>
      <c r="H19" s="28">
        <v>8100</v>
      </c>
      <c r="I19" s="91">
        <v>0</v>
      </c>
      <c r="J19" s="134">
        <f t="shared" si="0"/>
        <v>0</v>
      </c>
      <c r="K19" s="135">
        <f t="shared" si="2"/>
        <v>0</v>
      </c>
      <c r="L19" s="136"/>
      <c r="M19" s="137">
        <f t="shared" si="3"/>
        <v>0</v>
      </c>
      <c r="N19" s="136"/>
      <c r="O19" s="136"/>
      <c r="P19" s="136"/>
      <c r="Q19" s="138">
        <f t="shared" si="4"/>
        <v>0</v>
      </c>
      <c r="R19" s="80" t="str">
        <f t="shared" si="1"/>
        <v>OK</v>
      </c>
      <c r="S19" s="182"/>
      <c r="T19" s="182"/>
      <c r="U19" s="182"/>
      <c r="V19" s="8"/>
      <c r="W19" s="8"/>
      <c r="X19" s="8"/>
      <c r="Y19" s="8"/>
      <c r="Z19" s="8"/>
      <c r="AA19" s="8"/>
      <c r="AB19" s="68"/>
      <c r="AC19" s="68"/>
      <c r="AD19" s="68"/>
      <c r="AE19" s="68"/>
      <c r="AF19" s="68"/>
      <c r="AG19" s="8"/>
    </row>
    <row r="20" spans="1:33" ht="39.950000000000003" customHeight="1" x14ac:dyDescent="0.25">
      <c r="A20" s="222"/>
      <c r="B20" s="33">
        <v>21</v>
      </c>
      <c r="C20" s="224"/>
      <c r="D20" s="71" t="s">
        <v>43</v>
      </c>
      <c r="E20" s="88" t="s">
        <v>69</v>
      </c>
      <c r="F20" s="73" t="s">
        <v>76</v>
      </c>
      <c r="G20" s="72" t="s">
        <v>77</v>
      </c>
      <c r="H20" s="30">
        <v>6925.08</v>
      </c>
      <c r="I20" s="91">
        <v>0</v>
      </c>
      <c r="J20" s="134">
        <f t="shared" si="0"/>
        <v>0</v>
      </c>
      <c r="K20" s="135">
        <f t="shared" si="2"/>
        <v>0</v>
      </c>
      <c r="L20" s="136"/>
      <c r="M20" s="137">
        <f t="shared" si="3"/>
        <v>0</v>
      </c>
      <c r="N20" s="136"/>
      <c r="O20" s="136"/>
      <c r="P20" s="136"/>
      <c r="Q20" s="138">
        <f t="shared" si="4"/>
        <v>0</v>
      </c>
      <c r="R20" s="80" t="str">
        <f t="shared" si="1"/>
        <v>OK</v>
      </c>
      <c r="S20" s="182"/>
      <c r="T20" s="182"/>
      <c r="U20" s="182"/>
      <c r="V20" s="68"/>
      <c r="W20" s="68"/>
      <c r="X20" s="68"/>
      <c r="Y20" s="68"/>
      <c r="Z20" s="68"/>
      <c r="AA20" s="68"/>
      <c r="AB20" s="68"/>
      <c r="AC20" s="68"/>
      <c r="AD20" s="68"/>
      <c r="AE20" s="68"/>
      <c r="AF20" s="68"/>
      <c r="AG20" s="68"/>
    </row>
    <row r="21" spans="1:33" ht="39.950000000000003" customHeight="1" x14ac:dyDescent="0.25">
      <c r="A21" s="223"/>
      <c r="B21" s="36">
        <v>22</v>
      </c>
      <c r="C21" s="206"/>
      <c r="D21" s="71" t="s">
        <v>44</v>
      </c>
      <c r="E21" s="88" t="s">
        <v>70</v>
      </c>
      <c r="F21" s="73" t="s">
        <v>76</v>
      </c>
      <c r="G21" s="72" t="s">
        <v>77</v>
      </c>
      <c r="H21" s="30">
        <v>6762.77</v>
      </c>
      <c r="I21" s="91">
        <v>0</v>
      </c>
      <c r="J21" s="134">
        <f t="shared" si="0"/>
        <v>0</v>
      </c>
      <c r="K21" s="135">
        <f t="shared" si="2"/>
        <v>0</v>
      </c>
      <c r="L21" s="136"/>
      <c r="M21" s="137">
        <f t="shared" si="3"/>
        <v>0</v>
      </c>
      <c r="N21" s="136"/>
      <c r="O21" s="136"/>
      <c r="P21" s="136"/>
      <c r="Q21" s="138">
        <f t="shared" si="4"/>
        <v>0</v>
      </c>
      <c r="R21" s="80" t="str">
        <f t="shared" si="1"/>
        <v>OK</v>
      </c>
      <c r="S21" s="182"/>
      <c r="T21" s="182"/>
      <c r="U21" s="182"/>
      <c r="V21" s="68"/>
      <c r="W21" s="68"/>
      <c r="X21" s="68"/>
      <c r="Y21" s="68"/>
      <c r="Z21" s="68"/>
      <c r="AA21" s="68"/>
      <c r="AB21" s="68"/>
      <c r="AC21" s="68"/>
      <c r="AD21" s="68"/>
      <c r="AE21" s="68"/>
      <c r="AF21" s="68"/>
      <c r="AG21" s="68"/>
    </row>
    <row r="22" spans="1:33" ht="39.950000000000003" customHeight="1" x14ac:dyDescent="0.25">
      <c r="A22" s="46">
        <v>15</v>
      </c>
      <c r="B22" s="33">
        <v>23</v>
      </c>
      <c r="C22" s="56" t="s">
        <v>80</v>
      </c>
      <c r="D22" s="71" t="s">
        <v>45</v>
      </c>
      <c r="E22" s="88" t="s">
        <v>71</v>
      </c>
      <c r="F22" s="73" t="s">
        <v>76</v>
      </c>
      <c r="G22" s="72" t="s">
        <v>77</v>
      </c>
      <c r="H22" s="30">
        <v>30100</v>
      </c>
      <c r="I22" s="91">
        <v>0</v>
      </c>
      <c r="J22" s="134">
        <f t="shared" si="0"/>
        <v>0</v>
      </c>
      <c r="K22" s="135">
        <f t="shared" si="2"/>
        <v>0</v>
      </c>
      <c r="L22" s="136"/>
      <c r="M22" s="137">
        <f t="shared" si="3"/>
        <v>0</v>
      </c>
      <c r="N22" s="136"/>
      <c r="O22" s="136"/>
      <c r="P22" s="136"/>
      <c r="Q22" s="138">
        <f t="shared" si="4"/>
        <v>0</v>
      </c>
      <c r="R22" s="80" t="str">
        <f t="shared" si="1"/>
        <v>OK</v>
      </c>
      <c r="S22" s="182"/>
      <c r="T22" s="182"/>
      <c r="U22" s="182"/>
      <c r="V22" s="68"/>
      <c r="W22" s="68"/>
      <c r="X22" s="68"/>
      <c r="Y22" s="68"/>
      <c r="Z22" s="68"/>
      <c r="AA22" s="68"/>
      <c r="AB22" s="68"/>
      <c r="AC22" s="68"/>
      <c r="AD22" s="68"/>
      <c r="AE22" s="68"/>
      <c r="AF22" s="68"/>
      <c r="AG22" s="68"/>
    </row>
    <row r="23" spans="1:33" ht="49.5" customHeight="1" x14ac:dyDescent="0.25">
      <c r="A23" s="46">
        <v>16</v>
      </c>
      <c r="B23" s="36">
        <v>24</v>
      </c>
      <c r="C23" s="70" t="s">
        <v>86</v>
      </c>
      <c r="D23" s="71" t="s">
        <v>46</v>
      </c>
      <c r="E23" s="88" t="s">
        <v>72</v>
      </c>
      <c r="F23" s="73" t="s">
        <v>76</v>
      </c>
      <c r="G23" s="72" t="s">
        <v>77</v>
      </c>
      <c r="H23" s="30">
        <v>3239.6</v>
      </c>
      <c r="I23" s="91">
        <v>1</v>
      </c>
      <c r="J23" s="134">
        <f t="shared" si="0"/>
        <v>1</v>
      </c>
      <c r="K23" s="135">
        <f t="shared" si="2"/>
        <v>1</v>
      </c>
      <c r="L23" s="136"/>
      <c r="M23" s="137">
        <f t="shared" si="3"/>
        <v>0</v>
      </c>
      <c r="N23" s="136"/>
      <c r="O23" s="136"/>
      <c r="P23" s="136"/>
      <c r="Q23" s="138">
        <f t="shared" si="4"/>
        <v>0</v>
      </c>
      <c r="R23" s="80" t="str">
        <f t="shared" si="1"/>
        <v>OK</v>
      </c>
      <c r="S23" s="182">
        <v>1</v>
      </c>
      <c r="T23" s="182"/>
      <c r="U23" s="182"/>
      <c r="V23" s="68"/>
      <c r="W23" s="68"/>
      <c r="X23" s="68"/>
      <c r="Y23" s="68"/>
      <c r="Z23" s="68"/>
      <c r="AA23" s="68"/>
      <c r="AB23" s="68"/>
      <c r="AC23" s="68"/>
      <c r="AD23" s="68"/>
      <c r="AE23" s="68"/>
      <c r="AF23" s="68"/>
      <c r="AG23" s="68"/>
    </row>
    <row r="24" spans="1:33" ht="39.950000000000003" customHeight="1" x14ac:dyDescent="0.25">
      <c r="A24" s="46">
        <v>18</v>
      </c>
      <c r="B24" s="36">
        <v>26</v>
      </c>
      <c r="C24" s="56" t="s">
        <v>80</v>
      </c>
      <c r="D24" s="71" t="s">
        <v>47</v>
      </c>
      <c r="E24" s="88" t="s">
        <v>73</v>
      </c>
      <c r="F24" s="73" t="s">
        <v>76</v>
      </c>
      <c r="G24" s="72" t="s">
        <v>77</v>
      </c>
      <c r="H24" s="30">
        <v>2140.61</v>
      </c>
      <c r="I24" s="91">
        <v>2</v>
      </c>
      <c r="J24" s="134">
        <f t="shared" si="0"/>
        <v>2</v>
      </c>
      <c r="K24" s="135">
        <f t="shared" si="2"/>
        <v>2</v>
      </c>
      <c r="L24" s="136"/>
      <c r="M24" s="137">
        <f t="shared" si="3"/>
        <v>0</v>
      </c>
      <c r="N24" s="136"/>
      <c r="O24" s="136"/>
      <c r="P24" s="136"/>
      <c r="Q24" s="138">
        <f t="shared" si="4"/>
        <v>0</v>
      </c>
      <c r="R24" s="80" t="str">
        <f t="shared" si="1"/>
        <v>OK</v>
      </c>
      <c r="S24" s="182"/>
      <c r="T24" s="182">
        <v>2</v>
      </c>
      <c r="U24" s="182"/>
      <c r="V24" s="68"/>
      <c r="W24" s="68"/>
      <c r="X24" s="68"/>
      <c r="Y24" s="68"/>
      <c r="Z24" s="68"/>
      <c r="AA24" s="68"/>
      <c r="AB24" s="68"/>
      <c r="AC24" s="68"/>
      <c r="AD24" s="68"/>
      <c r="AE24" s="68"/>
      <c r="AF24" s="68"/>
      <c r="AG24" s="68"/>
    </row>
    <row r="25" spans="1:33" ht="39.950000000000003" customHeight="1" x14ac:dyDescent="0.25">
      <c r="A25" s="46">
        <v>19</v>
      </c>
      <c r="B25" s="33">
        <v>27</v>
      </c>
      <c r="C25" s="64" t="s">
        <v>82</v>
      </c>
      <c r="D25" s="71" t="s">
        <v>48</v>
      </c>
      <c r="E25" s="88" t="s">
        <v>74</v>
      </c>
      <c r="F25" s="73" t="s">
        <v>76</v>
      </c>
      <c r="G25" s="72" t="s">
        <v>77</v>
      </c>
      <c r="H25" s="30">
        <v>4749.99</v>
      </c>
      <c r="I25" s="91">
        <v>0</v>
      </c>
      <c r="J25" s="134">
        <f t="shared" si="0"/>
        <v>0</v>
      </c>
      <c r="K25" s="135">
        <f t="shared" si="2"/>
        <v>0</v>
      </c>
      <c r="L25" s="136"/>
      <c r="M25" s="137">
        <f t="shared" si="3"/>
        <v>0</v>
      </c>
      <c r="N25" s="136"/>
      <c r="O25" s="136"/>
      <c r="P25" s="136"/>
      <c r="Q25" s="138">
        <f t="shared" si="4"/>
        <v>0</v>
      </c>
      <c r="R25" s="80" t="str">
        <f t="shared" si="1"/>
        <v>OK</v>
      </c>
      <c r="S25" s="182"/>
      <c r="T25" s="182"/>
      <c r="U25" s="182"/>
      <c r="V25" s="68"/>
      <c r="W25" s="68"/>
      <c r="X25" s="68"/>
      <c r="Y25" s="68"/>
      <c r="Z25" s="68"/>
      <c r="AA25" s="68"/>
      <c r="AB25" s="68"/>
      <c r="AC25" s="68"/>
      <c r="AD25" s="68"/>
      <c r="AE25" s="68"/>
      <c r="AF25" s="68"/>
      <c r="AG25" s="68"/>
    </row>
    <row r="26" spans="1:33" ht="39.950000000000003" customHeight="1" x14ac:dyDescent="0.25">
      <c r="A26" s="221">
        <v>20</v>
      </c>
      <c r="B26" s="36">
        <v>28</v>
      </c>
      <c r="C26" s="225" t="s">
        <v>87</v>
      </c>
      <c r="D26" s="71" t="s">
        <v>49</v>
      </c>
      <c r="E26" s="88" t="s">
        <v>75</v>
      </c>
      <c r="F26" s="73" t="s">
        <v>76</v>
      </c>
      <c r="G26" s="72" t="s">
        <v>77</v>
      </c>
      <c r="H26" s="30">
        <v>19713</v>
      </c>
      <c r="I26" s="91">
        <v>0</v>
      </c>
      <c r="J26" s="134">
        <f t="shared" si="0"/>
        <v>0</v>
      </c>
      <c r="K26" s="135">
        <f t="shared" si="2"/>
        <v>0</v>
      </c>
      <c r="L26" s="136"/>
      <c r="M26" s="137">
        <f t="shared" si="3"/>
        <v>0</v>
      </c>
      <c r="N26" s="136"/>
      <c r="O26" s="136"/>
      <c r="P26" s="136"/>
      <c r="Q26" s="138">
        <f t="shared" si="4"/>
        <v>0</v>
      </c>
      <c r="R26" s="80" t="str">
        <f t="shared" si="1"/>
        <v>OK</v>
      </c>
      <c r="S26" s="182"/>
      <c r="T26" s="182"/>
      <c r="U26" s="182"/>
      <c r="V26" s="68"/>
      <c r="W26" s="68"/>
      <c r="X26" s="68"/>
      <c r="Y26" s="68"/>
      <c r="Z26" s="68"/>
      <c r="AA26" s="68"/>
      <c r="AB26" s="68"/>
      <c r="AC26" s="68"/>
      <c r="AD26" s="68"/>
      <c r="AE26" s="68"/>
      <c r="AF26" s="68"/>
      <c r="AG26" s="68"/>
    </row>
    <row r="27" spans="1:33" ht="39.950000000000003" customHeight="1" x14ac:dyDescent="0.25">
      <c r="A27" s="222"/>
      <c r="B27" s="33">
        <v>29</v>
      </c>
      <c r="C27" s="226"/>
      <c r="D27" s="71" t="s">
        <v>50</v>
      </c>
      <c r="E27" s="88" t="s">
        <v>75</v>
      </c>
      <c r="F27" s="73" t="s">
        <v>76</v>
      </c>
      <c r="G27" s="72" t="s">
        <v>77</v>
      </c>
      <c r="H27" s="30">
        <v>19713</v>
      </c>
      <c r="I27" s="91">
        <v>0</v>
      </c>
      <c r="J27" s="134">
        <f t="shared" si="0"/>
        <v>0</v>
      </c>
      <c r="K27" s="135">
        <f t="shared" si="2"/>
        <v>0</v>
      </c>
      <c r="L27" s="136"/>
      <c r="M27" s="137">
        <f t="shared" si="3"/>
        <v>0</v>
      </c>
      <c r="N27" s="136"/>
      <c r="O27" s="136"/>
      <c r="P27" s="136"/>
      <c r="Q27" s="138">
        <f t="shared" si="4"/>
        <v>0</v>
      </c>
      <c r="R27" s="80" t="str">
        <f t="shared" si="1"/>
        <v>OK</v>
      </c>
      <c r="S27" s="182"/>
      <c r="T27" s="182"/>
      <c r="U27" s="182"/>
      <c r="V27" s="68"/>
      <c r="W27" s="68"/>
      <c r="X27" s="68"/>
      <c r="Y27" s="68"/>
      <c r="Z27" s="68"/>
      <c r="AA27" s="68"/>
      <c r="AB27" s="68"/>
      <c r="AC27" s="68"/>
      <c r="AD27" s="68"/>
      <c r="AE27" s="68"/>
      <c r="AF27" s="68"/>
      <c r="AG27" s="68"/>
    </row>
    <row r="28" spans="1:33" ht="39.950000000000003" customHeight="1" x14ac:dyDescent="0.25">
      <c r="A28" s="222"/>
      <c r="B28" s="36">
        <v>30</v>
      </c>
      <c r="C28" s="226"/>
      <c r="D28" s="71" t="s">
        <v>51</v>
      </c>
      <c r="E28" s="88" t="s">
        <v>75</v>
      </c>
      <c r="F28" s="73" t="s">
        <v>76</v>
      </c>
      <c r="G28" s="72" t="s">
        <v>77</v>
      </c>
      <c r="H28" s="30">
        <v>26239</v>
      </c>
      <c r="I28" s="91">
        <v>0</v>
      </c>
      <c r="J28" s="134">
        <f t="shared" si="0"/>
        <v>0</v>
      </c>
      <c r="K28" s="135">
        <f t="shared" si="2"/>
        <v>0</v>
      </c>
      <c r="L28" s="136"/>
      <c r="M28" s="137">
        <f t="shared" si="3"/>
        <v>0</v>
      </c>
      <c r="N28" s="136"/>
      <c r="O28" s="136"/>
      <c r="P28" s="136"/>
      <c r="Q28" s="138">
        <f t="shared" si="4"/>
        <v>0</v>
      </c>
      <c r="R28" s="80" t="str">
        <f t="shared" si="1"/>
        <v>OK</v>
      </c>
      <c r="S28" s="182"/>
      <c r="T28" s="182"/>
      <c r="U28" s="182"/>
      <c r="V28" s="68"/>
      <c r="W28" s="68"/>
      <c r="X28" s="68"/>
      <c r="Y28" s="68"/>
      <c r="Z28" s="68"/>
      <c r="AA28" s="68"/>
      <c r="AB28" s="68"/>
      <c r="AC28" s="68"/>
      <c r="AD28" s="68"/>
      <c r="AE28" s="68"/>
      <c r="AF28" s="68"/>
      <c r="AG28" s="68"/>
    </row>
    <row r="29" spans="1:33" ht="27.95" customHeight="1" x14ac:dyDescent="0.25">
      <c r="A29" s="223"/>
      <c r="B29" s="60">
        <v>31</v>
      </c>
      <c r="C29" s="227"/>
      <c r="D29" s="49" t="s">
        <v>52</v>
      </c>
      <c r="E29" s="87" t="s">
        <v>75</v>
      </c>
      <c r="F29" s="61" t="s">
        <v>76</v>
      </c>
      <c r="G29" s="62" t="s">
        <v>77</v>
      </c>
      <c r="H29" s="63">
        <v>63503</v>
      </c>
      <c r="I29" s="91">
        <v>0</v>
      </c>
      <c r="J29" s="134">
        <f t="shared" si="0"/>
        <v>0</v>
      </c>
      <c r="K29" s="135">
        <f t="shared" si="2"/>
        <v>0</v>
      </c>
      <c r="L29" s="136"/>
      <c r="M29" s="137">
        <f t="shared" si="3"/>
        <v>0</v>
      </c>
      <c r="N29" s="136"/>
      <c r="O29" s="136"/>
      <c r="P29" s="136"/>
      <c r="Q29" s="138">
        <f t="shared" si="4"/>
        <v>0</v>
      </c>
      <c r="R29" s="80" t="str">
        <f t="shared" si="1"/>
        <v>OK</v>
      </c>
      <c r="S29" s="182"/>
      <c r="T29" s="182"/>
      <c r="U29" s="182"/>
      <c r="V29" s="8"/>
      <c r="W29" s="8"/>
      <c r="X29" s="8"/>
      <c r="Y29" s="8"/>
      <c r="Z29" s="8"/>
      <c r="AA29" s="8"/>
      <c r="AB29" s="68"/>
      <c r="AC29" s="68"/>
      <c r="AD29" s="68"/>
      <c r="AE29" s="68"/>
      <c r="AF29" s="68"/>
      <c r="AG29" s="8"/>
    </row>
    <row r="30" spans="1:33" s="45" customFormat="1" ht="15.75" x14ac:dyDescent="0.25">
      <c r="A30" s="39"/>
      <c r="B30" s="39"/>
      <c r="C30" s="89"/>
      <c r="D30" s="40"/>
      <c r="E30" s="41"/>
      <c r="F30" s="41"/>
      <c r="G30" s="41"/>
      <c r="H30" s="42"/>
      <c r="I30" s="152">
        <f>SUM(I4:I29)</f>
        <v>7</v>
      </c>
      <c r="L30" s="92"/>
      <c r="M30" s="92"/>
      <c r="N30" s="92"/>
      <c r="O30" s="92"/>
      <c r="P30" s="92"/>
      <c r="Q30" s="78">
        <f>SUM(Q4:Q29)</f>
        <v>0</v>
      </c>
      <c r="R30" s="43"/>
      <c r="S30" s="44">
        <f t="shared" ref="S30:AA30" si="5">SUMPRODUCT($H$4:$H$29,S4:S29)</f>
        <v>3239.6</v>
      </c>
      <c r="T30" s="44">
        <f t="shared" si="5"/>
        <v>4281.22</v>
      </c>
      <c r="U30" s="44">
        <f t="shared" si="5"/>
        <v>23304</v>
      </c>
      <c r="V30" s="44">
        <f t="shared" si="5"/>
        <v>0</v>
      </c>
      <c r="W30" s="44">
        <f t="shared" si="5"/>
        <v>0</v>
      </c>
      <c r="X30" s="44">
        <f t="shared" si="5"/>
        <v>0</v>
      </c>
      <c r="Y30" s="44">
        <f t="shared" si="5"/>
        <v>0</v>
      </c>
      <c r="Z30" s="44">
        <f t="shared" si="5"/>
        <v>0</v>
      </c>
      <c r="AA30" s="44">
        <f t="shared" si="5"/>
        <v>0</v>
      </c>
      <c r="AB30" s="44"/>
      <c r="AC30" s="44"/>
      <c r="AD30" s="44"/>
      <c r="AE30" s="44"/>
      <c r="AF30" s="44"/>
      <c r="AG30" s="44">
        <f>SUMPRODUCT($H$4:$H$29,AG4:AG29)</f>
        <v>0</v>
      </c>
    </row>
    <row r="31" spans="1:33" ht="16.5" thickBot="1" x14ac:dyDescent="0.3">
      <c r="I31" s="143">
        <f>SUMPRODUCT($H$4:$H$29,I4:I29)</f>
        <v>30824.82</v>
      </c>
      <c r="J31" s="143">
        <f>SUMPRODUCT($H$4:$H$29,J4:J29)</f>
        <v>30824.82</v>
      </c>
      <c r="K31" s="143">
        <f>SUMPRODUCT($H$4:$H$29,K4:K29)</f>
        <v>30824.82</v>
      </c>
      <c r="T31" s="26"/>
    </row>
    <row r="32" spans="1:33" ht="15.75" thickBot="1" x14ac:dyDescent="0.3">
      <c r="C32" s="228" t="s">
        <v>103</v>
      </c>
      <c r="D32" s="229"/>
      <c r="E32" s="229"/>
      <c r="F32" s="229"/>
      <c r="G32" s="229"/>
      <c r="H32" s="230"/>
    </row>
  </sheetData>
  <autoFilter ref="A3:AG30" xr:uid="{00000000-0001-0000-0000-000000000000}"/>
  <mergeCells count="27">
    <mergeCell ref="C32:H32"/>
    <mergeCell ref="A4:A8"/>
    <mergeCell ref="C4:C8"/>
    <mergeCell ref="A17:A21"/>
    <mergeCell ref="C17:C21"/>
    <mergeCell ref="A26:A29"/>
    <mergeCell ref="C26:C29"/>
    <mergeCell ref="AG1:AG2"/>
    <mergeCell ref="V1:V2"/>
    <mergeCell ref="W1:W2"/>
    <mergeCell ref="X1:X2"/>
    <mergeCell ref="Y1:Y2"/>
    <mergeCell ref="Z1:Z2"/>
    <mergeCell ref="AA1:AA2"/>
    <mergeCell ref="AB1:AB2"/>
    <mergeCell ref="AC1:AC2"/>
    <mergeCell ref="AD1:AD2"/>
    <mergeCell ref="AE1:AE2"/>
    <mergeCell ref="AF1:AF2"/>
    <mergeCell ref="U1:U2"/>
    <mergeCell ref="A2:H2"/>
    <mergeCell ref="I2:R2"/>
    <mergeCell ref="A1:C1"/>
    <mergeCell ref="D1:H1"/>
    <mergeCell ref="I1:R1"/>
    <mergeCell ref="S1:S2"/>
    <mergeCell ref="T1:T2"/>
  </mergeCells>
  <conditionalFormatting sqref="V4:AG29">
    <cfRule type="cellIs" dxfId="8" priority="6" stopIfTrue="1" operator="greaterThan">
      <formula>0</formula>
    </cfRule>
    <cfRule type="cellIs" dxfId="7" priority="7" stopIfTrue="1" operator="greaterThan">
      <formula>0</formula>
    </cfRule>
    <cfRule type="cellIs" dxfId="6" priority="8" stopIfTrue="1" operator="greaterThan">
      <formula>0</formula>
    </cfRule>
  </conditionalFormatting>
  <conditionalFormatting sqref="S4:U29">
    <cfRule type="cellIs" dxfId="5" priority="1" stopIfTrue="1" operator="greaterThan">
      <formula>0</formula>
    </cfRule>
    <cfRule type="cellIs" dxfId="4" priority="2" stopIfTrue="1" operator="greaterThan">
      <formula>0</formula>
    </cfRule>
    <cfRule type="cellIs" dxfId="3" priority="3"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46EF6-46C6-473B-A685-70CE4EF57381}">
  <dimension ref="A1:AG32"/>
  <sheetViews>
    <sheetView topLeftCell="A15" zoomScale="70" zoomScaleNormal="70" workbookViewId="0">
      <selection activeCell="I31" sqref="I31"/>
    </sheetView>
  </sheetViews>
  <sheetFormatPr defaultColWidth="9.7109375" defaultRowHeight="15" x14ac:dyDescent="0.25"/>
  <cols>
    <col min="1" max="2" width="7.85546875" style="3" customWidth="1"/>
    <col min="3" max="3" width="29.42578125" style="90" customWidth="1"/>
    <col min="4" max="4" width="39.42578125" style="18" customWidth="1"/>
    <col min="5" max="5" width="26" style="19" customWidth="1"/>
    <col min="6" max="6" width="18.85546875" style="19" customWidth="1"/>
    <col min="7" max="7" width="16.28515625" style="19" customWidth="1"/>
    <col min="8" max="8" width="19.140625" style="2" customWidth="1"/>
    <col min="9" max="9" width="19.5703125" style="93" bestFit="1" customWidth="1"/>
    <col min="10" max="16" width="13.28515625" style="93" customWidth="1"/>
    <col min="17" max="17" width="12.85546875" style="20" customWidth="1"/>
    <col min="18" max="18" width="12.42578125" style="7" customWidth="1"/>
    <col min="19" max="20" width="18.85546875" style="6" bestFit="1" customWidth="1"/>
    <col min="21" max="21" width="18.85546875" style="4" bestFit="1" customWidth="1"/>
    <col min="22" max="22" width="14.140625" style="4" customWidth="1"/>
    <col min="23" max="23" width="14.140625" style="1" customWidth="1"/>
    <col min="24" max="24" width="14" style="1" bestFit="1" customWidth="1"/>
    <col min="25" max="25" width="14.140625" style="1" customWidth="1"/>
    <col min="26" max="26" width="14.42578125" style="5" customWidth="1"/>
    <col min="27" max="27" width="15.28515625" style="1" customWidth="1"/>
    <col min="28" max="29" width="14.42578125" style="1" customWidth="1"/>
    <col min="30" max="30" width="14.5703125" style="1" customWidth="1"/>
    <col min="31" max="31" width="14" style="1" customWidth="1"/>
    <col min="32" max="32" width="15" style="1" customWidth="1"/>
    <col min="33" max="33" width="14.85546875" style="1" customWidth="1"/>
    <col min="34" max="16384" width="9.7109375" style="1"/>
  </cols>
  <sheetData>
    <row r="1" spans="1:33" ht="38.25" customHeight="1" x14ac:dyDescent="0.25">
      <c r="A1" s="218" t="s">
        <v>78</v>
      </c>
      <c r="B1" s="218"/>
      <c r="C1" s="218"/>
      <c r="D1" s="218" t="s">
        <v>105</v>
      </c>
      <c r="E1" s="218"/>
      <c r="F1" s="218"/>
      <c r="G1" s="218"/>
      <c r="H1" s="218"/>
      <c r="I1" s="219" t="s">
        <v>23</v>
      </c>
      <c r="J1" s="220"/>
      <c r="K1" s="220"/>
      <c r="L1" s="220"/>
      <c r="M1" s="220"/>
      <c r="N1" s="220"/>
      <c r="O1" s="220"/>
      <c r="P1" s="220"/>
      <c r="Q1" s="219"/>
      <c r="R1" s="219"/>
      <c r="S1" s="234" t="s">
        <v>139</v>
      </c>
      <c r="T1" s="234" t="s">
        <v>140</v>
      </c>
      <c r="U1" s="234" t="s">
        <v>141</v>
      </c>
      <c r="V1" s="210" t="s">
        <v>19</v>
      </c>
      <c r="W1" s="210" t="s">
        <v>19</v>
      </c>
      <c r="X1" s="210" t="s">
        <v>19</v>
      </c>
      <c r="Y1" s="210" t="s">
        <v>19</v>
      </c>
      <c r="Z1" s="210" t="s">
        <v>19</v>
      </c>
      <c r="AA1" s="210" t="s">
        <v>19</v>
      </c>
      <c r="AB1" s="210" t="s">
        <v>19</v>
      </c>
      <c r="AC1" s="210" t="s">
        <v>19</v>
      </c>
      <c r="AD1" s="210" t="s">
        <v>19</v>
      </c>
      <c r="AE1" s="210" t="s">
        <v>19</v>
      </c>
      <c r="AF1" s="210" t="s">
        <v>19</v>
      </c>
      <c r="AG1" s="210" t="s">
        <v>19</v>
      </c>
    </row>
    <row r="2" spans="1:33" ht="33.75" customHeight="1" x14ac:dyDescent="0.25">
      <c r="A2" s="215" t="s">
        <v>100</v>
      </c>
      <c r="B2" s="216"/>
      <c r="C2" s="216"/>
      <c r="D2" s="216"/>
      <c r="E2" s="216"/>
      <c r="F2" s="216"/>
      <c r="G2" s="216"/>
      <c r="H2" s="217"/>
      <c r="I2" s="211" t="s">
        <v>22</v>
      </c>
      <c r="J2" s="212"/>
      <c r="K2" s="212"/>
      <c r="L2" s="212"/>
      <c r="M2" s="212"/>
      <c r="N2" s="212"/>
      <c r="O2" s="212"/>
      <c r="P2" s="212"/>
      <c r="Q2" s="213"/>
      <c r="R2" s="214"/>
      <c r="S2" s="234"/>
      <c r="T2" s="234"/>
      <c r="U2" s="234"/>
      <c r="V2" s="210"/>
      <c r="W2" s="210"/>
      <c r="X2" s="210"/>
      <c r="Y2" s="210"/>
      <c r="Z2" s="210"/>
      <c r="AA2" s="210"/>
      <c r="AB2" s="210"/>
      <c r="AC2" s="210"/>
      <c r="AD2" s="210"/>
      <c r="AE2" s="210"/>
      <c r="AF2" s="210"/>
      <c r="AG2" s="210"/>
    </row>
    <row r="3" spans="1:33" s="2" customFormat="1" ht="60" x14ac:dyDescent="0.2">
      <c r="A3" s="74" t="s">
        <v>4</v>
      </c>
      <c r="B3" s="74" t="s">
        <v>2</v>
      </c>
      <c r="C3" s="74" t="s">
        <v>15</v>
      </c>
      <c r="D3" s="74" t="s">
        <v>20</v>
      </c>
      <c r="E3" s="74" t="s">
        <v>25</v>
      </c>
      <c r="F3" s="74" t="s">
        <v>14</v>
      </c>
      <c r="G3" s="74" t="s">
        <v>3</v>
      </c>
      <c r="H3" s="79" t="s">
        <v>17</v>
      </c>
      <c r="I3" s="21" t="s">
        <v>21</v>
      </c>
      <c r="J3" s="140" t="s">
        <v>107</v>
      </c>
      <c r="K3" s="140" t="s">
        <v>108</v>
      </c>
      <c r="L3" s="140" t="s">
        <v>109</v>
      </c>
      <c r="M3" s="140" t="s">
        <v>110</v>
      </c>
      <c r="N3" s="140" t="s">
        <v>111</v>
      </c>
      <c r="O3" s="140" t="s">
        <v>112</v>
      </c>
      <c r="P3" s="140" t="s">
        <v>113</v>
      </c>
      <c r="Q3" s="141" t="s">
        <v>0</v>
      </c>
      <c r="R3" s="23" t="s">
        <v>1</v>
      </c>
      <c r="S3" s="185">
        <v>45741</v>
      </c>
      <c r="T3" s="185">
        <v>45741</v>
      </c>
      <c r="U3" s="185">
        <v>45741</v>
      </c>
      <c r="V3" s="17" t="s">
        <v>24</v>
      </c>
      <c r="W3" s="17" t="s">
        <v>24</v>
      </c>
      <c r="X3" s="17" t="s">
        <v>24</v>
      </c>
      <c r="Y3" s="17" t="s">
        <v>24</v>
      </c>
      <c r="Z3" s="17" t="s">
        <v>24</v>
      </c>
      <c r="AA3" s="17" t="s">
        <v>24</v>
      </c>
      <c r="AB3" s="17" t="s">
        <v>24</v>
      </c>
      <c r="AC3" s="17" t="s">
        <v>24</v>
      </c>
      <c r="AD3" s="17" t="s">
        <v>24</v>
      </c>
      <c r="AE3" s="17" t="s">
        <v>24</v>
      </c>
      <c r="AF3" s="17" t="s">
        <v>24</v>
      </c>
      <c r="AG3" s="17" t="s">
        <v>24</v>
      </c>
    </row>
    <row r="4" spans="1:33" ht="39.950000000000003" customHeight="1" x14ac:dyDescent="0.25">
      <c r="A4" s="207">
        <v>1</v>
      </c>
      <c r="B4" s="33">
        <v>1</v>
      </c>
      <c r="C4" s="204" t="s">
        <v>79</v>
      </c>
      <c r="D4" s="75" t="s">
        <v>27</v>
      </c>
      <c r="E4" s="82" t="s">
        <v>53</v>
      </c>
      <c r="F4" s="34" t="s">
        <v>76</v>
      </c>
      <c r="G4" s="34" t="s">
        <v>77</v>
      </c>
      <c r="H4" s="35">
        <v>5826</v>
      </c>
      <c r="I4" s="91">
        <v>0</v>
      </c>
      <c r="J4" s="134">
        <f>IF(SUM(S4:AJ4)&gt;I4+L4,I4+L4,SUM(S4:AJ4))</f>
        <v>0</v>
      </c>
      <c r="K4" s="135">
        <f>(SUM(S4:AJ4))</f>
        <v>0</v>
      </c>
      <c r="L4" s="136"/>
      <c r="M4" s="137">
        <f>ROUND(IF(I4*0.25-0.5&lt;0,0,I4*0.25-0.5),0)-P4-N4</f>
        <v>0</v>
      </c>
      <c r="N4" s="136"/>
      <c r="O4" s="136"/>
      <c r="P4" s="136"/>
      <c r="Q4" s="138">
        <f>I4-(SUM(S4:AB4))+L4</f>
        <v>0</v>
      </c>
      <c r="R4" s="80" t="str">
        <f>IF(Q4&lt;0,"ATENÇÃO","OK")</f>
        <v>OK</v>
      </c>
      <c r="S4" s="182"/>
      <c r="T4" s="184"/>
      <c r="U4" s="182"/>
      <c r="V4" s="8"/>
      <c r="W4" s="8"/>
      <c r="X4" s="8"/>
      <c r="Y4" s="8"/>
      <c r="Z4" s="8"/>
      <c r="AA4" s="8"/>
      <c r="AB4" s="68"/>
      <c r="AC4" s="68"/>
      <c r="AD4" s="68"/>
      <c r="AE4" s="68"/>
      <c r="AF4" s="68"/>
      <c r="AG4" s="8"/>
    </row>
    <row r="5" spans="1:33" ht="39.950000000000003" customHeight="1" x14ac:dyDescent="0.25">
      <c r="A5" s="208"/>
      <c r="B5" s="36">
        <v>2</v>
      </c>
      <c r="C5" s="205"/>
      <c r="D5" s="75" t="s">
        <v>28</v>
      </c>
      <c r="E5" s="82" t="s">
        <v>54</v>
      </c>
      <c r="F5" s="37" t="s">
        <v>76</v>
      </c>
      <c r="G5" s="34" t="s">
        <v>77</v>
      </c>
      <c r="H5" s="38">
        <v>7768</v>
      </c>
      <c r="I5" s="91">
        <v>0</v>
      </c>
      <c r="J5" s="134">
        <f t="shared" ref="J5:J29" si="0">IF(SUM(S5:AJ5)&gt;I5+L5,I5+L5,SUM(S5:AJ5))</f>
        <v>0</v>
      </c>
      <c r="K5" s="135">
        <f t="shared" ref="K5:K29" si="1">(SUM(S5:AJ5))</f>
        <v>0</v>
      </c>
      <c r="L5" s="136"/>
      <c r="M5" s="137">
        <f t="shared" ref="M5:M29" si="2">ROUND(IF(I5*0.25-0.5&lt;0,0,I5*0.25-0.5),0)-P5-N5</f>
        <v>0</v>
      </c>
      <c r="N5" s="136"/>
      <c r="O5" s="136"/>
      <c r="P5" s="136"/>
      <c r="Q5" s="138">
        <f t="shared" ref="Q5:Q29" si="3">I5-(SUM(S5:AB5))+L5</f>
        <v>0</v>
      </c>
      <c r="R5" s="80" t="str">
        <f t="shared" ref="R5:R29" si="4">IF(Q5&lt;0,"ATENÇÃO","OK")</f>
        <v>OK</v>
      </c>
      <c r="S5" s="182"/>
      <c r="T5" s="184"/>
      <c r="U5" s="182"/>
      <c r="V5" s="8"/>
      <c r="W5" s="8"/>
      <c r="X5" s="8"/>
      <c r="Y5" s="8"/>
      <c r="Z5" s="8"/>
      <c r="AA5" s="8"/>
      <c r="AB5" s="68"/>
      <c r="AC5" s="68"/>
      <c r="AD5" s="68"/>
      <c r="AE5" s="68"/>
      <c r="AF5" s="68"/>
      <c r="AG5" s="8"/>
    </row>
    <row r="6" spans="1:33" ht="39.950000000000003" customHeight="1" x14ac:dyDescent="0.25">
      <c r="A6" s="208"/>
      <c r="B6" s="33">
        <v>3</v>
      </c>
      <c r="C6" s="205"/>
      <c r="D6" s="76" t="s">
        <v>29</v>
      </c>
      <c r="E6" s="83" t="s">
        <v>55</v>
      </c>
      <c r="F6" s="48" t="s">
        <v>76</v>
      </c>
      <c r="G6" s="48" t="s">
        <v>77</v>
      </c>
      <c r="H6" s="53">
        <v>3954</v>
      </c>
      <c r="I6" s="91">
        <v>60</v>
      </c>
      <c r="J6" s="134">
        <f t="shared" si="0"/>
        <v>60</v>
      </c>
      <c r="K6" s="135">
        <f t="shared" si="1"/>
        <v>60</v>
      </c>
      <c r="L6" s="136"/>
      <c r="M6" s="137">
        <f t="shared" si="2"/>
        <v>15</v>
      </c>
      <c r="N6" s="136"/>
      <c r="O6" s="136"/>
      <c r="P6" s="136"/>
      <c r="Q6" s="138">
        <f t="shared" si="3"/>
        <v>0</v>
      </c>
      <c r="R6" s="80" t="str">
        <f t="shared" si="4"/>
        <v>OK</v>
      </c>
      <c r="S6" s="182">
        <v>60</v>
      </c>
      <c r="T6" s="182"/>
      <c r="U6" s="182"/>
      <c r="V6" s="8"/>
      <c r="W6" s="8"/>
      <c r="X6" s="8"/>
      <c r="Y6" s="8"/>
      <c r="Z6" s="8"/>
      <c r="AA6" s="8"/>
      <c r="AB6" s="68"/>
      <c r="AC6" s="68"/>
      <c r="AD6" s="68"/>
      <c r="AE6" s="68"/>
      <c r="AF6" s="68"/>
      <c r="AG6" s="8"/>
    </row>
    <row r="7" spans="1:33" ht="39.950000000000003" customHeight="1" x14ac:dyDescent="0.25">
      <c r="A7" s="208"/>
      <c r="B7" s="36">
        <v>4</v>
      </c>
      <c r="C7" s="205"/>
      <c r="D7" s="76" t="s">
        <v>30</v>
      </c>
      <c r="E7" s="83" t="s">
        <v>56</v>
      </c>
      <c r="F7" s="47" t="s">
        <v>76</v>
      </c>
      <c r="G7" s="48" t="s">
        <v>77</v>
      </c>
      <c r="H7" s="30">
        <v>5272</v>
      </c>
      <c r="I7" s="91">
        <v>0</v>
      </c>
      <c r="J7" s="134">
        <f t="shared" si="0"/>
        <v>0</v>
      </c>
      <c r="K7" s="135">
        <f t="shared" si="1"/>
        <v>0</v>
      </c>
      <c r="L7" s="136"/>
      <c r="M7" s="137">
        <f t="shared" si="2"/>
        <v>0</v>
      </c>
      <c r="N7" s="136"/>
      <c r="O7" s="136"/>
      <c r="P7" s="136"/>
      <c r="Q7" s="138">
        <f t="shared" si="3"/>
        <v>0</v>
      </c>
      <c r="R7" s="80" t="str">
        <f t="shared" si="4"/>
        <v>OK</v>
      </c>
      <c r="S7" s="182"/>
      <c r="T7" s="182"/>
      <c r="U7" s="182"/>
      <c r="V7" s="8"/>
      <c r="W7" s="8"/>
      <c r="X7" s="8"/>
      <c r="Y7" s="8"/>
      <c r="Z7" s="8"/>
      <c r="AA7" s="8"/>
      <c r="AB7" s="68"/>
      <c r="AC7" s="68"/>
      <c r="AD7" s="68"/>
      <c r="AE7" s="68"/>
      <c r="AF7" s="68"/>
      <c r="AG7" s="8"/>
    </row>
    <row r="8" spans="1:33" ht="39.950000000000003" customHeight="1" x14ac:dyDescent="0.25">
      <c r="A8" s="209"/>
      <c r="B8" s="33">
        <v>5</v>
      </c>
      <c r="C8" s="206"/>
      <c r="D8" s="77" t="s">
        <v>31</v>
      </c>
      <c r="E8" s="84" t="s">
        <v>57</v>
      </c>
      <c r="F8" s="54" t="s">
        <v>76</v>
      </c>
      <c r="G8" s="55" t="s">
        <v>77</v>
      </c>
      <c r="H8" s="31">
        <v>1134.4000000000001</v>
      </c>
      <c r="I8" s="91">
        <v>0</v>
      </c>
      <c r="J8" s="134">
        <f t="shared" si="0"/>
        <v>0</v>
      </c>
      <c r="K8" s="135">
        <f t="shared" si="1"/>
        <v>0</v>
      </c>
      <c r="L8" s="136"/>
      <c r="M8" s="137">
        <f t="shared" si="2"/>
        <v>0</v>
      </c>
      <c r="N8" s="136"/>
      <c r="O8" s="136"/>
      <c r="P8" s="136"/>
      <c r="Q8" s="138">
        <f t="shared" si="3"/>
        <v>0</v>
      </c>
      <c r="R8" s="80" t="str">
        <f t="shared" si="4"/>
        <v>OK</v>
      </c>
      <c r="S8" s="182"/>
      <c r="T8" s="182"/>
      <c r="U8" s="182"/>
      <c r="V8" s="8"/>
      <c r="W8" s="8"/>
      <c r="X8" s="8"/>
      <c r="Y8" s="8"/>
      <c r="Z8" s="8"/>
      <c r="AA8" s="8"/>
      <c r="AB8" s="68"/>
      <c r="AC8" s="68"/>
      <c r="AD8" s="68"/>
      <c r="AE8" s="68"/>
      <c r="AF8" s="68"/>
      <c r="AG8" s="8"/>
    </row>
    <row r="9" spans="1:33" ht="39.950000000000003" customHeight="1" x14ac:dyDescent="0.25">
      <c r="A9" s="46">
        <v>3</v>
      </c>
      <c r="B9" s="33">
        <v>7</v>
      </c>
      <c r="C9" s="56" t="s">
        <v>80</v>
      </c>
      <c r="D9" s="57" t="s">
        <v>32</v>
      </c>
      <c r="E9" s="85" t="s">
        <v>58</v>
      </c>
      <c r="F9" s="59" t="s">
        <v>76</v>
      </c>
      <c r="G9" s="58" t="s">
        <v>77</v>
      </c>
      <c r="H9" s="30">
        <v>725</v>
      </c>
      <c r="I9" s="91">
        <v>0</v>
      </c>
      <c r="J9" s="134">
        <f t="shared" si="0"/>
        <v>0</v>
      </c>
      <c r="K9" s="135">
        <f t="shared" si="1"/>
        <v>0</v>
      </c>
      <c r="L9" s="136"/>
      <c r="M9" s="137">
        <f t="shared" si="2"/>
        <v>0</v>
      </c>
      <c r="N9" s="136"/>
      <c r="O9" s="136"/>
      <c r="P9" s="136"/>
      <c r="Q9" s="138">
        <f t="shared" si="3"/>
        <v>0</v>
      </c>
      <c r="R9" s="80" t="str">
        <f t="shared" si="4"/>
        <v>OK</v>
      </c>
      <c r="S9" s="182"/>
      <c r="T9" s="183"/>
      <c r="U9" s="182"/>
      <c r="V9" s="8"/>
      <c r="W9" s="8"/>
      <c r="X9" s="8"/>
      <c r="Y9" s="8"/>
      <c r="Z9" s="8"/>
      <c r="AA9" s="8"/>
      <c r="AB9" s="68"/>
      <c r="AC9" s="68"/>
      <c r="AD9" s="68"/>
      <c r="AE9" s="68"/>
      <c r="AF9" s="68"/>
      <c r="AG9" s="8"/>
    </row>
    <row r="10" spans="1:33" ht="39.950000000000003" customHeight="1" x14ac:dyDescent="0.25">
      <c r="A10" s="29">
        <v>4</v>
      </c>
      <c r="B10" s="36">
        <v>8</v>
      </c>
      <c r="C10" s="56" t="s">
        <v>80</v>
      </c>
      <c r="D10" s="65" t="s">
        <v>33</v>
      </c>
      <c r="E10" s="86" t="s">
        <v>59</v>
      </c>
      <c r="F10" s="66" t="s">
        <v>76</v>
      </c>
      <c r="G10" s="67" t="s">
        <v>77</v>
      </c>
      <c r="H10" s="30">
        <v>1983.33</v>
      </c>
      <c r="I10" s="91">
        <v>2</v>
      </c>
      <c r="J10" s="134">
        <f t="shared" si="0"/>
        <v>1</v>
      </c>
      <c r="K10" s="135">
        <f t="shared" si="1"/>
        <v>1</v>
      </c>
      <c r="L10" s="136"/>
      <c r="M10" s="137">
        <f t="shared" si="2"/>
        <v>0</v>
      </c>
      <c r="N10" s="136"/>
      <c r="O10" s="136"/>
      <c r="P10" s="136"/>
      <c r="Q10" s="138">
        <f t="shared" si="3"/>
        <v>1</v>
      </c>
      <c r="R10" s="80" t="str">
        <f t="shared" si="4"/>
        <v>OK</v>
      </c>
      <c r="S10" s="182"/>
      <c r="T10" s="183">
        <v>1</v>
      </c>
      <c r="U10" s="182"/>
      <c r="V10" s="68"/>
      <c r="W10" s="68"/>
      <c r="X10" s="68"/>
      <c r="Y10" s="68"/>
      <c r="Z10" s="68"/>
      <c r="AA10" s="68"/>
      <c r="AB10" s="68"/>
      <c r="AC10" s="68"/>
      <c r="AD10" s="68"/>
      <c r="AE10" s="68"/>
      <c r="AF10" s="68"/>
      <c r="AG10" s="68"/>
    </row>
    <row r="11" spans="1:33" ht="49.5" customHeight="1" x14ac:dyDescent="0.25">
      <c r="A11" s="29">
        <v>6</v>
      </c>
      <c r="B11" s="36">
        <v>10</v>
      </c>
      <c r="C11" s="64" t="s">
        <v>81</v>
      </c>
      <c r="D11" s="65" t="s">
        <v>34</v>
      </c>
      <c r="E11" s="86" t="s">
        <v>60</v>
      </c>
      <c r="F11" s="66" t="s">
        <v>76</v>
      </c>
      <c r="G11" s="67" t="s">
        <v>77</v>
      </c>
      <c r="H11" s="30">
        <v>948</v>
      </c>
      <c r="I11" s="91">
        <v>0</v>
      </c>
      <c r="J11" s="134">
        <f t="shared" si="0"/>
        <v>0</v>
      </c>
      <c r="K11" s="135">
        <f t="shared" si="1"/>
        <v>0</v>
      </c>
      <c r="L11" s="136"/>
      <c r="M11" s="137">
        <f t="shared" si="2"/>
        <v>0</v>
      </c>
      <c r="N11" s="136"/>
      <c r="O11" s="136"/>
      <c r="P11" s="136"/>
      <c r="Q11" s="138">
        <f t="shared" si="3"/>
        <v>0</v>
      </c>
      <c r="R11" s="80" t="str">
        <f t="shared" si="4"/>
        <v>OK</v>
      </c>
      <c r="S11" s="182"/>
      <c r="T11" s="183"/>
      <c r="U11" s="182"/>
      <c r="V11" s="68"/>
      <c r="W11" s="68"/>
      <c r="X11" s="68"/>
      <c r="Y11" s="68"/>
      <c r="Z11" s="68"/>
      <c r="AA11" s="68"/>
      <c r="AB11" s="68"/>
      <c r="AC11" s="68"/>
      <c r="AD11" s="68"/>
      <c r="AE11" s="68"/>
      <c r="AF11" s="68"/>
      <c r="AG11" s="68"/>
    </row>
    <row r="12" spans="1:33" ht="39.950000000000003" customHeight="1" x14ac:dyDescent="0.25">
      <c r="A12" s="46">
        <v>7</v>
      </c>
      <c r="B12" s="33">
        <v>11</v>
      </c>
      <c r="C12" s="64" t="s">
        <v>82</v>
      </c>
      <c r="D12" s="65" t="s">
        <v>35</v>
      </c>
      <c r="E12" s="86" t="s">
        <v>61</v>
      </c>
      <c r="F12" s="66" t="s">
        <v>76</v>
      </c>
      <c r="G12" s="67" t="s">
        <v>77</v>
      </c>
      <c r="H12" s="30">
        <v>2316.66</v>
      </c>
      <c r="I12" s="91">
        <v>0</v>
      </c>
      <c r="J12" s="134">
        <f t="shared" si="0"/>
        <v>0</v>
      </c>
      <c r="K12" s="135">
        <f t="shared" si="1"/>
        <v>0</v>
      </c>
      <c r="L12" s="136"/>
      <c r="M12" s="137">
        <f t="shared" si="2"/>
        <v>0</v>
      </c>
      <c r="N12" s="136"/>
      <c r="O12" s="136"/>
      <c r="P12" s="136"/>
      <c r="Q12" s="138">
        <f t="shared" si="3"/>
        <v>0</v>
      </c>
      <c r="R12" s="80" t="str">
        <f t="shared" si="4"/>
        <v>OK</v>
      </c>
      <c r="S12" s="182"/>
      <c r="T12" s="183"/>
      <c r="U12" s="182"/>
      <c r="V12" s="68"/>
      <c r="W12" s="68"/>
      <c r="X12" s="68"/>
      <c r="Y12" s="68"/>
      <c r="Z12" s="68"/>
      <c r="AA12" s="68"/>
      <c r="AB12" s="68"/>
      <c r="AC12" s="68"/>
      <c r="AD12" s="68"/>
      <c r="AE12" s="68"/>
      <c r="AF12" s="68"/>
      <c r="AG12" s="68"/>
    </row>
    <row r="13" spans="1:33" ht="39.950000000000003" customHeight="1" x14ac:dyDescent="0.25">
      <c r="A13" s="29">
        <v>8</v>
      </c>
      <c r="B13" s="36">
        <v>12</v>
      </c>
      <c r="C13" s="64" t="s">
        <v>83</v>
      </c>
      <c r="D13" s="65" t="s">
        <v>36</v>
      </c>
      <c r="E13" s="86" t="s">
        <v>62</v>
      </c>
      <c r="F13" s="66" t="s">
        <v>76</v>
      </c>
      <c r="G13" s="67" t="s">
        <v>77</v>
      </c>
      <c r="H13" s="30">
        <v>3230</v>
      </c>
      <c r="I13" s="91">
        <v>0</v>
      </c>
      <c r="J13" s="134">
        <f t="shared" si="0"/>
        <v>0</v>
      </c>
      <c r="K13" s="135">
        <f t="shared" si="1"/>
        <v>0</v>
      </c>
      <c r="L13" s="136"/>
      <c r="M13" s="137">
        <f t="shared" si="2"/>
        <v>0</v>
      </c>
      <c r="N13" s="136"/>
      <c r="O13" s="136"/>
      <c r="P13" s="136"/>
      <c r="Q13" s="138">
        <f t="shared" si="3"/>
        <v>0</v>
      </c>
      <c r="R13" s="80" t="str">
        <f t="shared" si="4"/>
        <v>OK</v>
      </c>
      <c r="S13" s="182"/>
      <c r="T13" s="183"/>
      <c r="U13" s="182"/>
      <c r="V13" s="68"/>
      <c r="W13" s="68"/>
      <c r="X13" s="68"/>
      <c r="Y13" s="68"/>
      <c r="Z13" s="68"/>
      <c r="AA13" s="68"/>
      <c r="AB13" s="68"/>
      <c r="AC13" s="68"/>
      <c r="AD13" s="68"/>
      <c r="AE13" s="68"/>
      <c r="AF13" s="68"/>
      <c r="AG13" s="68"/>
    </row>
    <row r="14" spans="1:33" ht="51.75" customHeight="1" x14ac:dyDescent="0.25">
      <c r="A14" s="46">
        <v>9</v>
      </c>
      <c r="B14" s="33">
        <v>13</v>
      </c>
      <c r="C14" s="64" t="s">
        <v>84</v>
      </c>
      <c r="D14" s="65" t="s">
        <v>37</v>
      </c>
      <c r="E14" s="86" t="s">
        <v>63</v>
      </c>
      <c r="F14" s="66" t="s">
        <v>76</v>
      </c>
      <c r="G14" s="67" t="s">
        <v>77</v>
      </c>
      <c r="H14" s="30">
        <v>65900</v>
      </c>
      <c r="I14" s="91">
        <v>0</v>
      </c>
      <c r="J14" s="134">
        <f t="shared" si="0"/>
        <v>0</v>
      </c>
      <c r="K14" s="135">
        <f t="shared" si="1"/>
        <v>0</v>
      </c>
      <c r="L14" s="136"/>
      <c r="M14" s="137">
        <f t="shared" si="2"/>
        <v>0</v>
      </c>
      <c r="N14" s="136"/>
      <c r="O14" s="136"/>
      <c r="P14" s="136"/>
      <c r="Q14" s="138">
        <f t="shared" si="3"/>
        <v>0</v>
      </c>
      <c r="R14" s="80" t="str">
        <f t="shared" si="4"/>
        <v>OK</v>
      </c>
      <c r="S14" s="182"/>
      <c r="T14" s="183"/>
      <c r="U14" s="182"/>
      <c r="V14" s="68"/>
      <c r="W14" s="68"/>
      <c r="X14" s="68"/>
      <c r="Y14" s="68"/>
      <c r="Z14" s="68"/>
      <c r="AA14" s="68"/>
      <c r="AB14" s="68"/>
      <c r="AC14" s="68"/>
      <c r="AD14" s="68"/>
      <c r="AE14" s="68"/>
      <c r="AF14" s="68"/>
      <c r="AG14" s="68"/>
    </row>
    <row r="15" spans="1:33" ht="39.950000000000003" customHeight="1" x14ac:dyDescent="0.25">
      <c r="A15" s="29">
        <v>10</v>
      </c>
      <c r="B15" s="36">
        <v>14</v>
      </c>
      <c r="C15" s="56" t="s">
        <v>80</v>
      </c>
      <c r="D15" s="65" t="s">
        <v>38</v>
      </c>
      <c r="E15" s="86" t="s">
        <v>64</v>
      </c>
      <c r="F15" s="66" t="s">
        <v>76</v>
      </c>
      <c r="G15" s="67" t="s">
        <v>77</v>
      </c>
      <c r="H15" s="30">
        <v>17332</v>
      </c>
      <c r="I15" s="91">
        <v>0</v>
      </c>
      <c r="J15" s="134">
        <f t="shared" si="0"/>
        <v>0</v>
      </c>
      <c r="K15" s="135">
        <f t="shared" si="1"/>
        <v>0</v>
      </c>
      <c r="L15" s="136"/>
      <c r="M15" s="137">
        <f t="shared" si="2"/>
        <v>0</v>
      </c>
      <c r="N15" s="136"/>
      <c r="O15" s="136"/>
      <c r="P15" s="136"/>
      <c r="Q15" s="138">
        <f t="shared" si="3"/>
        <v>0</v>
      </c>
      <c r="R15" s="80" t="str">
        <f t="shared" si="4"/>
        <v>OK</v>
      </c>
      <c r="S15" s="182"/>
      <c r="T15" s="183"/>
      <c r="U15" s="182"/>
      <c r="V15" s="68"/>
      <c r="W15" s="68"/>
      <c r="X15" s="68"/>
      <c r="Y15" s="68"/>
      <c r="Z15" s="68"/>
      <c r="AA15" s="68"/>
      <c r="AB15" s="68"/>
      <c r="AC15" s="68"/>
      <c r="AD15" s="68"/>
      <c r="AE15" s="68"/>
      <c r="AF15" s="68"/>
      <c r="AG15" s="68"/>
    </row>
    <row r="16" spans="1:33" ht="39.950000000000003" customHeight="1" x14ac:dyDescent="0.25">
      <c r="A16" s="46">
        <v>11</v>
      </c>
      <c r="B16" s="33">
        <v>15</v>
      </c>
      <c r="C16" s="56" t="s">
        <v>80</v>
      </c>
      <c r="D16" s="65" t="s">
        <v>39</v>
      </c>
      <c r="E16" s="86" t="s">
        <v>65</v>
      </c>
      <c r="F16" s="66" t="s">
        <v>76</v>
      </c>
      <c r="G16" s="67" t="s">
        <v>77</v>
      </c>
      <c r="H16" s="30">
        <v>130000</v>
      </c>
      <c r="I16" s="91">
        <v>0</v>
      </c>
      <c r="J16" s="134">
        <f t="shared" si="0"/>
        <v>0</v>
      </c>
      <c r="K16" s="135">
        <f t="shared" si="1"/>
        <v>0</v>
      </c>
      <c r="L16" s="136"/>
      <c r="M16" s="137">
        <f t="shared" si="2"/>
        <v>0</v>
      </c>
      <c r="N16" s="136"/>
      <c r="O16" s="136"/>
      <c r="P16" s="136"/>
      <c r="Q16" s="138">
        <f t="shared" si="3"/>
        <v>0</v>
      </c>
      <c r="R16" s="80" t="str">
        <f t="shared" si="4"/>
        <v>OK</v>
      </c>
      <c r="S16" s="182"/>
      <c r="T16" s="183"/>
      <c r="U16" s="182"/>
      <c r="V16" s="68"/>
      <c r="W16" s="68"/>
      <c r="X16" s="68"/>
      <c r="Y16" s="68"/>
      <c r="Z16" s="68"/>
      <c r="AA16" s="68"/>
      <c r="AB16" s="68"/>
      <c r="AC16" s="68"/>
      <c r="AD16" s="68"/>
      <c r="AE16" s="68"/>
      <c r="AF16" s="68"/>
      <c r="AG16" s="68"/>
    </row>
    <row r="17" spans="1:33" ht="39.950000000000003" customHeight="1" x14ac:dyDescent="0.25">
      <c r="A17" s="221">
        <v>14</v>
      </c>
      <c r="B17" s="36">
        <v>18</v>
      </c>
      <c r="C17" s="204" t="s">
        <v>85</v>
      </c>
      <c r="D17" s="65" t="s">
        <v>40</v>
      </c>
      <c r="E17" s="86" t="s">
        <v>66</v>
      </c>
      <c r="F17" s="66" t="s">
        <v>76</v>
      </c>
      <c r="G17" s="67" t="s">
        <v>77</v>
      </c>
      <c r="H17" s="30">
        <v>17500</v>
      </c>
      <c r="I17" s="91">
        <v>0</v>
      </c>
      <c r="J17" s="134">
        <f t="shared" si="0"/>
        <v>0</v>
      </c>
      <c r="K17" s="135">
        <f t="shared" si="1"/>
        <v>0</v>
      </c>
      <c r="L17" s="136"/>
      <c r="M17" s="137">
        <f t="shared" si="2"/>
        <v>0</v>
      </c>
      <c r="N17" s="136"/>
      <c r="O17" s="136"/>
      <c r="P17" s="136"/>
      <c r="Q17" s="138">
        <f t="shared" si="3"/>
        <v>0</v>
      </c>
      <c r="R17" s="80" t="str">
        <f t="shared" si="4"/>
        <v>OK</v>
      </c>
      <c r="S17" s="182"/>
      <c r="T17" s="183"/>
      <c r="U17" s="182"/>
      <c r="V17" s="68"/>
      <c r="W17" s="68"/>
      <c r="X17" s="68"/>
      <c r="Y17" s="68"/>
      <c r="Z17" s="68"/>
      <c r="AA17" s="68"/>
      <c r="AB17" s="68"/>
      <c r="AC17" s="68"/>
      <c r="AD17" s="68"/>
      <c r="AE17" s="68"/>
      <c r="AF17" s="68"/>
      <c r="AG17" s="68"/>
    </row>
    <row r="18" spans="1:33" ht="39.950000000000003" customHeight="1" x14ac:dyDescent="0.25">
      <c r="A18" s="222"/>
      <c r="B18" s="33">
        <v>19</v>
      </c>
      <c r="C18" s="224"/>
      <c r="D18" s="65" t="s">
        <v>41</v>
      </c>
      <c r="E18" s="86" t="s">
        <v>67</v>
      </c>
      <c r="F18" s="66" t="s">
        <v>76</v>
      </c>
      <c r="G18" s="67" t="s">
        <v>77</v>
      </c>
      <c r="H18" s="30">
        <v>6028</v>
      </c>
      <c r="I18" s="91">
        <v>0</v>
      </c>
      <c r="J18" s="134">
        <f t="shared" si="0"/>
        <v>0</v>
      </c>
      <c r="K18" s="135">
        <f t="shared" si="1"/>
        <v>0</v>
      </c>
      <c r="L18" s="136"/>
      <c r="M18" s="137">
        <f t="shared" si="2"/>
        <v>0</v>
      </c>
      <c r="N18" s="136"/>
      <c r="O18" s="136"/>
      <c r="P18" s="136"/>
      <c r="Q18" s="138">
        <f t="shared" si="3"/>
        <v>0</v>
      </c>
      <c r="R18" s="80" t="str">
        <f t="shared" si="4"/>
        <v>OK</v>
      </c>
      <c r="S18" s="182"/>
      <c r="T18" s="183"/>
      <c r="U18" s="182"/>
      <c r="V18" s="68"/>
      <c r="W18" s="68"/>
      <c r="X18" s="68"/>
      <c r="Y18" s="68"/>
      <c r="Z18" s="68"/>
      <c r="AA18" s="68"/>
      <c r="AB18" s="68"/>
      <c r="AC18" s="68"/>
      <c r="AD18" s="68"/>
      <c r="AE18" s="68"/>
      <c r="AF18" s="68"/>
      <c r="AG18" s="68"/>
    </row>
    <row r="19" spans="1:33" ht="39.950000000000003" customHeight="1" x14ac:dyDescent="0.25">
      <c r="A19" s="222"/>
      <c r="B19" s="36">
        <v>20</v>
      </c>
      <c r="C19" s="224"/>
      <c r="D19" s="49" t="s">
        <v>42</v>
      </c>
      <c r="E19" s="87" t="s">
        <v>68</v>
      </c>
      <c r="F19" s="51" t="s">
        <v>76</v>
      </c>
      <c r="G19" s="50" t="s">
        <v>77</v>
      </c>
      <c r="H19" s="28">
        <v>8100</v>
      </c>
      <c r="I19" s="91">
        <v>0</v>
      </c>
      <c r="J19" s="134">
        <f t="shared" si="0"/>
        <v>0</v>
      </c>
      <c r="K19" s="135">
        <f t="shared" si="1"/>
        <v>0</v>
      </c>
      <c r="L19" s="136"/>
      <c r="M19" s="137">
        <f t="shared" si="2"/>
        <v>0</v>
      </c>
      <c r="N19" s="136"/>
      <c r="O19" s="136"/>
      <c r="P19" s="136"/>
      <c r="Q19" s="138">
        <f t="shared" si="3"/>
        <v>0</v>
      </c>
      <c r="R19" s="80" t="str">
        <f t="shared" si="4"/>
        <v>OK</v>
      </c>
      <c r="S19" s="182"/>
      <c r="T19" s="182"/>
      <c r="U19" s="182"/>
      <c r="V19" s="8"/>
      <c r="W19" s="8"/>
      <c r="X19" s="8"/>
      <c r="Y19" s="8"/>
      <c r="Z19" s="8"/>
      <c r="AA19" s="8"/>
      <c r="AB19" s="68"/>
      <c r="AC19" s="68"/>
      <c r="AD19" s="68"/>
      <c r="AE19" s="68"/>
      <c r="AF19" s="68"/>
      <c r="AG19" s="8"/>
    </row>
    <row r="20" spans="1:33" ht="39.950000000000003" customHeight="1" x14ac:dyDescent="0.25">
      <c r="A20" s="222"/>
      <c r="B20" s="33">
        <v>21</v>
      </c>
      <c r="C20" s="224"/>
      <c r="D20" s="71" t="s">
        <v>43</v>
      </c>
      <c r="E20" s="88" t="s">
        <v>69</v>
      </c>
      <c r="F20" s="73" t="s">
        <v>76</v>
      </c>
      <c r="G20" s="72" t="s">
        <v>77</v>
      </c>
      <c r="H20" s="30">
        <v>6925.08</v>
      </c>
      <c r="I20" s="91">
        <v>0</v>
      </c>
      <c r="J20" s="134">
        <f t="shared" si="0"/>
        <v>0</v>
      </c>
      <c r="K20" s="135">
        <f t="shared" si="1"/>
        <v>0</v>
      </c>
      <c r="L20" s="136"/>
      <c r="M20" s="137">
        <f t="shared" si="2"/>
        <v>0</v>
      </c>
      <c r="N20" s="136"/>
      <c r="O20" s="136"/>
      <c r="P20" s="136"/>
      <c r="Q20" s="138">
        <f t="shared" si="3"/>
        <v>0</v>
      </c>
      <c r="R20" s="80" t="str">
        <f t="shared" si="4"/>
        <v>OK</v>
      </c>
      <c r="S20" s="182"/>
      <c r="T20" s="182"/>
      <c r="U20" s="182"/>
      <c r="V20" s="68"/>
      <c r="W20" s="68"/>
      <c r="X20" s="68"/>
      <c r="Y20" s="68"/>
      <c r="Z20" s="68"/>
      <c r="AA20" s="68"/>
      <c r="AB20" s="68"/>
      <c r="AC20" s="68"/>
      <c r="AD20" s="68"/>
      <c r="AE20" s="68"/>
      <c r="AF20" s="68"/>
      <c r="AG20" s="68"/>
    </row>
    <row r="21" spans="1:33" ht="39.950000000000003" customHeight="1" x14ac:dyDescent="0.25">
      <c r="A21" s="223"/>
      <c r="B21" s="36">
        <v>22</v>
      </c>
      <c r="C21" s="206"/>
      <c r="D21" s="71" t="s">
        <v>44</v>
      </c>
      <c r="E21" s="88" t="s">
        <v>70</v>
      </c>
      <c r="F21" s="73" t="s">
        <v>76</v>
      </c>
      <c r="G21" s="72" t="s">
        <v>77</v>
      </c>
      <c r="H21" s="30">
        <v>6762.77</v>
      </c>
      <c r="I21" s="91">
        <v>0</v>
      </c>
      <c r="J21" s="134">
        <f t="shared" si="0"/>
        <v>0</v>
      </c>
      <c r="K21" s="135">
        <f t="shared" si="1"/>
        <v>0</v>
      </c>
      <c r="L21" s="136"/>
      <c r="M21" s="137">
        <f t="shared" si="2"/>
        <v>0</v>
      </c>
      <c r="N21" s="136"/>
      <c r="O21" s="136"/>
      <c r="P21" s="136"/>
      <c r="Q21" s="138">
        <f t="shared" si="3"/>
        <v>0</v>
      </c>
      <c r="R21" s="80" t="str">
        <f t="shared" si="4"/>
        <v>OK</v>
      </c>
      <c r="S21" s="182"/>
      <c r="T21" s="182"/>
      <c r="U21" s="182"/>
      <c r="V21" s="68"/>
      <c r="W21" s="68"/>
      <c r="X21" s="68"/>
      <c r="Y21" s="68"/>
      <c r="Z21" s="68"/>
      <c r="AA21" s="68"/>
      <c r="AB21" s="68"/>
      <c r="AC21" s="68"/>
      <c r="AD21" s="68"/>
      <c r="AE21" s="68"/>
      <c r="AF21" s="68"/>
      <c r="AG21" s="68"/>
    </row>
    <row r="22" spans="1:33" ht="39.950000000000003" customHeight="1" x14ac:dyDescent="0.25">
      <c r="A22" s="46">
        <v>15</v>
      </c>
      <c r="B22" s="33">
        <v>23</v>
      </c>
      <c r="C22" s="56" t="s">
        <v>80</v>
      </c>
      <c r="D22" s="71" t="s">
        <v>45</v>
      </c>
      <c r="E22" s="88" t="s">
        <v>71</v>
      </c>
      <c r="F22" s="73" t="s">
        <v>76</v>
      </c>
      <c r="G22" s="72" t="s">
        <v>77</v>
      </c>
      <c r="H22" s="30">
        <v>30100</v>
      </c>
      <c r="I22" s="91">
        <v>0</v>
      </c>
      <c r="J22" s="134">
        <f t="shared" si="0"/>
        <v>0</v>
      </c>
      <c r="K22" s="135">
        <f t="shared" si="1"/>
        <v>0</v>
      </c>
      <c r="L22" s="136"/>
      <c r="M22" s="137">
        <f t="shared" si="2"/>
        <v>0</v>
      </c>
      <c r="N22" s="136"/>
      <c r="O22" s="136"/>
      <c r="P22" s="136"/>
      <c r="Q22" s="138">
        <f t="shared" si="3"/>
        <v>0</v>
      </c>
      <c r="R22" s="80" t="str">
        <f t="shared" si="4"/>
        <v>OK</v>
      </c>
      <c r="S22" s="182"/>
      <c r="T22" s="182"/>
      <c r="U22" s="182"/>
      <c r="V22" s="68"/>
      <c r="W22" s="68"/>
      <c r="X22" s="68"/>
      <c r="Y22" s="68"/>
      <c r="Z22" s="68"/>
      <c r="AA22" s="68"/>
      <c r="AB22" s="68"/>
      <c r="AC22" s="68"/>
      <c r="AD22" s="68"/>
      <c r="AE22" s="68"/>
      <c r="AF22" s="68"/>
      <c r="AG22" s="68"/>
    </row>
    <row r="23" spans="1:33" ht="49.5" customHeight="1" x14ac:dyDescent="0.25">
      <c r="A23" s="46">
        <v>16</v>
      </c>
      <c r="B23" s="36">
        <v>24</v>
      </c>
      <c r="C23" s="70" t="s">
        <v>86</v>
      </c>
      <c r="D23" s="71" t="s">
        <v>46</v>
      </c>
      <c r="E23" s="88" t="s">
        <v>72</v>
      </c>
      <c r="F23" s="73" t="s">
        <v>76</v>
      </c>
      <c r="G23" s="72" t="s">
        <v>77</v>
      </c>
      <c r="H23" s="30">
        <v>3239.6</v>
      </c>
      <c r="I23" s="91">
        <v>0</v>
      </c>
      <c r="J23" s="134">
        <f t="shared" si="0"/>
        <v>0</v>
      </c>
      <c r="K23" s="135">
        <f t="shared" si="1"/>
        <v>0</v>
      </c>
      <c r="L23" s="136"/>
      <c r="M23" s="137">
        <f t="shared" si="2"/>
        <v>0</v>
      </c>
      <c r="N23" s="136"/>
      <c r="O23" s="136"/>
      <c r="P23" s="136"/>
      <c r="Q23" s="138">
        <f t="shared" si="3"/>
        <v>0</v>
      </c>
      <c r="R23" s="80" t="str">
        <f t="shared" si="4"/>
        <v>OK</v>
      </c>
      <c r="S23" s="182"/>
      <c r="T23" s="182"/>
      <c r="U23" s="182"/>
      <c r="V23" s="68"/>
      <c r="W23" s="68"/>
      <c r="X23" s="68"/>
      <c r="Y23" s="68"/>
      <c r="Z23" s="68"/>
      <c r="AA23" s="68"/>
      <c r="AB23" s="68"/>
      <c r="AC23" s="68"/>
      <c r="AD23" s="68"/>
      <c r="AE23" s="68"/>
      <c r="AF23" s="68"/>
      <c r="AG23" s="68"/>
    </row>
    <row r="24" spans="1:33" ht="39.950000000000003" customHeight="1" x14ac:dyDescent="0.25">
      <c r="A24" s="46">
        <v>18</v>
      </c>
      <c r="B24" s="36">
        <v>26</v>
      </c>
      <c r="C24" s="56" t="s">
        <v>80</v>
      </c>
      <c r="D24" s="71" t="s">
        <v>47</v>
      </c>
      <c r="E24" s="88" t="s">
        <v>73</v>
      </c>
      <c r="F24" s="73" t="s">
        <v>76</v>
      </c>
      <c r="G24" s="72" t="s">
        <v>77</v>
      </c>
      <c r="H24" s="30">
        <v>2140.61</v>
      </c>
      <c r="I24" s="91">
        <v>10</v>
      </c>
      <c r="J24" s="134">
        <f t="shared" si="0"/>
        <v>2</v>
      </c>
      <c r="K24" s="135">
        <f t="shared" si="1"/>
        <v>2</v>
      </c>
      <c r="L24" s="136"/>
      <c r="M24" s="137">
        <f t="shared" si="2"/>
        <v>2</v>
      </c>
      <c r="N24" s="136"/>
      <c r="O24" s="136"/>
      <c r="P24" s="136"/>
      <c r="Q24" s="138">
        <f t="shared" si="3"/>
        <v>8</v>
      </c>
      <c r="R24" s="80" t="str">
        <f t="shared" si="4"/>
        <v>OK</v>
      </c>
      <c r="S24" s="182"/>
      <c r="T24" s="182">
        <v>2</v>
      </c>
      <c r="U24" s="182"/>
      <c r="V24" s="68"/>
      <c r="W24" s="68"/>
      <c r="X24" s="68"/>
      <c r="Y24" s="68"/>
      <c r="Z24" s="68"/>
      <c r="AA24" s="68"/>
      <c r="AB24" s="68"/>
      <c r="AC24" s="68"/>
      <c r="AD24" s="68"/>
      <c r="AE24" s="68"/>
      <c r="AF24" s="68"/>
      <c r="AG24" s="68"/>
    </row>
    <row r="25" spans="1:33" ht="39.950000000000003" customHeight="1" x14ac:dyDescent="0.25">
      <c r="A25" s="46">
        <v>19</v>
      </c>
      <c r="B25" s="33">
        <v>27</v>
      </c>
      <c r="C25" s="64" t="s">
        <v>82</v>
      </c>
      <c r="D25" s="71" t="s">
        <v>48</v>
      </c>
      <c r="E25" s="88" t="s">
        <v>74</v>
      </c>
      <c r="F25" s="73" t="s">
        <v>76</v>
      </c>
      <c r="G25" s="72" t="s">
        <v>77</v>
      </c>
      <c r="H25" s="30">
        <v>4749.99</v>
      </c>
      <c r="I25" s="91">
        <v>0</v>
      </c>
      <c r="J25" s="134">
        <f t="shared" si="0"/>
        <v>0</v>
      </c>
      <c r="K25" s="135">
        <f t="shared" si="1"/>
        <v>0</v>
      </c>
      <c r="L25" s="136"/>
      <c r="M25" s="137">
        <f t="shared" si="2"/>
        <v>0</v>
      </c>
      <c r="N25" s="136"/>
      <c r="O25" s="136"/>
      <c r="P25" s="136"/>
      <c r="Q25" s="138">
        <f t="shared" si="3"/>
        <v>0</v>
      </c>
      <c r="R25" s="80" t="str">
        <f t="shared" si="4"/>
        <v>OK</v>
      </c>
      <c r="S25" s="182"/>
      <c r="T25" s="182"/>
      <c r="U25" s="182"/>
      <c r="V25" s="68"/>
      <c r="W25" s="68"/>
      <c r="X25" s="68"/>
      <c r="Y25" s="68"/>
      <c r="Z25" s="68"/>
      <c r="AA25" s="68"/>
      <c r="AB25" s="68"/>
      <c r="AC25" s="68"/>
      <c r="AD25" s="68"/>
      <c r="AE25" s="68"/>
      <c r="AF25" s="68"/>
      <c r="AG25" s="68"/>
    </row>
    <row r="26" spans="1:33" ht="39.950000000000003" customHeight="1" x14ac:dyDescent="0.25">
      <c r="A26" s="221">
        <v>20</v>
      </c>
      <c r="B26" s="36">
        <v>28</v>
      </c>
      <c r="C26" s="225" t="s">
        <v>87</v>
      </c>
      <c r="D26" s="71" t="s">
        <v>49</v>
      </c>
      <c r="E26" s="88" t="s">
        <v>75</v>
      </c>
      <c r="F26" s="73" t="s">
        <v>76</v>
      </c>
      <c r="G26" s="72" t="s">
        <v>77</v>
      </c>
      <c r="H26" s="30">
        <v>19713</v>
      </c>
      <c r="I26" s="91">
        <v>1</v>
      </c>
      <c r="J26" s="134">
        <f t="shared" si="0"/>
        <v>1</v>
      </c>
      <c r="K26" s="135">
        <f t="shared" si="1"/>
        <v>1</v>
      </c>
      <c r="L26" s="136"/>
      <c r="M26" s="137">
        <f t="shared" si="2"/>
        <v>0</v>
      </c>
      <c r="N26" s="136"/>
      <c r="O26" s="136"/>
      <c r="P26" s="136"/>
      <c r="Q26" s="138">
        <f t="shared" si="3"/>
        <v>0</v>
      </c>
      <c r="R26" s="80" t="str">
        <f t="shared" si="4"/>
        <v>OK</v>
      </c>
      <c r="S26" s="182"/>
      <c r="T26" s="182"/>
      <c r="U26" s="182">
        <v>1</v>
      </c>
      <c r="V26" s="68"/>
      <c r="W26" s="68"/>
      <c r="X26" s="68"/>
      <c r="Y26" s="68"/>
      <c r="Z26" s="68"/>
      <c r="AA26" s="68"/>
      <c r="AB26" s="68"/>
      <c r="AC26" s="68"/>
      <c r="AD26" s="68"/>
      <c r="AE26" s="68"/>
      <c r="AF26" s="68"/>
      <c r="AG26" s="68"/>
    </row>
    <row r="27" spans="1:33" ht="39.950000000000003" customHeight="1" x14ac:dyDescent="0.25">
      <c r="A27" s="222"/>
      <c r="B27" s="33">
        <v>29</v>
      </c>
      <c r="C27" s="226"/>
      <c r="D27" s="71" t="s">
        <v>50</v>
      </c>
      <c r="E27" s="88" t="s">
        <v>75</v>
      </c>
      <c r="F27" s="73" t="s">
        <v>76</v>
      </c>
      <c r="G27" s="72" t="s">
        <v>77</v>
      </c>
      <c r="H27" s="30">
        <v>19713</v>
      </c>
      <c r="I27" s="91">
        <v>0</v>
      </c>
      <c r="J27" s="134">
        <f t="shared" si="0"/>
        <v>0</v>
      </c>
      <c r="K27" s="135">
        <f t="shared" si="1"/>
        <v>0</v>
      </c>
      <c r="L27" s="136"/>
      <c r="M27" s="137">
        <f t="shared" si="2"/>
        <v>0</v>
      </c>
      <c r="N27" s="136"/>
      <c r="O27" s="136"/>
      <c r="P27" s="136"/>
      <c r="Q27" s="138">
        <f t="shared" si="3"/>
        <v>0</v>
      </c>
      <c r="R27" s="80" t="str">
        <f t="shared" si="4"/>
        <v>OK</v>
      </c>
      <c r="S27" s="182"/>
      <c r="T27" s="182"/>
      <c r="U27" s="182"/>
      <c r="V27" s="68"/>
      <c r="W27" s="68"/>
      <c r="X27" s="68"/>
      <c r="Y27" s="68"/>
      <c r="Z27" s="68"/>
      <c r="AA27" s="68"/>
      <c r="AB27" s="68"/>
      <c r="AC27" s="68"/>
      <c r="AD27" s="68"/>
      <c r="AE27" s="68"/>
      <c r="AF27" s="68"/>
      <c r="AG27" s="68"/>
    </row>
    <row r="28" spans="1:33" ht="39.950000000000003" customHeight="1" x14ac:dyDescent="0.25">
      <c r="A28" s="222"/>
      <c r="B28" s="36">
        <v>30</v>
      </c>
      <c r="C28" s="226"/>
      <c r="D28" s="71" t="s">
        <v>51</v>
      </c>
      <c r="E28" s="88" t="s">
        <v>75</v>
      </c>
      <c r="F28" s="73" t="s">
        <v>76</v>
      </c>
      <c r="G28" s="72" t="s">
        <v>77</v>
      </c>
      <c r="H28" s="30">
        <v>26239</v>
      </c>
      <c r="I28" s="91">
        <v>0</v>
      </c>
      <c r="J28" s="134">
        <f t="shared" si="0"/>
        <v>0</v>
      </c>
      <c r="K28" s="135">
        <f t="shared" si="1"/>
        <v>0</v>
      </c>
      <c r="L28" s="136"/>
      <c r="M28" s="137">
        <f t="shared" si="2"/>
        <v>0</v>
      </c>
      <c r="N28" s="136"/>
      <c r="O28" s="136"/>
      <c r="P28" s="136"/>
      <c r="Q28" s="138">
        <f t="shared" si="3"/>
        <v>0</v>
      </c>
      <c r="R28" s="80" t="str">
        <f t="shared" si="4"/>
        <v>OK</v>
      </c>
      <c r="S28" s="182"/>
      <c r="T28" s="182"/>
      <c r="U28" s="182"/>
      <c r="V28" s="68"/>
      <c r="W28" s="68"/>
      <c r="X28" s="68"/>
      <c r="Y28" s="68"/>
      <c r="Z28" s="68"/>
      <c r="AA28" s="68"/>
      <c r="AB28" s="68"/>
      <c r="AC28" s="68"/>
      <c r="AD28" s="68"/>
      <c r="AE28" s="68"/>
      <c r="AF28" s="68"/>
      <c r="AG28" s="68"/>
    </row>
    <row r="29" spans="1:33" ht="27.95" customHeight="1" x14ac:dyDescent="0.25">
      <c r="A29" s="223"/>
      <c r="B29" s="60">
        <v>31</v>
      </c>
      <c r="C29" s="227"/>
      <c r="D29" s="49" t="s">
        <v>52</v>
      </c>
      <c r="E29" s="87" t="s">
        <v>75</v>
      </c>
      <c r="F29" s="61" t="s">
        <v>76</v>
      </c>
      <c r="G29" s="62" t="s">
        <v>77</v>
      </c>
      <c r="H29" s="63">
        <v>63503</v>
      </c>
      <c r="I29" s="91">
        <v>0</v>
      </c>
      <c r="J29" s="134">
        <f t="shared" si="0"/>
        <v>0</v>
      </c>
      <c r="K29" s="135">
        <f t="shared" si="1"/>
        <v>0</v>
      </c>
      <c r="L29" s="136"/>
      <c r="M29" s="137">
        <f t="shared" si="2"/>
        <v>0</v>
      </c>
      <c r="N29" s="136"/>
      <c r="O29" s="136"/>
      <c r="P29" s="136"/>
      <c r="Q29" s="138">
        <f t="shared" si="3"/>
        <v>0</v>
      </c>
      <c r="R29" s="80" t="str">
        <f t="shared" si="4"/>
        <v>OK</v>
      </c>
      <c r="S29" s="182"/>
      <c r="T29" s="182"/>
      <c r="U29" s="182"/>
      <c r="V29" s="8"/>
      <c r="W29" s="8"/>
      <c r="X29" s="8"/>
      <c r="Y29" s="8"/>
      <c r="Z29" s="8"/>
      <c r="AA29" s="8"/>
      <c r="AB29" s="68"/>
      <c r="AC29" s="68"/>
      <c r="AD29" s="68"/>
      <c r="AE29" s="68"/>
      <c r="AF29" s="68"/>
      <c r="AG29" s="8"/>
    </row>
    <row r="30" spans="1:33" s="45" customFormat="1" ht="15.75" x14ac:dyDescent="0.25">
      <c r="A30" s="39"/>
      <c r="B30" s="39"/>
      <c r="C30" s="89"/>
      <c r="D30" s="40"/>
      <c r="E30" s="41"/>
      <c r="F30" s="41"/>
      <c r="G30" s="41"/>
      <c r="H30" s="42"/>
      <c r="I30" s="152">
        <f>SUM(I4:I29)</f>
        <v>73</v>
      </c>
      <c r="L30" s="92"/>
      <c r="M30" s="92"/>
      <c r="N30" s="92"/>
      <c r="O30" s="92"/>
      <c r="P30" s="92"/>
      <c r="Q30" s="78">
        <f>SUM(Q4:Q29)</f>
        <v>9</v>
      </c>
      <c r="R30" s="43"/>
      <c r="S30" s="44">
        <f t="shared" ref="S30:AA30" si="5">SUMPRODUCT($H$4:$H$29,S4:S29)</f>
        <v>237240</v>
      </c>
      <c r="T30" s="44">
        <f t="shared" si="5"/>
        <v>6264.55</v>
      </c>
      <c r="U30" s="44">
        <f t="shared" si="5"/>
        <v>19713</v>
      </c>
      <c r="V30" s="44">
        <f t="shared" si="5"/>
        <v>0</v>
      </c>
      <c r="W30" s="44">
        <f t="shared" si="5"/>
        <v>0</v>
      </c>
      <c r="X30" s="44">
        <f t="shared" si="5"/>
        <v>0</v>
      </c>
      <c r="Y30" s="44">
        <f t="shared" si="5"/>
        <v>0</v>
      </c>
      <c r="Z30" s="44">
        <f t="shared" si="5"/>
        <v>0</v>
      </c>
      <c r="AA30" s="44">
        <f t="shared" si="5"/>
        <v>0</v>
      </c>
      <c r="AB30" s="44"/>
      <c r="AC30" s="44"/>
      <c r="AD30" s="44"/>
      <c r="AE30" s="44"/>
      <c r="AF30" s="44"/>
      <c r="AG30" s="44">
        <f>SUMPRODUCT($H$4:$H$29,AG4:AG29)</f>
        <v>0</v>
      </c>
    </row>
    <row r="31" spans="1:33" ht="16.5" thickBot="1" x14ac:dyDescent="0.3">
      <c r="I31" s="143">
        <f>SUMPRODUCT($H$4:$H$29,I4:I29)</f>
        <v>282325.76000000001</v>
      </c>
      <c r="J31" s="143">
        <f>SUMPRODUCT($H$4:$H$29,J4:J29)</f>
        <v>263217.55</v>
      </c>
      <c r="K31" s="143">
        <f>SUMPRODUCT($H$4:$H$29,K4:K29)</f>
        <v>263217.55</v>
      </c>
      <c r="T31" s="26"/>
    </row>
    <row r="32" spans="1:33" ht="15.75" thickBot="1" x14ac:dyDescent="0.3">
      <c r="C32" s="228" t="s">
        <v>103</v>
      </c>
      <c r="D32" s="229"/>
      <c r="E32" s="229"/>
      <c r="F32" s="229"/>
      <c r="G32" s="229"/>
      <c r="H32" s="230"/>
    </row>
  </sheetData>
  <autoFilter ref="A3:AG30" xr:uid="{00000000-0001-0000-0000-000000000000}"/>
  <mergeCells count="27">
    <mergeCell ref="C32:H32"/>
    <mergeCell ref="A4:A8"/>
    <mergeCell ref="C4:C8"/>
    <mergeCell ref="A17:A21"/>
    <mergeCell ref="C17:C21"/>
    <mergeCell ref="A26:A29"/>
    <mergeCell ref="C26:C29"/>
    <mergeCell ref="AG1:AG2"/>
    <mergeCell ref="V1:V2"/>
    <mergeCell ref="W1:W2"/>
    <mergeCell ref="X1:X2"/>
    <mergeCell ref="Y1:Y2"/>
    <mergeCell ref="Z1:Z2"/>
    <mergeCell ref="AA1:AA2"/>
    <mergeCell ref="AB1:AB2"/>
    <mergeCell ref="AC1:AC2"/>
    <mergeCell ref="AD1:AD2"/>
    <mergeCell ref="AE1:AE2"/>
    <mergeCell ref="AF1:AF2"/>
    <mergeCell ref="U1:U2"/>
    <mergeCell ref="S1:S2"/>
    <mergeCell ref="T1:T2"/>
    <mergeCell ref="A2:H2"/>
    <mergeCell ref="I2:R2"/>
    <mergeCell ref="A1:C1"/>
    <mergeCell ref="D1:H1"/>
    <mergeCell ref="I1:R1"/>
  </mergeCells>
  <conditionalFormatting sqref="S4:AG29">
    <cfRule type="cellIs" dxfId="2" priority="3" stopIfTrue="1" operator="greaterThan">
      <formula>0</formula>
    </cfRule>
    <cfRule type="cellIs" dxfId="1" priority="4" stopIfTrue="1" operator="greaterThan">
      <formula>0</formula>
    </cfRule>
    <cfRule type="cellIs" dxfId="0" priority="5"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Q185"/>
  <sheetViews>
    <sheetView tabSelected="1" topLeftCell="A19" zoomScale="80" zoomScaleNormal="80" workbookViewId="0">
      <selection activeCell="D45" sqref="D45"/>
    </sheetView>
  </sheetViews>
  <sheetFormatPr defaultColWidth="9.7109375" defaultRowHeight="15" x14ac:dyDescent="0.25"/>
  <cols>
    <col min="1" max="1" width="5.140625" style="3" customWidth="1"/>
    <col min="2" max="2" width="6.28515625" style="3" customWidth="1"/>
    <col min="3" max="3" width="29" style="3" customWidth="1"/>
    <col min="4" max="4" width="40.140625" style="3" customWidth="1"/>
    <col min="5" max="5" width="21.5703125" style="3" customWidth="1"/>
    <col min="6" max="7" width="14.5703125" style="3" customWidth="1"/>
    <col min="8" max="8" width="16.28515625" style="3" customWidth="1"/>
    <col min="9" max="10" width="12.85546875" style="13" customWidth="1"/>
    <col min="11" max="13" width="13.28515625" style="20" customWidth="1"/>
    <col min="14" max="14" width="12.5703125" style="16" customWidth="1"/>
    <col min="15" max="16" width="18.28515625" style="9" customWidth="1"/>
    <col min="17" max="17" width="18.42578125" style="9" customWidth="1"/>
    <col min="18" max="16384" width="9.7109375" style="9"/>
  </cols>
  <sheetData>
    <row r="1" spans="1:17" ht="37.5" customHeight="1" x14ac:dyDescent="0.25">
      <c r="A1" s="235" t="s">
        <v>101</v>
      </c>
      <c r="B1" s="235"/>
      <c r="C1" s="235"/>
      <c r="D1" s="235" t="s">
        <v>104</v>
      </c>
      <c r="E1" s="235"/>
      <c r="F1" s="235"/>
      <c r="G1" s="235"/>
      <c r="H1" s="235"/>
      <c r="I1" s="236" t="s">
        <v>102</v>
      </c>
      <c r="J1" s="237"/>
      <c r="K1" s="237"/>
      <c r="L1" s="237"/>
      <c r="M1" s="237"/>
      <c r="N1" s="237"/>
      <c r="O1" s="237"/>
      <c r="P1" s="237"/>
      <c r="Q1" s="238"/>
    </row>
    <row r="2" spans="1:17" ht="27" customHeight="1" x14ac:dyDescent="0.25">
      <c r="A2" s="241" t="s">
        <v>26</v>
      </c>
      <c r="B2" s="241"/>
      <c r="C2" s="241"/>
      <c r="D2" s="241"/>
      <c r="E2" s="241"/>
      <c r="F2" s="241"/>
      <c r="G2" s="241"/>
      <c r="H2" s="241"/>
      <c r="I2" s="241"/>
      <c r="J2" s="242"/>
      <c r="K2" s="241"/>
      <c r="L2" s="242"/>
      <c r="M2" s="242"/>
      <c r="N2" s="241"/>
      <c r="O2" s="241"/>
      <c r="P2" s="242"/>
      <c r="Q2" s="243"/>
    </row>
    <row r="3" spans="1:17" s="10" customFormat="1" ht="45" x14ac:dyDescent="0.2">
      <c r="A3" s="24" t="s">
        <v>4</v>
      </c>
      <c r="B3" s="24" t="s">
        <v>2</v>
      </c>
      <c r="C3" s="24" t="s">
        <v>15</v>
      </c>
      <c r="D3" s="24" t="s">
        <v>16</v>
      </c>
      <c r="E3" s="24" t="s">
        <v>18</v>
      </c>
      <c r="F3" s="24" t="s">
        <v>14</v>
      </c>
      <c r="G3" s="24" t="s">
        <v>3</v>
      </c>
      <c r="H3" s="25" t="s">
        <v>17</v>
      </c>
      <c r="I3" s="144" t="s">
        <v>5</v>
      </c>
      <c r="J3" s="145" t="s">
        <v>114</v>
      </c>
      <c r="K3" s="146" t="s">
        <v>6</v>
      </c>
      <c r="L3" s="146" t="s">
        <v>115</v>
      </c>
      <c r="M3" s="146" t="s">
        <v>116</v>
      </c>
      <c r="N3" s="147" t="s">
        <v>7</v>
      </c>
      <c r="O3" s="81" t="s">
        <v>8</v>
      </c>
      <c r="P3" s="81" t="s">
        <v>117</v>
      </c>
      <c r="Q3" s="81" t="s">
        <v>9</v>
      </c>
    </row>
    <row r="4" spans="1:17" ht="45" x14ac:dyDescent="0.25">
      <c r="A4" s="207">
        <v>1</v>
      </c>
      <c r="B4" s="94">
        <v>1</v>
      </c>
      <c r="C4" s="204" t="s">
        <v>79</v>
      </c>
      <c r="D4" s="95" t="s">
        <v>27</v>
      </c>
      <c r="E4" s="82" t="s">
        <v>53</v>
      </c>
      <c r="F4" s="96" t="s">
        <v>76</v>
      </c>
      <c r="G4" s="96" t="s">
        <v>77</v>
      </c>
      <c r="H4" s="97">
        <v>5826</v>
      </c>
      <c r="I4" s="128">
        <f>'REITORIA-SETIC'!I4+ESAG!I4+CEAD!I4+CEART!I4+FAED!I4+CEFID!I4+CCT!I4+CAV!I4+CEAVI!I4+CEPLAN!I4+CEO!I4+CESFI!I4+CERES!I4</f>
        <v>33</v>
      </c>
      <c r="J4" s="148">
        <f>'REITORIA-SETIC'!J4+ESAG!J4+CEAD!J4+CEART!J4+FAED!J4+CEFID!J4+CCT!J4+CAV!J4+CEAVI!J4+CEPLAN!J4+CEO!J4+CESFI!J4+CERES!J4</f>
        <v>15</v>
      </c>
      <c r="K4" s="148">
        <f>'REITORIA-SETIC'!K4+ESAG!K4+CEAD!K4+CEART!K4+FAED!K4+CEFID!K4+CCT!K4+CAV!K4+CEAVI!K4+CEPLAN!K4+CEO!K4+CESFI!K4+CERES!K4</f>
        <v>15</v>
      </c>
      <c r="L4" s="149">
        <f>'REITORIA-SETIC'!M4+ESAG!M4+CEAD!M4+CEART!M4+FAED!M4+CEFID!M4+CCT!M4+CAV!M4+CEAVI!M4+CEPLAN!M4+CEO!M4+CESFI!M4+CERES!M4</f>
        <v>7</v>
      </c>
      <c r="M4" s="150">
        <f>'REITORIA-SETIC'!N4+'REITORIA-SETIC'!P4+ESAG!N4+ESAG!P4+CEAD!N4+CEAD!P4+CEART!N4+CEART!P4+FAED!N4+FAED!P4+CEFID!N4+CEFID!P4+CCT!N4+CCT!P4+CAV!N4+CAV!P4+CEAVI!N4+CEAVI!P4+CEPLAN!N4+CEPLAN!P4+CEO!N4+CEO!P4+CESFI!N4+CESFI!P4+CERES!N4+CERES!P4</f>
        <v>0</v>
      </c>
      <c r="N4" s="11">
        <f>I4-K4</f>
        <v>18</v>
      </c>
      <c r="O4" s="12">
        <f>H4*I4</f>
        <v>192258</v>
      </c>
      <c r="P4" s="151">
        <f>M4*H4</f>
        <v>0</v>
      </c>
      <c r="Q4" s="12">
        <f t="shared" ref="Q4:Q29" si="0">H4*K4</f>
        <v>87390</v>
      </c>
    </row>
    <row r="5" spans="1:17" s="15" customFormat="1" ht="45" x14ac:dyDescent="0.25">
      <c r="A5" s="208"/>
      <c r="B5" s="98">
        <v>2</v>
      </c>
      <c r="C5" s="205"/>
      <c r="D5" s="95" t="s">
        <v>28</v>
      </c>
      <c r="E5" s="82" t="s">
        <v>54</v>
      </c>
      <c r="F5" s="99" t="s">
        <v>76</v>
      </c>
      <c r="G5" s="96" t="s">
        <v>77</v>
      </c>
      <c r="H5" s="100">
        <v>7768</v>
      </c>
      <c r="I5" s="128">
        <f>'REITORIA-SETIC'!I5+ESAG!I5+CEAD!I5+CEART!I5+FAED!I5+CEFID!I5+CCT!I5+CAV!I5+CEAVI!I5+CEPLAN!I5+CEO!I5+CESFI!I5+CERES!I5</f>
        <v>43</v>
      </c>
      <c r="J5" s="148">
        <f>'REITORIA-SETIC'!J5+ESAG!J5+CEAD!J5+CEART!J5+FAED!J5+CEFID!J5+CCT!J5+CAV!J5+CEAVI!J5+CEPLAN!J5+CEO!J5+CESFI!J5+CERES!J5</f>
        <v>37</v>
      </c>
      <c r="K5" s="148">
        <f>'REITORIA-SETIC'!K5+ESAG!K5+CEAD!K5+CEART!K5+FAED!K5+CEFID!K5+CCT!K5+CAV!K5+CEAVI!K5+CEPLAN!K5+CEO!K5+CESFI!K5+CERES!K5</f>
        <v>37</v>
      </c>
      <c r="L5" s="149">
        <f>'REITORIA-SETIC'!M5+ESAG!M5+CEAD!M5+CEART!M5+FAED!M5+CEFID!M5+CCT!M5+CAV!M5+CEAVI!M5+CEPLAN!M5+CEO!M5+CESFI!M5+CERES!M5</f>
        <v>10</v>
      </c>
      <c r="M5" s="150">
        <f>'REITORIA-SETIC'!N5+'REITORIA-SETIC'!P5+ESAG!N5+ESAG!P5+CEAD!N5+CEAD!P5+CEART!N5+CEART!P5+FAED!N5+FAED!P5+CEFID!N5+CEFID!P5+CCT!N5+CCT!P5+CAV!N5+CAV!P5+CEAVI!N5+CEAVI!P5+CEPLAN!N5+CEPLAN!P5+CEO!N5+CEO!P5+CESFI!N5+CESFI!P5+CERES!N5+CERES!P5</f>
        <v>0</v>
      </c>
      <c r="N5" s="11">
        <f t="shared" ref="N5:N29" si="1">I5-K5</f>
        <v>6</v>
      </c>
      <c r="O5" s="12">
        <f t="shared" ref="O5:O29" si="2">H5*I5</f>
        <v>334024</v>
      </c>
      <c r="P5" s="151">
        <f t="shared" ref="P5:P29" si="3">M5*H5</f>
        <v>0</v>
      </c>
      <c r="Q5" s="12">
        <f t="shared" si="0"/>
        <v>287416</v>
      </c>
    </row>
    <row r="6" spans="1:17" s="15" customFormat="1" ht="45" x14ac:dyDescent="0.25">
      <c r="A6" s="208"/>
      <c r="B6" s="94">
        <v>3</v>
      </c>
      <c r="C6" s="205"/>
      <c r="D6" s="101" t="s">
        <v>29</v>
      </c>
      <c r="E6" s="83" t="s">
        <v>55</v>
      </c>
      <c r="F6" s="102" t="s">
        <v>76</v>
      </c>
      <c r="G6" s="102" t="s">
        <v>77</v>
      </c>
      <c r="H6" s="103">
        <v>3954</v>
      </c>
      <c r="I6" s="128">
        <f>'REITORIA-SETIC'!I6+ESAG!I6+CEAD!I6+CEART!I6+FAED!I6+CEFID!I6+CCT!I6+CAV!I6+CEAVI!I6+CEPLAN!I6+CEO!I6+CESFI!I6+CERES!I6</f>
        <v>113</v>
      </c>
      <c r="J6" s="148">
        <f>'REITORIA-SETIC'!J6+ESAG!J6+CEAD!J6+CEART!J6+FAED!J6+CEFID!J6+CCT!J6+CAV!J6+CEAVI!J6+CEPLAN!J6+CEO!J6+CESFI!J6+CERES!J6</f>
        <v>60</v>
      </c>
      <c r="K6" s="148">
        <f>'REITORIA-SETIC'!K6+ESAG!K6+CEAD!K6+CEART!K6+FAED!K6+CEFID!K6+CCT!K6+CAV!K6+CEAVI!K6+CEPLAN!K6+CEO!K6+CESFI!K6+CERES!K6</f>
        <v>60</v>
      </c>
      <c r="L6" s="149">
        <f>'REITORIA-SETIC'!M6+ESAG!M6+CEAD!M6+CEART!M6+FAED!M6+CEFID!M6+CCT!M6+CAV!M6+CEAVI!M6+CEPLAN!M6+CEO!M6+CESFI!M6+CERES!M6</f>
        <v>28</v>
      </c>
      <c r="M6" s="150">
        <f>'REITORIA-SETIC'!N6+'REITORIA-SETIC'!P6+ESAG!N6+ESAG!P6+CEAD!N6+CEAD!P6+CEART!N6+CEART!P6+FAED!N6+FAED!P6+CEFID!N6+CEFID!P6+CCT!N6+CCT!P6+CAV!N6+CAV!P6+CEAVI!N6+CEAVI!P6+CEPLAN!N6+CEPLAN!P6+CEO!N6+CEO!P6+CESFI!N6+CESFI!P6+CERES!N6+CERES!P6</f>
        <v>0</v>
      </c>
      <c r="N6" s="11">
        <f t="shared" si="1"/>
        <v>53</v>
      </c>
      <c r="O6" s="12">
        <f t="shared" si="2"/>
        <v>446802</v>
      </c>
      <c r="P6" s="151">
        <f t="shared" si="3"/>
        <v>0</v>
      </c>
      <c r="Q6" s="12">
        <f t="shared" si="0"/>
        <v>237240</v>
      </c>
    </row>
    <row r="7" spans="1:17" s="15" customFormat="1" ht="45" x14ac:dyDescent="0.25">
      <c r="A7" s="208"/>
      <c r="B7" s="98">
        <v>4</v>
      </c>
      <c r="C7" s="205"/>
      <c r="D7" s="101" t="s">
        <v>30</v>
      </c>
      <c r="E7" s="83" t="s">
        <v>56</v>
      </c>
      <c r="F7" s="104" t="s">
        <v>76</v>
      </c>
      <c r="G7" s="102" t="s">
        <v>77</v>
      </c>
      <c r="H7" s="105">
        <v>5272</v>
      </c>
      <c r="I7" s="128">
        <f>'REITORIA-SETIC'!I7+ESAG!I7+CEAD!I7+CEART!I7+FAED!I7+CEFID!I7+CCT!I7+CAV!I7+CEAVI!I7+CEPLAN!I7+CEO!I7+CESFI!I7+CERES!I7</f>
        <v>38</v>
      </c>
      <c r="J7" s="148">
        <f>'REITORIA-SETIC'!J7+ESAG!J7+CEAD!J7+CEART!J7+FAED!J7+CEFID!J7+CCT!J7+CAV!J7+CEAVI!J7+CEPLAN!J7+CEO!J7+CESFI!J7+CERES!J7</f>
        <v>34</v>
      </c>
      <c r="K7" s="148">
        <f>'REITORIA-SETIC'!K7+ESAG!K7+CEAD!K7+CEART!K7+FAED!K7+CEFID!K7+CCT!K7+CAV!K7+CEAVI!K7+CEPLAN!K7+CEO!K7+CESFI!K7+CERES!K7</f>
        <v>34</v>
      </c>
      <c r="L7" s="149">
        <f>'REITORIA-SETIC'!M7+ESAG!M7+CEAD!M7+CEART!M7+FAED!M7+CEFID!M7+CCT!M7+CAV!M7+CEAVI!M7+CEPLAN!M7+CEO!M7+CESFI!M7+CERES!M7</f>
        <v>9</v>
      </c>
      <c r="M7" s="150">
        <f>'REITORIA-SETIC'!N7+'REITORIA-SETIC'!P7+ESAG!N7+ESAG!P7+CEAD!N7+CEAD!P7+CEART!N7+CEART!P7+FAED!N7+FAED!P7+CEFID!N7+CEFID!P7+CCT!N7+CCT!P7+CAV!N7+CAV!P7+CEAVI!N7+CEAVI!P7+CEPLAN!N7+CEPLAN!P7+CEO!N7+CEO!P7+CESFI!N7+CESFI!P7+CERES!N7+CERES!P7</f>
        <v>0</v>
      </c>
      <c r="N7" s="11">
        <f t="shared" si="1"/>
        <v>4</v>
      </c>
      <c r="O7" s="12">
        <f t="shared" si="2"/>
        <v>200336</v>
      </c>
      <c r="P7" s="151">
        <f t="shared" si="3"/>
        <v>0</v>
      </c>
      <c r="Q7" s="12">
        <f t="shared" si="0"/>
        <v>179248</v>
      </c>
    </row>
    <row r="8" spans="1:17" s="15" customFormat="1" ht="30" x14ac:dyDescent="0.25">
      <c r="A8" s="209"/>
      <c r="B8" s="94">
        <v>5</v>
      </c>
      <c r="C8" s="206"/>
      <c r="D8" s="106" t="s">
        <v>31</v>
      </c>
      <c r="E8" s="84" t="s">
        <v>57</v>
      </c>
      <c r="F8" s="107" t="s">
        <v>76</v>
      </c>
      <c r="G8" s="108" t="s">
        <v>77</v>
      </c>
      <c r="H8" s="109">
        <v>1134.4000000000001</v>
      </c>
      <c r="I8" s="128">
        <f>'REITORIA-SETIC'!I8+ESAG!I8+CEAD!I8+CEART!I8+FAED!I8+CEFID!I8+CCT!I8+CAV!I8+CEAVI!I8+CEPLAN!I8+CEO!I8+CESFI!I8+CERES!I8</f>
        <v>15</v>
      </c>
      <c r="J8" s="148">
        <f>'REITORIA-SETIC'!J8+ESAG!J8+CEAD!J8+CEART!J8+FAED!J8+CEFID!J8+CCT!J8+CAV!J8+CEAVI!J8+CEPLAN!J8+CEO!J8+CESFI!J8+CERES!J8</f>
        <v>0</v>
      </c>
      <c r="K8" s="148">
        <f>'REITORIA-SETIC'!K8+ESAG!K8+CEAD!K8+CEART!K8+FAED!K8+CEFID!K8+CCT!K8+CAV!K8+CEAVI!K8+CEPLAN!K8+CEO!K8+CESFI!K8+CERES!K8</f>
        <v>0</v>
      </c>
      <c r="L8" s="149">
        <f>'REITORIA-SETIC'!M8+ESAG!M8+CEAD!M8+CEART!M8+FAED!M8+CEFID!M8+CCT!M8+CAV!M8+CEAVI!M8+CEPLAN!M8+CEO!M8+CESFI!M8+CERES!M8</f>
        <v>3</v>
      </c>
      <c r="M8" s="150">
        <f>'REITORIA-SETIC'!N8+'REITORIA-SETIC'!P8+ESAG!N8+ESAG!P8+CEAD!N8+CEAD!P8+CEART!N8+CEART!P8+FAED!N8+FAED!P8+CEFID!N8+CEFID!P8+CCT!N8+CCT!P8+CAV!N8+CAV!P8+CEAVI!N8+CEAVI!P8+CEPLAN!N8+CEPLAN!P8+CEO!N8+CEO!P8+CESFI!N8+CESFI!P8+CERES!N8+CERES!P8</f>
        <v>0</v>
      </c>
      <c r="N8" s="11">
        <f t="shared" si="1"/>
        <v>15</v>
      </c>
      <c r="O8" s="12">
        <f t="shared" si="2"/>
        <v>17016</v>
      </c>
      <c r="P8" s="151">
        <f t="shared" si="3"/>
        <v>0</v>
      </c>
      <c r="Q8" s="12">
        <f t="shared" si="0"/>
        <v>0</v>
      </c>
    </row>
    <row r="9" spans="1:17" s="15" customFormat="1" ht="30" x14ac:dyDescent="0.25">
      <c r="A9" s="52">
        <v>3</v>
      </c>
      <c r="B9" s="94">
        <v>7</v>
      </c>
      <c r="C9" s="56" t="s">
        <v>80</v>
      </c>
      <c r="D9" s="110" t="s">
        <v>32</v>
      </c>
      <c r="E9" s="85" t="s">
        <v>58</v>
      </c>
      <c r="F9" s="111" t="s">
        <v>76</v>
      </c>
      <c r="G9" s="112" t="s">
        <v>77</v>
      </c>
      <c r="H9" s="105">
        <v>725</v>
      </c>
      <c r="I9" s="128">
        <f>'REITORIA-SETIC'!I9+ESAG!I9+CEAD!I9+CEART!I9+FAED!I9+CEFID!I9+CCT!I9+CAV!I9+CEAVI!I9+CEPLAN!I9+CEO!I9+CESFI!I9+CERES!I9</f>
        <v>4</v>
      </c>
      <c r="J9" s="148">
        <f>'REITORIA-SETIC'!J9+ESAG!J9+CEAD!J9+CEART!J9+FAED!J9+CEFID!J9+CCT!J9+CAV!J9+CEAVI!J9+CEPLAN!J9+CEO!J9+CESFI!J9+CERES!J9</f>
        <v>2</v>
      </c>
      <c r="K9" s="148">
        <f>'REITORIA-SETIC'!K9+ESAG!K9+CEAD!K9+CEART!K9+FAED!K9+CEFID!K9+CCT!K9+CAV!K9+CEAVI!K9+CEPLAN!K9+CEO!K9+CESFI!K9+CERES!K9</f>
        <v>2</v>
      </c>
      <c r="L9" s="149">
        <f>'REITORIA-SETIC'!M9+ESAG!M9+CEAD!M9+CEART!M9+FAED!M9+CEFID!M9+CCT!M9+CAV!M9+CEAVI!M9+CEPLAN!M9+CEO!M9+CESFI!M9+CERES!M9</f>
        <v>1</v>
      </c>
      <c r="M9" s="150">
        <f>'REITORIA-SETIC'!N9+'REITORIA-SETIC'!P9+ESAG!N9+ESAG!P9+CEAD!N9+CEAD!P9+CEART!N9+CEART!P9+FAED!N9+FAED!P9+CEFID!N9+CEFID!P9+CCT!N9+CCT!P9+CAV!N9+CAV!P9+CEAVI!N9+CEAVI!P9+CEPLAN!N9+CEPLAN!P9+CEO!N9+CEO!P9+CESFI!N9+CESFI!P9+CERES!N9+CERES!P9</f>
        <v>0</v>
      </c>
      <c r="N9" s="11">
        <f t="shared" si="1"/>
        <v>2</v>
      </c>
      <c r="O9" s="12">
        <f t="shared" si="2"/>
        <v>2900</v>
      </c>
      <c r="P9" s="151">
        <f t="shared" si="3"/>
        <v>0</v>
      </c>
      <c r="Q9" s="12">
        <f t="shared" si="0"/>
        <v>1450</v>
      </c>
    </row>
    <row r="10" spans="1:17" s="15" customFormat="1" ht="30" x14ac:dyDescent="0.25">
      <c r="A10" s="85">
        <v>4</v>
      </c>
      <c r="B10" s="98">
        <v>8</v>
      </c>
      <c r="C10" s="56" t="s">
        <v>80</v>
      </c>
      <c r="D10" s="113" t="s">
        <v>33</v>
      </c>
      <c r="E10" s="86" t="s">
        <v>59</v>
      </c>
      <c r="F10" s="114" t="s">
        <v>76</v>
      </c>
      <c r="G10" s="115" t="s">
        <v>77</v>
      </c>
      <c r="H10" s="105">
        <v>1983.33</v>
      </c>
      <c r="I10" s="128">
        <f>'REITORIA-SETIC'!I10+ESAG!I10+CEAD!I10+CEART!I10+FAED!I10+CEFID!I10+CCT!I10+CAV!I10+CEAVI!I10+CEPLAN!I10+CEO!I10+CESFI!I10+CERES!I10</f>
        <v>12</v>
      </c>
      <c r="J10" s="148">
        <f>'REITORIA-SETIC'!J10+ESAG!J10+CEAD!J10+CEART!J10+FAED!J10+CEFID!J10+CCT!J10+CAV!J10+CEAVI!J10+CEPLAN!J10+CEO!J10+CESFI!J10+CERES!J10</f>
        <v>6</v>
      </c>
      <c r="K10" s="148">
        <f>'REITORIA-SETIC'!K10+ESAG!K10+CEAD!K10+CEART!K10+FAED!K10+CEFID!K10+CCT!K10+CAV!K10+CEAVI!K10+CEPLAN!K10+CEO!K10+CESFI!K10+CERES!K10</f>
        <v>6</v>
      </c>
      <c r="L10" s="149">
        <f>'REITORIA-SETIC'!M10+ESAG!M10+CEAD!M10+CEART!M10+FAED!M10+CEFID!M10+CCT!M10+CAV!M10+CEAVI!M10+CEPLAN!M10+CEO!M10+CESFI!M10+CERES!M10</f>
        <v>2</v>
      </c>
      <c r="M10" s="150">
        <f>'REITORIA-SETIC'!N10+'REITORIA-SETIC'!P10+ESAG!N10+ESAG!P10+CEAD!N10+CEAD!P10+CEART!N10+CEART!P10+FAED!N10+FAED!P10+CEFID!N10+CEFID!P10+CCT!N10+CCT!P10+CAV!N10+CAV!P10+CEAVI!N10+CEAVI!P10+CEPLAN!N10+CEPLAN!P10+CEO!N10+CEO!P10+CESFI!N10+CESFI!P10+CERES!N10+CERES!P10</f>
        <v>0</v>
      </c>
      <c r="N10" s="11">
        <f t="shared" si="1"/>
        <v>6</v>
      </c>
      <c r="O10" s="12">
        <f t="shared" si="2"/>
        <v>23799.96</v>
      </c>
      <c r="P10" s="151">
        <f t="shared" si="3"/>
        <v>0</v>
      </c>
      <c r="Q10" s="12">
        <f t="shared" si="0"/>
        <v>11899.98</v>
      </c>
    </row>
    <row r="11" spans="1:17" s="15" customFormat="1" ht="45" x14ac:dyDescent="0.25">
      <c r="A11" s="85">
        <v>6</v>
      </c>
      <c r="B11" s="98">
        <v>10</v>
      </c>
      <c r="C11" s="64" t="s">
        <v>81</v>
      </c>
      <c r="D11" s="113" t="s">
        <v>34</v>
      </c>
      <c r="E11" s="86" t="s">
        <v>60</v>
      </c>
      <c r="F11" s="114" t="s">
        <v>76</v>
      </c>
      <c r="G11" s="115" t="s">
        <v>77</v>
      </c>
      <c r="H11" s="105">
        <v>948</v>
      </c>
      <c r="I11" s="128">
        <f>'REITORIA-SETIC'!I11+ESAG!I11+CEAD!I11+CEART!I11+FAED!I11+CEFID!I11+CCT!I11+CAV!I11+CEAVI!I11+CEPLAN!I11+CEO!I11+CESFI!I11+CERES!I11</f>
        <v>2</v>
      </c>
      <c r="J11" s="148">
        <f>'REITORIA-SETIC'!J11+ESAG!J11+CEAD!J11+CEART!J11+FAED!J11+CEFID!J11+CCT!J11+CAV!J11+CEAVI!J11+CEPLAN!J11+CEO!J11+CESFI!J11+CERES!J11</f>
        <v>0</v>
      </c>
      <c r="K11" s="148">
        <f>'REITORIA-SETIC'!K11+ESAG!K11+CEAD!K11+CEART!K11+FAED!K11+CEFID!K11+CCT!K11+CAV!K11+CEAVI!K11+CEPLAN!K11+CEO!K11+CESFI!K11+CERES!K11</f>
        <v>0</v>
      </c>
      <c r="L11" s="149">
        <f>'REITORIA-SETIC'!M11+ESAG!M11+CEAD!M11+CEART!M11+FAED!M11+CEFID!M11+CCT!M11+CAV!M11+CEAVI!M11+CEPLAN!M11+CEO!M11+CESFI!M11+CERES!M11</f>
        <v>0</v>
      </c>
      <c r="M11" s="150">
        <f>'REITORIA-SETIC'!N11+'REITORIA-SETIC'!P11+ESAG!N11+ESAG!P11+CEAD!N11+CEAD!P11+CEART!N11+CEART!P11+FAED!N11+FAED!P11+CEFID!N11+CEFID!P11+CCT!N11+CCT!P11+CAV!N11+CAV!P11+CEAVI!N11+CEAVI!P11+CEPLAN!N11+CEPLAN!P11+CEO!N11+CEO!P11+CESFI!N11+CESFI!P11+CERES!N11+CERES!P11</f>
        <v>0</v>
      </c>
      <c r="N11" s="11">
        <f t="shared" si="1"/>
        <v>2</v>
      </c>
      <c r="O11" s="12">
        <f t="shared" si="2"/>
        <v>1896</v>
      </c>
      <c r="P11" s="151">
        <f t="shared" si="3"/>
        <v>0</v>
      </c>
      <c r="Q11" s="12">
        <f t="shared" si="0"/>
        <v>0</v>
      </c>
    </row>
    <row r="12" spans="1:17" s="15" customFormat="1" ht="30" x14ac:dyDescent="0.25">
      <c r="A12" s="52">
        <v>7</v>
      </c>
      <c r="B12" s="94">
        <v>11</v>
      </c>
      <c r="C12" s="64" t="s">
        <v>82</v>
      </c>
      <c r="D12" s="113" t="s">
        <v>35</v>
      </c>
      <c r="E12" s="86" t="s">
        <v>61</v>
      </c>
      <c r="F12" s="114" t="s">
        <v>76</v>
      </c>
      <c r="G12" s="115" t="s">
        <v>77</v>
      </c>
      <c r="H12" s="105">
        <v>2316.66</v>
      </c>
      <c r="I12" s="128">
        <f>'REITORIA-SETIC'!I12+ESAG!I12+CEAD!I12+CEART!I12+FAED!I12+CEFID!I12+CCT!I12+CAV!I12+CEAVI!I12+CEPLAN!I12+CEO!I12+CESFI!I12+CERES!I12</f>
        <v>3</v>
      </c>
      <c r="J12" s="148">
        <f>'REITORIA-SETIC'!J12+ESAG!J12+CEAD!J12+CEART!J12+FAED!J12+CEFID!J12+CCT!J12+CAV!J12+CEAVI!J12+CEPLAN!J12+CEO!J12+CESFI!J12+CERES!J12</f>
        <v>1</v>
      </c>
      <c r="K12" s="148">
        <f>'REITORIA-SETIC'!K12+ESAG!K12+CEAD!K12+CEART!K12+FAED!K12+CEFID!K12+CCT!K12+CAV!K12+CEAVI!K12+CEPLAN!K12+CEO!K12+CESFI!K12+CERES!K12</f>
        <v>1</v>
      </c>
      <c r="L12" s="149">
        <f>'REITORIA-SETIC'!M12+ESAG!M12+CEAD!M12+CEART!M12+FAED!M12+CEFID!M12+CCT!M12+CAV!M12+CEAVI!M12+CEPLAN!M12+CEO!M12+CESFI!M12+CERES!M12</f>
        <v>0</v>
      </c>
      <c r="M12" s="150">
        <f>'REITORIA-SETIC'!N12+'REITORIA-SETIC'!P12+ESAG!N12+ESAG!P12+CEAD!N12+CEAD!P12+CEART!N12+CEART!P12+FAED!N12+FAED!P12+CEFID!N12+CEFID!P12+CCT!N12+CCT!P12+CAV!N12+CAV!P12+CEAVI!N12+CEAVI!P12+CEPLAN!N12+CEPLAN!P12+CEO!N12+CEO!P12+CESFI!N12+CESFI!P12+CERES!N12+CERES!P12</f>
        <v>0</v>
      </c>
      <c r="N12" s="11">
        <f t="shared" si="1"/>
        <v>2</v>
      </c>
      <c r="O12" s="12">
        <f t="shared" si="2"/>
        <v>6949.98</v>
      </c>
      <c r="P12" s="151">
        <f t="shared" si="3"/>
        <v>0</v>
      </c>
      <c r="Q12" s="12">
        <f t="shared" si="0"/>
        <v>2316.66</v>
      </c>
    </row>
    <row r="13" spans="1:17" s="15" customFormat="1" ht="30" x14ac:dyDescent="0.25">
      <c r="A13" s="85">
        <v>8</v>
      </c>
      <c r="B13" s="98">
        <v>12</v>
      </c>
      <c r="C13" s="64" t="s">
        <v>83</v>
      </c>
      <c r="D13" s="113" t="s">
        <v>36</v>
      </c>
      <c r="E13" s="86" t="s">
        <v>62</v>
      </c>
      <c r="F13" s="114" t="s">
        <v>76</v>
      </c>
      <c r="G13" s="115" t="s">
        <v>77</v>
      </c>
      <c r="H13" s="105">
        <v>3230</v>
      </c>
      <c r="I13" s="128">
        <f>'REITORIA-SETIC'!I13+ESAG!I13+CEAD!I13+CEART!I13+FAED!I13+CEFID!I13+CCT!I13+CAV!I13+CEAVI!I13+CEPLAN!I13+CEO!I13+CESFI!I13+CERES!I13</f>
        <v>20</v>
      </c>
      <c r="J13" s="148">
        <f>'REITORIA-SETIC'!J13+ESAG!J13+CEAD!J13+CEART!J13+FAED!J13+CEFID!J13+CCT!J13+CAV!J13+CEAVI!J13+CEPLAN!J13+CEO!J13+CESFI!J13+CERES!J13</f>
        <v>20</v>
      </c>
      <c r="K13" s="148">
        <f>'REITORIA-SETIC'!K13+ESAG!K13+CEAD!K13+CEART!K13+FAED!K13+CEFID!K13+CCT!K13+CAV!K13+CEAVI!K13+CEPLAN!K13+CEO!K13+CESFI!K13+CERES!K13</f>
        <v>20</v>
      </c>
      <c r="L13" s="149">
        <f>'REITORIA-SETIC'!M13+ESAG!M13+CEAD!M13+CEART!M13+FAED!M13+CEFID!M13+CCT!M13+CAV!M13+CEAVI!M13+CEPLAN!M13+CEO!M13+CESFI!M13+CERES!M13</f>
        <v>5</v>
      </c>
      <c r="M13" s="150">
        <f>'REITORIA-SETIC'!N13+'REITORIA-SETIC'!P13+ESAG!N13+ESAG!P13+CEAD!N13+CEAD!P13+CEART!N13+CEART!P13+FAED!N13+FAED!P13+CEFID!N13+CEFID!P13+CCT!N13+CCT!P13+CAV!N13+CAV!P13+CEAVI!N13+CEAVI!P13+CEPLAN!N13+CEPLAN!P13+CEO!N13+CEO!P13+CESFI!N13+CESFI!P13+CERES!N13+CERES!P13</f>
        <v>0</v>
      </c>
      <c r="N13" s="11">
        <f t="shared" si="1"/>
        <v>0</v>
      </c>
      <c r="O13" s="12">
        <f t="shared" si="2"/>
        <v>64600</v>
      </c>
      <c r="P13" s="151">
        <f t="shared" si="3"/>
        <v>0</v>
      </c>
      <c r="Q13" s="12">
        <f t="shared" si="0"/>
        <v>64600</v>
      </c>
    </row>
    <row r="14" spans="1:17" s="15" customFormat="1" ht="50.25" customHeight="1" x14ac:dyDescent="0.25">
      <c r="A14" s="52">
        <v>9</v>
      </c>
      <c r="B14" s="94">
        <v>13</v>
      </c>
      <c r="C14" s="64" t="s">
        <v>84</v>
      </c>
      <c r="D14" s="113" t="s">
        <v>37</v>
      </c>
      <c r="E14" s="86" t="s">
        <v>63</v>
      </c>
      <c r="F14" s="114" t="s">
        <v>76</v>
      </c>
      <c r="G14" s="115" t="s">
        <v>77</v>
      </c>
      <c r="H14" s="105">
        <v>65900</v>
      </c>
      <c r="I14" s="128">
        <f>'REITORIA-SETIC'!I14+ESAG!I14+CEAD!I14+CEART!I14+FAED!I14+CEFID!I14+CCT!I14+CAV!I14+CEAVI!I14+CEPLAN!I14+CEO!I14+CESFI!I14+CERES!I14</f>
        <v>1</v>
      </c>
      <c r="J14" s="148">
        <f>'REITORIA-SETIC'!J14+ESAG!J14+CEAD!J14+CEART!J14+FAED!J14+CEFID!J14+CCT!J14+CAV!J14+CEAVI!J14+CEPLAN!J14+CEO!J14+CESFI!J14+CERES!J14</f>
        <v>1</v>
      </c>
      <c r="K14" s="148">
        <f>'REITORIA-SETIC'!K14+ESAG!K14+CEAD!K14+CEART!K14+FAED!K14+CEFID!K14+CCT!K14+CAV!K14+CEAVI!K14+CEPLAN!K14+CEO!K14+CESFI!K14+CERES!K14</f>
        <v>1</v>
      </c>
      <c r="L14" s="149">
        <f>'REITORIA-SETIC'!M14+ESAG!M14+CEAD!M14+CEART!M14+FAED!M14+CEFID!M14+CCT!M14+CAV!M14+CEAVI!M14+CEPLAN!M14+CEO!M14+CESFI!M14+CERES!M14</f>
        <v>0</v>
      </c>
      <c r="M14" s="150">
        <f>'REITORIA-SETIC'!N14+'REITORIA-SETIC'!P14+ESAG!N14+ESAG!P14+CEAD!N14+CEAD!P14+CEART!N14+CEART!P14+FAED!N14+FAED!P14+CEFID!N14+CEFID!P14+CCT!N14+CCT!P14+CAV!N14+CAV!P14+CEAVI!N14+CEAVI!P14+CEPLAN!N14+CEPLAN!P14+CEO!N14+CEO!P14+CESFI!N14+CESFI!P14+CERES!N14+CERES!P14</f>
        <v>0</v>
      </c>
      <c r="N14" s="11">
        <f t="shared" si="1"/>
        <v>0</v>
      </c>
      <c r="O14" s="12">
        <f t="shared" si="2"/>
        <v>65900</v>
      </c>
      <c r="P14" s="151">
        <f t="shared" si="3"/>
        <v>0</v>
      </c>
      <c r="Q14" s="12">
        <f t="shared" si="0"/>
        <v>65900</v>
      </c>
    </row>
    <row r="15" spans="1:17" s="15" customFormat="1" ht="45" x14ac:dyDescent="0.25">
      <c r="A15" s="85">
        <v>10</v>
      </c>
      <c r="B15" s="98">
        <v>14</v>
      </c>
      <c r="C15" s="56" t="s">
        <v>80</v>
      </c>
      <c r="D15" s="113" t="s">
        <v>38</v>
      </c>
      <c r="E15" s="86" t="s">
        <v>64</v>
      </c>
      <c r="F15" s="114" t="s">
        <v>76</v>
      </c>
      <c r="G15" s="115" t="s">
        <v>77</v>
      </c>
      <c r="H15" s="105">
        <v>17332</v>
      </c>
      <c r="I15" s="128">
        <f>'REITORIA-SETIC'!I15+ESAG!I15+CEAD!I15+CEART!I15+FAED!I15+CEFID!I15+CCT!I15+CAV!I15+CEAVI!I15+CEPLAN!I15+CEO!I15+CESFI!I15+CERES!I15</f>
        <v>1</v>
      </c>
      <c r="J15" s="148">
        <f>'REITORIA-SETIC'!J15+ESAG!J15+CEAD!J15+CEART!J15+FAED!J15+CEFID!J15+CCT!J15+CAV!J15+CEAVI!J15+CEPLAN!J15+CEO!J15+CESFI!J15+CERES!J15</f>
        <v>0</v>
      </c>
      <c r="K15" s="148">
        <f>'REITORIA-SETIC'!K15+ESAG!K15+CEAD!K15+CEART!K15+FAED!K15+CEFID!K15+CCT!K15+CAV!K15+CEAVI!K15+CEPLAN!K15+CEO!K15+CESFI!K15+CERES!K15</f>
        <v>0</v>
      </c>
      <c r="L15" s="149">
        <f>'REITORIA-SETIC'!M15+ESAG!M15+CEAD!M15+CEART!M15+FAED!M15+CEFID!M15+CCT!M15+CAV!M15+CEAVI!M15+CEPLAN!M15+CEO!M15+CESFI!M15+CERES!M15</f>
        <v>0</v>
      </c>
      <c r="M15" s="150">
        <f>'REITORIA-SETIC'!N15+'REITORIA-SETIC'!P15+ESAG!N15+ESAG!P15+CEAD!N15+CEAD!P15+CEART!N15+CEART!P15+FAED!N15+FAED!P15+CEFID!N15+CEFID!P15+CCT!N15+CCT!P15+CAV!N15+CAV!P15+CEAVI!N15+CEAVI!P15+CEPLAN!N15+CEPLAN!P15+CEO!N15+CEO!P15+CESFI!N15+CESFI!P15+CERES!N15+CERES!P15</f>
        <v>0</v>
      </c>
      <c r="N15" s="11">
        <f t="shared" si="1"/>
        <v>1</v>
      </c>
      <c r="O15" s="12">
        <f t="shared" si="2"/>
        <v>17332</v>
      </c>
      <c r="P15" s="151">
        <f t="shared" si="3"/>
        <v>0</v>
      </c>
      <c r="Q15" s="12">
        <f t="shared" si="0"/>
        <v>0</v>
      </c>
    </row>
    <row r="16" spans="1:17" s="15" customFormat="1" ht="30" x14ac:dyDescent="0.25">
      <c r="A16" s="52">
        <v>11</v>
      </c>
      <c r="B16" s="94">
        <v>15</v>
      </c>
      <c r="C16" s="56" t="s">
        <v>80</v>
      </c>
      <c r="D16" s="113" t="s">
        <v>39</v>
      </c>
      <c r="E16" s="86" t="s">
        <v>65</v>
      </c>
      <c r="F16" s="114" t="s">
        <v>76</v>
      </c>
      <c r="G16" s="115" t="s">
        <v>77</v>
      </c>
      <c r="H16" s="105">
        <v>130000</v>
      </c>
      <c r="I16" s="128">
        <f>'REITORIA-SETIC'!I16+ESAG!I16+CEAD!I16+CEART!I16+FAED!I16+CEFID!I16+CCT!I16+CAV!I16+CEAVI!I16+CEPLAN!I16+CEO!I16+CESFI!I16+CERES!I16</f>
        <v>1</v>
      </c>
      <c r="J16" s="148">
        <f>'REITORIA-SETIC'!J16+ESAG!J16+CEAD!J16+CEART!J16+FAED!J16+CEFID!J16+CCT!J16+CAV!J16+CEAVI!J16+CEPLAN!J16+CEO!J16+CESFI!J16+CERES!J16</f>
        <v>0</v>
      </c>
      <c r="K16" s="148">
        <f>'REITORIA-SETIC'!K16+ESAG!K16+CEAD!K16+CEART!K16+FAED!K16+CEFID!K16+CCT!K16+CAV!K16+CEAVI!K16+CEPLAN!K16+CEO!K16+CESFI!K16+CERES!K16</f>
        <v>0</v>
      </c>
      <c r="L16" s="149">
        <f>'REITORIA-SETIC'!M16+ESAG!M16+CEAD!M16+CEART!M16+FAED!M16+CEFID!M16+CCT!M16+CAV!M16+CEAVI!M16+CEPLAN!M16+CEO!M16+CESFI!M16+CERES!M16</f>
        <v>0</v>
      </c>
      <c r="M16" s="150">
        <f>'REITORIA-SETIC'!N16+'REITORIA-SETIC'!P16+ESAG!N16+ESAG!P16+CEAD!N16+CEAD!P16+CEART!N16+CEART!P16+FAED!N16+FAED!P16+CEFID!N16+CEFID!P16+CCT!N16+CCT!P16+CAV!N16+CAV!P16+CEAVI!N16+CEAVI!P16+CEPLAN!N16+CEPLAN!P16+CEO!N16+CEO!P16+CESFI!N16+CESFI!P16+CERES!N16+CERES!P16</f>
        <v>0</v>
      </c>
      <c r="N16" s="11">
        <f t="shared" si="1"/>
        <v>1</v>
      </c>
      <c r="O16" s="12">
        <f t="shared" si="2"/>
        <v>130000</v>
      </c>
      <c r="P16" s="151">
        <f t="shared" si="3"/>
        <v>0</v>
      </c>
      <c r="Q16" s="12">
        <f t="shared" si="0"/>
        <v>0</v>
      </c>
    </row>
    <row r="17" spans="1:17" s="15" customFormat="1" ht="30" x14ac:dyDescent="0.25">
      <c r="A17" s="207">
        <v>14</v>
      </c>
      <c r="B17" s="98">
        <v>18</v>
      </c>
      <c r="C17" s="204" t="s">
        <v>85</v>
      </c>
      <c r="D17" s="113" t="s">
        <v>40</v>
      </c>
      <c r="E17" s="86" t="s">
        <v>66</v>
      </c>
      <c r="F17" s="114" t="s">
        <v>76</v>
      </c>
      <c r="G17" s="115" t="s">
        <v>77</v>
      </c>
      <c r="H17" s="105">
        <v>17500</v>
      </c>
      <c r="I17" s="128">
        <f>'REITORIA-SETIC'!I17+ESAG!I17+CEAD!I17+CEART!I17+FAED!I17+CEFID!I17+CCT!I17+CAV!I17+CEAVI!I17+CEPLAN!I17+CEO!I17+CESFI!I17+CERES!I17</f>
        <v>2</v>
      </c>
      <c r="J17" s="148">
        <f>'REITORIA-SETIC'!J17+ESAG!J17+CEAD!J17+CEART!J17+FAED!J17+CEFID!J17+CCT!J17+CAV!J17+CEAVI!J17+CEPLAN!J17+CEO!J17+CESFI!J17+CERES!J17</f>
        <v>0</v>
      </c>
      <c r="K17" s="148">
        <f>'REITORIA-SETIC'!K17+ESAG!K17+CEAD!K17+CEART!K17+FAED!K17+CEFID!K17+CCT!K17+CAV!K17+CEAVI!K17+CEPLAN!K17+CEO!K17+CESFI!K17+CERES!K17</f>
        <v>0</v>
      </c>
      <c r="L17" s="149">
        <f>'REITORIA-SETIC'!M17+ESAG!M17+CEAD!M17+CEART!M17+FAED!M17+CEFID!M17+CCT!M17+CAV!M17+CEAVI!M17+CEPLAN!M17+CEO!M17+CESFI!M17+CERES!M17</f>
        <v>0</v>
      </c>
      <c r="M17" s="150">
        <f>'REITORIA-SETIC'!N17+'REITORIA-SETIC'!P17+ESAG!N17+ESAG!P17+CEAD!N17+CEAD!P17+CEART!N17+CEART!P17+FAED!N17+FAED!P17+CEFID!N17+CEFID!P17+CCT!N17+CCT!P17+CAV!N17+CAV!P17+CEAVI!N17+CEAVI!P17+CEPLAN!N17+CEPLAN!P17+CEO!N17+CEO!P17+CESFI!N17+CESFI!P17+CERES!N17+CERES!P17</f>
        <v>0</v>
      </c>
      <c r="N17" s="11">
        <f t="shared" si="1"/>
        <v>2</v>
      </c>
      <c r="O17" s="12">
        <f t="shared" si="2"/>
        <v>35000</v>
      </c>
      <c r="P17" s="151">
        <f t="shared" si="3"/>
        <v>0</v>
      </c>
      <c r="Q17" s="12">
        <f t="shared" si="0"/>
        <v>0</v>
      </c>
    </row>
    <row r="18" spans="1:17" s="15" customFormat="1" ht="30" x14ac:dyDescent="0.25">
      <c r="A18" s="244"/>
      <c r="B18" s="94">
        <v>19</v>
      </c>
      <c r="C18" s="224"/>
      <c r="D18" s="113" t="s">
        <v>41</v>
      </c>
      <c r="E18" s="86" t="s">
        <v>67</v>
      </c>
      <c r="F18" s="114" t="s">
        <v>76</v>
      </c>
      <c r="G18" s="115" t="s">
        <v>77</v>
      </c>
      <c r="H18" s="105">
        <v>6028</v>
      </c>
      <c r="I18" s="128">
        <f>'REITORIA-SETIC'!I18+ESAG!I18+CEAD!I18+CEART!I18+FAED!I18+CEFID!I18+CCT!I18+CAV!I18+CEAVI!I18+CEPLAN!I18+CEO!I18+CESFI!I18+CERES!I18</f>
        <v>2</v>
      </c>
      <c r="J18" s="148">
        <f>'REITORIA-SETIC'!J18+ESAG!J18+CEAD!J18+CEART!J18+FAED!J18+CEFID!J18+CCT!J18+CAV!J18+CEAVI!J18+CEPLAN!J18+CEO!J18+CESFI!J18+CERES!J18</f>
        <v>0</v>
      </c>
      <c r="K18" s="148">
        <f>'REITORIA-SETIC'!K18+ESAG!K18+CEAD!K18+CEART!K18+FAED!K18+CEFID!K18+CCT!K18+CAV!K18+CEAVI!K18+CEPLAN!K18+CEO!K18+CESFI!K18+CERES!K18</f>
        <v>0</v>
      </c>
      <c r="L18" s="149">
        <f>'REITORIA-SETIC'!M18+ESAG!M18+CEAD!M18+CEART!M18+FAED!M18+CEFID!M18+CCT!M18+CAV!M18+CEAVI!M18+CEPLAN!M18+CEO!M18+CESFI!M18+CERES!M18</f>
        <v>0</v>
      </c>
      <c r="M18" s="150">
        <f>'REITORIA-SETIC'!N18+'REITORIA-SETIC'!P18+ESAG!N18+ESAG!P18+CEAD!N18+CEAD!P18+CEART!N18+CEART!P18+FAED!N18+FAED!P18+CEFID!N18+CEFID!P18+CCT!N18+CCT!P18+CAV!N18+CAV!P18+CEAVI!N18+CEAVI!P18+CEPLAN!N18+CEPLAN!P18+CEO!N18+CEO!P18+CESFI!N18+CESFI!P18+CERES!N18+CERES!P18</f>
        <v>0</v>
      </c>
      <c r="N18" s="11">
        <f t="shared" si="1"/>
        <v>2</v>
      </c>
      <c r="O18" s="12">
        <f t="shared" si="2"/>
        <v>12056</v>
      </c>
      <c r="P18" s="151">
        <f t="shared" si="3"/>
        <v>0</v>
      </c>
      <c r="Q18" s="12">
        <f t="shared" si="0"/>
        <v>0</v>
      </c>
    </row>
    <row r="19" spans="1:17" s="15" customFormat="1" ht="30" x14ac:dyDescent="0.25">
      <c r="A19" s="244"/>
      <c r="B19" s="98">
        <v>20</v>
      </c>
      <c r="C19" s="224"/>
      <c r="D19" s="116" t="s">
        <v>42</v>
      </c>
      <c r="E19" s="87" t="s">
        <v>68</v>
      </c>
      <c r="F19" s="117" t="s">
        <v>76</v>
      </c>
      <c r="G19" s="87" t="s">
        <v>77</v>
      </c>
      <c r="H19" s="118">
        <v>8100</v>
      </c>
      <c r="I19" s="128">
        <f>'REITORIA-SETIC'!I19+ESAG!I19+CEAD!I19+CEART!I19+FAED!I19+CEFID!I19+CCT!I19+CAV!I19+CEAVI!I19+CEPLAN!I19+CEO!I19+CESFI!I19+CERES!I19</f>
        <v>2</v>
      </c>
      <c r="J19" s="148">
        <f>'REITORIA-SETIC'!J19+ESAG!J19+CEAD!J19+CEART!J19+FAED!J19+CEFID!J19+CCT!J19+CAV!J19+CEAVI!J19+CEPLAN!J19+CEO!J19+CESFI!J19+CERES!J19</f>
        <v>0</v>
      </c>
      <c r="K19" s="148">
        <f>'REITORIA-SETIC'!K19+ESAG!K19+CEAD!K19+CEART!K19+FAED!K19+CEFID!K19+CCT!K19+CAV!K19+CEAVI!K19+CEPLAN!K19+CEO!K19+CESFI!K19+CERES!K19</f>
        <v>0</v>
      </c>
      <c r="L19" s="149">
        <f>'REITORIA-SETIC'!M19+ESAG!M19+CEAD!M19+CEART!M19+FAED!M19+CEFID!M19+CCT!M19+CAV!M19+CEAVI!M19+CEPLAN!M19+CEO!M19+CESFI!M19+CERES!M19</f>
        <v>0</v>
      </c>
      <c r="M19" s="150">
        <f>'REITORIA-SETIC'!N19+'REITORIA-SETIC'!P19+ESAG!N19+ESAG!P19+CEAD!N19+CEAD!P19+CEART!N19+CEART!P19+FAED!N19+FAED!P19+CEFID!N19+CEFID!P19+CCT!N19+CCT!P19+CAV!N19+CAV!P19+CEAVI!N19+CEAVI!P19+CEPLAN!N19+CEPLAN!P19+CEO!N19+CEO!P19+CESFI!N19+CESFI!P19+CERES!N19+CERES!P19</f>
        <v>0</v>
      </c>
      <c r="N19" s="11">
        <f t="shared" si="1"/>
        <v>2</v>
      </c>
      <c r="O19" s="12">
        <f t="shared" si="2"/>
        <v>16200</v>
      </c>
      <c r="P19" s="151">
        <f t="shared" si="3"/>
        <v>0</v>
      </c>
      <c r="Q19" s="12">
        <f t="shared" si="0"/>
        <v>0</v>
      </c>
    </row>
    <row r="20" spans="1:17" s="15" customFormat="1" ht="30" x14ac:dyDescent="0.25">
      <c r="A20" s="244"/>
      <c r="B20" s="94">
        <v>21</v>
      </c>
      <c r="C20" s="224"/>
      <c r="D20" s="119" t="s">
        <v>43</v>
      </c>
      <c r="E20" s="88" t="s">
        <v>69</v>
      </c>
      <c r="F20" s="120" t="s">
        <v>76</v>
      </c>
      <c r="G20" s="88" t="s">
        <v>77</v>
      </c>
      <c r="H20" s="105">
        <v>6925.08</v>
      </c>
      <c r="I20" s="128">
        <f>'REITORIA-SETIC'!I20+ESAG!I20+CEAD!I20+CEART!I20+FAED!I20+CEFID!I20+CCT!I20+CAV!I20+CEAVI!I20+CEPLAN!I20+CEO!I20+CESFI!I20+CERES!I20</f>
        <v>2</v>
      </c>
      <c r="J20" s="148">
        <f>'REITORIA-SETIC'!J20+ESAG!J20+CEAD!J20+CEART!J20+FAED!J20+CEFID!J20+CCT!J20+CAV!J20+CEAVI!J20+CEPLAN!J20+CEO!J20+CESFI!J20+CERES!J20</f>
        <v>0</v>
      </c>
      <c r="K20" s="148">
        <f>'REITORIA-SETIC'!K20+ESAG!K20+CEAD!K20+CEART!K20+FAED!K20+CEFID!K20+CCT!K20+CAV!K20+CEAVI!K20+CEPLAN!K20+CEO!K20+CESFI!K20+CERES!K20</f>
        <v>0</v>
      </c>
      <c r="L20" s="149">
        <f>'REITORIA-SETIC'!M20+ESAG!M20+CEAD!M20+CEART!M20+FAED!M20+CEFID!M20+CCT!M20+CAV!M20+CEAVI!M20+CEPLAN!M20+CEO!M20+CESFI!M20+CERES!M20</f>
        <v>0</v>
      </c>
      <c r="M20" s="150">
        <f>'REITORIA-SETIC'!N20+'REITORIA-SETIC'!P20+ESAG!N20+ESAG!P20+CEAD!N20+CEAD!P20+CEART!N20+CEART!P20+FAED!N20+FAED!P20+CEFID!N20+CEFID!P20+CCT!N20+CCT!P20+CAV!N20+CAV!P20+CEAVI!N20+CEAVI!P20+CEPLAN!N20+CEPLAN!P20+CEO!N20+CEO!P20+CESFI!N20+CESFI!P20+CERES!N20+CERES!P20</f>
        <v>0</v>
      </c>
      <c r="N20" s="11">
        <f t="shared" si="1"/>
        <v>2</v>
      </c>
      <c r="O20" s="12">
        <f t="shared" si="2"/>
        <v>13850.16</v>
      </c>
      <c r="P20" s="151">
        <f t="shared" si="3"/>
        <v>0</v>
      </c>
      <c r="Q20" s="12">
        <f t="shared" si="0"/>
        <v>0</v>
      </c>
    </row>
    <row r="21" spans="1:17" s="15" customFormat="1" x14ac:dyDescent="0.25">
      <c r="A21" s="209"/>
      <c r="B21" s="98">
        <v>22</v>
      </c>
      <c r="C21" s="206"/>
      <c r="D21" s="119" t="s">
        <v>44</v>
      </c>
      <c r="E21" s="88" t="s">
        <v>70</v>
      </c>
      <c r="F21" s="120" t="s">
        <v>76</v>
      </c>
      <c r="G21" s="88" t="s">
        <v>77</v>
      </c>
      <c r="H21" s="105">
        <v>6762.77</v>
      </c>
      <c r="I21" s="128">
        <f>'REITORIA-SETIC'!I21+ESAG!I21+CEAD!I21+CEART!I21+FAED!I21+CEFID!I21+CCT!I21+CAV!I21+CEAVI!I21+CEPLAN!I21+CEO!I21+CESFI!I21+CERES!I21</f>
        <v>2</v>
      </c>
      <c r="J21" s="148">
        <f>'REITORIA-SETIC'!J21+ESAG!J21+CEAD!J21+CEART!J21+FAED!J21+CEFID!J21+CCT!J21+CAV!J21+CEAVI!J21+CEPLAN!J21+CEO!J21+CESFI!J21+CERES!J21</f>
        <v>0</v>
      </c>
      <c r="K21" s="148">
        <f>'REITORIA-SETIC'!K21+ESAG!K21+CEAD!K21+CEART!K21+FAED!K21+CEFID!K21+CCT!K21+CAV!K21+CEAVI!K21+CEPLAN!K21+CEO!K21+CESFI!K21+CERES!K21</f>
        <v>0</v>
      </c>
      <c r="L21" s="149">
        <f>'REITORIA-SETIC'!M21+ESAG!M21+CEAD!M21+CEART!M21+FAED!M21+CEFID!M21+CCT!M21+CAV!M21+CEAVI!M21+CEPLAN!M21+CEO!M21+CESFI!M21+CERES!M21</f>
        <v>0</v>
      </c>
      <c r="M21" s="150">
        <f>'REITORIA-SETIC'!N21+'REITORIA-SETIC'!P21+ESAG!N21+ESAG!P21+CEAD!N21+CEAD!P21+CEART!N21+CEART!P21+FAED!N21+FAED!P21+CEFID!N21+CEFID!P21+CCT!N21+CCT!P21+CAV!N21+CAV!P21+CEAVI!N21+CEAVI!P21+CEPLAN!N21+CEPLAN!P21+CEO!N21+CEO!P21+CESFI!N21+CESFI!P21+CERES!N21+CERES!P21</f>
        <v>0</v>
      </c>
      <c r="N21" s="11">
        <f t="shared" si="1"/>
        <v>2</v>
      </c>
      <c r="O21" s="12">
        <f t="shared" si="2"/>
        <v>13525.54</v>
      </c>
      <c r="P21" s="151">
        <f t="shared" si="3"/>
        <v>0</v>
      </c>
      <c r="Q21" s="12">
        <f t="shared" si="0"/>
        <v>0</v>
      </c>
    </row>
    <row r="22" spans="1:17" s="15" customFormat="1" ht="30" x14ac:dyDescent="0.25">
      <c r="A22" s="52">
        <v>15</v>
      </c>
      <c r="B22" s="94">
        <v>23</v>
      </c>
      <c r="C22" s="56" t="s">
        <v>80</v>
      </c>
      <c r="D22" s="119" t="s">
        <v>45</v>
      </c>
      <c r="E22" s="88" t="s">
        <v>71</v>
      </c>
      <c r="F22" s="120" t="s">
        <v>76</v>
      </c>
      <c r="G22" s="88" t="s">
        <v>77</v>
      </c>
      <c r="H22" s="105">
        <v>30100</v>
      </c>
      <c r="I22" s="128">
        <f>'REITORIA-SETIC'!I22+ESAG!I22+CEAD!I22+CEART!I22+FAED!I22+CEFID!I22+CCT!I22+CAV!I22+CEAVI!I22+CEPLAN!I22+CEO!I22+CESFI!I22+CERES!I22</f>
        <v>1</v>
      </c>
      <c r="J22" s="148">
        <f>'REITORIA-SETIC'!J22+ESAG!J22+CEAD!J22+CEART!J22+FAED!J22+CEFID!J22+CCT!J22+CAV!J22+CEAVI!J22+CEPLAN!J22+CEO!J22+CESFI!J22+CERES!J22</f>
        <v>0</v>
      </c>
      <c r="K22" s="148">
        <f>'REITORIA-SETIC'!K22+ESAG!K22+CEAD!K22+CEART!K22+FAED!K22+CEFID!K22+CCT!K22+CAV!K22+CEAVI!K22+CEPLAN!K22+CEO!K22+CESFI!K22+CERES!K22</f>
        <v>0</v>
      </c>
      <c r="L22" s="149">
        <f>'REITORIA-SETIC'!M22+ESAG!M22+CEAD!M22+CEART!M22+FAED!M22+CEFID!M22+CCT!M22+CAV!M22+CEAVI!M22+CEPLAN!M22+CEO!M22+CESFI!M22+CERES!M22</f>
        <v>0</v>
      </c>
      <c r="M22" s="150">
        <f>'REITORIA-SETIC'!N22+'REITORIA-SETIC'!P22+ESAG!N22+ESAG!P22+CEAD!N22+CEAD!P22+CEART!N22+CEART!P22+FAED!N22+FAED!P22+CEFID!N22+CEFID!P22+CCT!N22+CCT!P22+CAV!N22+CAV!P22+CEAVI!N22+CEAVI!P22+CEPLAN!N22+CEPLAN!P22+CEO!N22+CEO!P22+CESFI!N22+CESFI!P22+CERES!N22+CERES!P22</f>
        <v>0</v>
      </c>
      <c r="N22" s="11">
        <f t="shared" si="1"/>
        <v>1</v>
      </c>
      <c r="O22" s="12">
        <f t="shared" si="2"/>
        <v>30100</v>
      </c>
      <c r="P22" s="151">
        <f t="shared" si="3"/>
        <v>0</v>
      </c>
      <c r="Q22" s="12">
        <f t="shared" si="0"/>
        <v>0</v>
      </c>
    </row>
    <row r="23" spans="1:17" s="15" customFormat="1" ht="30" x14ac:dyDescent="0.25">
      <c r="A23" s="52">
        <v>16</v>
      </c>
      <c r="B23" s="98">
        <v>24</v>
      </c>
      <c r="C23" s="70" t="s">
        <v>86</v>
      </c>
      <c r="D23" s="119" t="s">
        <v>46</v>
      </c>
      <c r="E23" s="88" t="s">
        <v>72</v>
      </c>
      <c r="F23" s="120" t="s">
        <v>76</v>
      </c>
      <c r="G23" s="88" t="s">
        <v>77</v>
      </c>
      <c r="H23" s="105">
        <v>3239.6</v>
      </c>
      <c r="I23" s="128">
        <f>'REITORIA-SETIC'!I23+ESAG!I23+CEAD!I23+CEART!I23+FAED!I23+CEFID!I23+CCT!I23+CAV!I23+CEAVI!I23+CEPLAN!I23+CEO!I23+CESFI!I23+CERES!I23</f>
        <v>1</v>
      </c>
      <c r="J23" s="148">
        <f>'REITORIA-SETIC'!J23+ESAG!J23+CEAD!J23+CEART!J23+FAED!J23+CEFID!J23+CCT!J23+CAV!J23+CEAVI!J23+CEPLAN!J23+CEO!J23+CESFI!J23+CERES!J23</f>
        <v>1</v>
      </c>
      <c r="K23" s="148">
        <f>'REITORIA-SETIC'!K23+ESAG!K23+CEAD!K23+CEART!K23+FAED!K23+CEFID!K23+CCT!K23+CAV!K23+CEAVI!K23+CEPLAN!K23+CEO!K23+CESFI!K23+CERES!K23</f>
        <v>1</v>
      </c>
      <c r="L23" s="149">
        <f>'REITORIA-SETIC'!M23+ESAG!M23+CEAD!M23+CEART!M23+FAED!M23+CEFID!M23+CCT!M23+CAV!M23+CEAVI!M23+CEPLAN!M23+CEO!M23+CESFI!M23+CERES!M23</f>
        <v>0</v>
      </c>
      <c r="M23" s="150">
        <f>'REITORIA-SETIC'!N23+'REITORIA-SETIC'!P23+ESAG!N23+ESAG!P23+CEAD!N23+CEAD!P23+CEART!N23+CEART!P23+FAED!N23+FAED!P23+CEFID!N23+CEFID!P23+CCT!N23+CCT!P23+CAV!N23+CAV!P23+CEAVI!N23+CEAVI!P23+CEPLAN!N23+CEPLAN!P23+CEO!N23+CEO!P23+CESFI!N23+CESFI!P23+CERES!N23+CERES!P23</f>
        <v>0</v>
      </c>
      <c r="N23" s="11">
        <f t="shared" si="1"/>
        <v>0</v>
      </c>
      <c r="O23" s="12">
        <f t="shared" si="2"/>
        <v>3239.6</v>
      </c>
      <c r="P23" s="151">
        <f t="shared" si="3"/>
        <v>0</v>
      </c>
      <c r="Q23" s="12">
        <f t="shared" si="0"/>
        <v>3239.6</v>
      </c>
    </row>
    <row r="24" spans="1:17" s="15" customFormat="1" ht="30" x14ac:dyDescent="0.25">
      <c r="A24" s="52">
        <v>18</v>
      </c>
      <c r="B24" s="98">
        <v>26</v>
      </c>
      <c r="C24" s="56" t="s">
        <v>80</v>
      </c>
      <c r="D24" s="119" t="s">
        <v>47</v>
      </c>
      <c r="E24" s="88" t="s">
        <v>73</v>
      </c>
      <c r="F24" s="120" t="s">
        <v>76</v>
      </c>
      <c r="G24" s="88" t="s">
        <v>77</v>
      </c>
      <c r="H24" s="105">
        <v>2140.61</v>
      </c>
      <c r="I24" s="128">
        <f>'REITORIA-SETIC'!I24+ESAG!I24+CEAD!I24+CEART!I24+FAED!I24+CEFID!I24+CCT!I24+CAV!I24+CEAVI!I24+CEPLAN!I24+CEO!I24+CESFI!I24+CERES!I24</f>
        <v>49</v>
      </c>
      <c r="J24" s="148">
        <f>'REITORIA-SETIC'!J24+ESAG!J24+CEAD!J24+CEART!J24+FAED!J24+CEFID!J24+CCT!J24+CAV!J24+CEAVI!J24+CEPLAN!J24+CEO!J24+CESFI!J24+CERES!J24</f>
        <v>38</v>
      </c>
      <c r="K24" s="148">
        <f>'REITORIA-SETIC'!K24+ESAG!K24+CEAD!K24+CEART!K24+FAED!K24+CEFID!K24+CCT!K24+CAV!K24+CEAVI!K24+CEPLAN!K24+CEO!K24+CESFI!K24+CERES!K24</f>
        <v>38</v>
      </c>
      <c r="L24" s="149">
        <f>'REITORIA-SETIC'!M24+ESAG!M24+CEAD!M24+CEART!M24+FAED!M24+CEFID!M24+CCT!M24+CAV!M24+CEAVI!M24+CEPLAN!M24+CEO!M24+CESFI!M24+CERES!M24</f>
        <v>10</v>
      </c>
      <c r="M24" s="150">
        <f>'REITORIA-SETIC'!N24+'REITORIA-SETIC'!P24+ESAG!N24+ESAG!P24+CEAD!N24+CEAD!P24+CEART!N24+CEART!P24+FAED!N24+FAED!P24+CEFID!N24+CEFID!P24+CCT!N24+CCT!P24+CAV!N24+CAV!P24+CEAVI!N24+CEAVI!P24+CEPLAN!N24+CEPLAN!P24+CEO!N24+CEO!P24+CESFI!N24+CESFI!P24+CERES!N24+CERES!P24</f>
        <v>0</v>
      </c>
      <c r="N24" s="11">
        <f t="shared" si="1"/>
        <v>11</v>
      </c>
      <c r="O24" s="12">
        <f t="shared" si="2"/>
        <v>104889.89</v>
      </c>
      <c r="P24" s="151">
        <f t="shared" si="3"/>
        <v>0</v>
      </c>
      <c r="Q24" s="12">
        <f t="shared" si="0"/>
        <v>81343.180000000008</v>
      </c>
    </row>
    <row r="25" spans="1:17" s="15" customFormat="1" ht="45" x14ac:dyDescent="0.25">
      <c r="A25" s="52">
        <v>19</v>
      </c>
      <c r="B25" s="94">
        <v>27</v>
      </c>
      <c r="C25" s="64" t="s">
        <v>82</v>
      </c>
      <c r="D25" s="119" t="s">
        <v>48</v>
      </c>
      <c r="E25" s="88" t="s">
        <v>74</v>
      </c>
      <c r="F25" s="120" t="s">
        <v>76</v>
      </c>
      <c r="G25" s="88" t="s">
        <v>77</v>
      </c>
      <c r="H25" s="105">
        <v>4749.99</v>
      </c>
      <c r="I25" s="128">
        <f>'REITORIA-SETIC'!I25+ESAG!I25+CEAD!I25+CEART!I25+FAED!I25+CEFID!I25+CCT!I25+CAV!I25+CEAVI!I25+CEPLAN!I25+CEO!I25+CESFI!I25+CERES!I25</f>
        <v>2</v>
      </c>
      <c r="J25" s="148">
        <f>'REITORIA-SETIC'!J25+ESAG!J25+CEAD!J25+CEART!J25+FAED!J25+CEFID!J25+CCT!J25+CAV!J25+CEAVI!J25+CEPLAN!J25+CEO!J25+CESFI!J25+CERES!J25</f>
        <v>1</v>
      </c>
      <c r="K25" s="148">
        <f>'REITORIA-SETIC'!K25+ESAG!K25+CEAD!K25+CEART!K25+FAED!K25+CEFID!K25+CCT!K25+CAV!K25+CEAVI!K25+CEPLAN!K25+CEO!K25+CESFI!K25+CERES!K25</f>
        <v>1</v>
      </c>
      <c r="L25" s="149">
        <f>'REITORIA-SETIC'!M25+ESAG!M25+CEAD!M25+CEART!M25+FAED!M25+CEFID!M25+CCT!M25+CAV!M25+CEAVI!M25+CEPLAN!M25+CEO!M25+CESFI!M25+CERES!M25</f>
        <v>0</v>
      </c>
      <c r="M25" s="150">
        <f>'REITORIA-SETIC'!N25+'REITORIA-SETIC'!P25+ESAG!N25+ESAG!P25+CEAD!N25+CEAD!P25+CEART!N25+CEART!P25+FAED!N25+FAED!P25+CEFID!N25+CEFID!P25+CCT!N25+CCT!P25+CAV!N25+CAV!P25+CEAVI!N25+CEAVI!P25+CEPLAN!N25+CEPLAN!P25+CEO!N25+CEO!P25+CESFI!N25+CESFI!P25+CERES!N25+CERES!P25</f>
        <v>0</v>
      </c>
      <c r="N25" s="11">
        <f t="shared" si="1"/>
        <v>1</v>
      </c>
      <c r="O25" s="12">
        <f t="shared" si="2"/>
        <v>9499.98</v>
      </c>
      <c r="P25" s="151">
        <f t="shared" si="3"/>
        <v>0</v>
      </c>
      <c r="Q25" s="12">
        <f t="shared" si="0"/>
        <v>4749.99</v>
      </c>
    </row>
    <row r="26" spans="1:17" s="15" customFormat="1" ht="36" customHeight="1" x14ac:dyDescent="0.25">
      <c r="A26" s="207">
        <v>20</v>
      </c>
      <c r="B26" s="98">
        <v>28</v>
      </c>
      <c r="C26" s="225" t="s">
        <v>87</v>
      </c>
      <c r="D26" s="119" t="s">
        <v>49</v>
      </c>
      <c r="E26" s="88" t="s">
        <v>75</v>
      </c>
      <c r="F26" s="120" t="s">
        <v>76</v>
      </c>
      <c r="G26" s="88" t="s">
        <v>77</v>
      </c>
      <c r="H26" s="105">
        <v>19713</v>
      </c>
      <c r="I26" s="128">
        <f>'REITORIA-SETIC'!I26+ESAG!I26+CEAD!I26+CEART!I26+FAED!I26+CEFID!I26+CCT!I26+CAV!I26+CEAVI!I26+CEPLAN!I26+CEO!I26+CESFI!I26+CERES!I26</f>
        <v>6</v>
      </c>
      <c r="J26" s="148">
        <f>'REITORIA-SETIC'!J26+ESAG!J26+CEAD!J26+CEART!J26+FAED!J26+CEFID!J26+CCT!J26+CAV!J26+CEAVI!J26+CEPLAN!J26+CEO!J26+CESFI!J26+CERES!J26</f>
        <v>2</v>
      </c>
      <c r="K26" s="148">
        <f>'REITORIA-SETIC'!K26+ESAG!K26+CEAD!K26+CEART!K26+FAED!K26+CEFID!K26+CCT!K26+CAV!K26+CEAVI!K26+CEPLAN!K26+CEO!K26+CESFI!K26+CERES!K26</f>
        <v>2</v>
      </c>
      <c r="L26" s="149">
        <f>'REITORIA-SETIC'!M26+ESAG!M26+CEAD!M26+CEART!M26+FAED!M26+CEFID!M26+CCT!M26+CAV!M26+CEAVI!M26+CEPLAN!M26+CEO!M26+CESFI!M26+CERES!M26</f>
        <v>0</v>
      </c>
      <c r="M26" s="150">
        <f>'REITORIA-SETIC'!N26+'REITORIA-SETIC'!P26+ESAG!N26+ESAG!P26+CEAD!N26+CEAD!P26+CEART!N26+CEART!P26+FAED!N26+FAED!P26+CEFID!N26+CEFID!P26+CCT!N26+CCT!P26+CAV!N26+CAV!P26+CEAVI!N26+CEAVI!P26+CEPLAN!N26+CEPLAN!P26+CEO!N26+CEO!P26+CESFI!N26+CESFI!P26+CERES!N26+CERES!P26</f>
        <v>0</v>
      </c>
      <c r="N26" s="11">
        <f t="shared" si="1"/>
        <v>4</v>
      </c>
      <c r="O26" s="12">
        <f t="shared" si="2"/>
        <v>118278</v>
      </c>
      <c r="P26" s="151">
        <f t="shared" si="3"/>
        <v>0</v>
      </c>
      <c r="Q26" s="12">
        <f t="shared" si="0"/>
        <v>39426</v>
      </c>
    </row>
    <row r="27" spans="1:17" s="15" customFormat="1" ht="32.25" customHeight="1" x14ac:dyDescent="0.25">
      <c r="A27" s="244"/>
      <c r="B27" s="94">
        <v>29</v>
      </c>
      <c r="C27" s="226"/>
      <c r="D27" s="119" t="s">
        <v>50</v>
      </c>
      <c r="E27" s="88" t="s">
        <v>75</v>
      </c>
      <c r="F27" s="120" t="s">
        <v>76</v>
      </c>
      <c r="G27" s="88" t="s">
        <v>77</v>
      </c>
      <c r="H27" s="105">
        <v>19713</v>
      </c>
      <c r="I27" s="128">
        <f>'REITORIA-SETIC'!I27+ESAG!I27+CEAD!I27+CEART!I27+FAED!I27+CEFID!I27+CCT!I27+CAV!I27+CEAVI!I27+CEPLAN!I27+CEO!I27+CESFI!I27+CERES!I27</f>
        <v>1</v>
      </c>
      <c r="J27" s="148">
        <f>'REITORIA-SETIC'!J27+ESAG!J27+CEAD!J27+CEART!J27+FAED!J27+CEFID!J27+CCT!J27+CAV!J27+CEAVI!J27+CEPLAN!J27+CEO!J27+CESFI!J27+CERES!J27</f>
        <v>1</v>
      </c>
      <c r="K27" s="148">
        <f>'REITORIA-SETIC'!K27+ESAG!K27+CEAD!K27+CEART!K27+FAED!K27+CEFID!K27+CCT!K27+CAV!K27+CEAVI!K27+CEPLAN!K27+CEO!K27+CESFI!K27+CERES!K27</f>
        <v>1</v>
      </c>
      <c r="L27" s="149">
        <f>'REITORIA-SETIC'!M27+ESAG!M27+CEAD!M27+CEART!M27+FAED!M27+CEFID!M27+CCT!M27+CAV!M27+CEAVI!M27+CEPLAN!M27+CEO!M27+CESFI!M27+CERES!M27</f>
        <v>0</v>
      </c>
      <c r="M27" s="150">
        <f>'REITORIA-SETIC'!N27+'REITORIA-SETIC'!P27+ESAG!N27+ESAG!P27+CEAD!N27+CEAD!P27+CEART!N27+CEART!P27+FAED!N27+FAED!P27+CEFID!N27+CEFID!P27+CCT!N27+CCT!P27+CAV!N27+CAV!P27+CEAVI!N27+CEAVI!P27+CEPLAN!N27+CEPLAN!P27+CEO!N27+CEO!P27+CESFI!N27+CESFI!P27+CERES!N27+CERES!P27</f>
        <v>0</v>
      </c>
      <c r="N27" s="11">
        <f t="shared" si="1"/>
        <v>0</v>
      </c>
      <c r="O27" s="12">
        <f t="shared" si="2"/>
        <v>19713</v>
      </c>
      <c r="P27" s="151">
        <f t="shared" si="3"/>
        <v>0</v>
      </c>
      <c r="Q27" s="12">
        <f t="shared" si="0"/>
        <v>19713</v>
      </c>
    </row>
    <row r="28" spans="1:17" s="15" customFormat="1" ht="24" customHeight="1" x14ac:dyDescent="0.25">
      <c r="A28" s="244"/>
      <c r="B28" s="98">
        <v>30</v>
      </c>
      <c r="C28" s="226"/>
      <c r="D28" s="119" t="s">
        <v>51</v>
      </c>
      <c r="E28" s="88" t="s">
        <v>75</v>
      </c>
      <c r="F28" s="120" t="s">
        <v>76</v>
      </c>
      <c r="G28" s="88" t="s">
        <v>77</v>
      </c>
      <c r="H28" s="105">
        <v>26239</v>
      </c>
      <c r="I28" s="128">
        <f>'REITORIA-SETIC'!I28+ESAG!I28+CEAD!I28+CEART!I28+FAED!I28+CEFID!I28+CCT!I28+CAV!I28+CEAVI!I28+CEPLAN!I28+CEO!I28+CESFI!I28+CERES!I28</f>
        <v>2</v>
      </c>
      <c r="J28" s="148">
        <f>'REITORIA-SETIC'!J28+ESAG!J28+CEAD!J28+CEART!J28+FAED!J28+CEFID!J28+CCT!J28+CAV!J28+CEAVI!J28+CEPLAN!J28+CEO!J28+CESFI!J28+CERES!J28</f>
        <v>0</v>
      </c>
      <c r="K28" s="148">
        <f>'REITORIA-SETIC'!K28+ESAG!K28+CEAD!K28+CEART!K28+FAED!K28+CEFID!K28+CCT!K28+CAV!K28+CEAVI!K28+CEPLAN!K28+CEO!K28+CESFI!K28+CERES!K28</f>
        <v>0</v>
      </c>
      <c r="L28" s="149">
        <f>'REITORIA-SETIC'!M28+ESAG!M28+CEAD!M28+CEART!M28+FAED!M28+CEFID!M28+CCT!M28+CAV!M28+CEAVI!M28+CEPLAN!M28+CEO!M28+CESFI!M28+CERES!M28</f>
        <v>0</v>
      </c>
      <c r="M28" s="150">
        <f>'REITORIA-SETIC'!N28+'REITORIA-SETIC'!P28+ESAG!N28+ESAG!P28+CEAD!N28+CEAD!P28+CEART!N28+CEART!P28+FAED!N28+FAED!P28+CEFID!N28+CEFID!P28+CCT!N28+CCT!P28+CAV!N28+CAV!P28+CEAVI!N28+CEAVI!P28+CEPLAN!N28+CEPLAN!P28+CEO!N28+CEO!P28+CESFI!N28+CESFI!P28+CERES!N28+CERES!P28</f>
        <v>0</v>
      </c>
      <c r="N28" s="11">
        <f t="shared" si="1"/>
        <v>2</v>
      </c>
      <c r="O28" s="12">
        <f t="shared" si="2"/>
        <v>52478</v>
      </c>
      <c r="P28" s="151">
        <f t="shared" si="3"/>
        <v>0</v>
      </c>
      <c r="Q28" s="12">
        <f t="shared" si="0"/>
        <v>0</v>
      </c>
    </row>
    <row r="29" spans="1:17" s="15" customFormat="1" ht="34.5" customHeight="1" x14ac:dyDescent="0.25">
      <c r="A29" s="209"/>
      <c r="B29" s="121">
        <v>31</v>
      </c>
      <c r="C29" s="227"/>
      <c r="D29" s="116" t="s">
        <v>52</v>
      </c>
      <c r="E29" s="87" t="s">
        <v>75</v>
      </c>
      <c r="F29" s="122" t="s">
        <v>76</v>
      </c>
      <c r="G29" s="62" t="s">
        <v>77</v>
      </c>
      <c r="H29" s="123">
        <v>63503</v>
      </c>
      <c r="I29" s="128">
        <f>'REITORIA-SETIC'!I29+ESAG!I29+CEAD!I29+CEART!I29+FAED!I29+CEFID!I29+CCT!I29+CAV!I29+CEAVI!I29+CEPLAN!I29+CEO!I29+CESFI!I29+CERES!I29</f>
        <v>1</v>
      </c>
      <c r="J29" s="148">
        <f>'REITORIA-SETIC'!J29+ESAG!J29+CEAD!J29+CEART!J29+FAED!J29+CEFID!J29+CCT!J29+CAV!J29+CEAVI!J29+CEPLAN!J29+CEO!J29+CESFI!J29+CERES!J29</f>
        <v>1</v>
      </c>
      <c r="K29" s="148">
        <f>'REITORIA-SETIC'!K29+ESAG!K29+CEAD!K29+CEART!K29+FAED!K29+CEFID!K29+CCT!K29+CAV!K29+CEAVI!K29+CEPLAN!K29+CEO!K29+CESFI!K29+CERES!K29</f>
        <v>1</v>
      </c>
      <c r="L29" s="149">
        <f>'REITORIA-SETIC'!M29+ESAG!M29+CEAD!M29+CEART!M29+FAED!M29+CEFID!M29+CCT!M29+CAV!M29+CEAVI!M29+CEPLAN!M29+CEO!M29+CESFI!M29+CERES!M29</f>
        <v>0</v>
      </c>
      <c r="M29" s="150">
        <f>'REITORIA-SETIC'!N29+'REITORIA-SETIC'!P29+ESAG!N29+ESAG!P29+CEAD!N29+CEAD!P29+CEART!N29+CEART!P29+FAED!N29+FAED!P29+CEFID!N29+CEFID!P29+CCT!N29+CCT!P29+CAV!N29+CAV!P29+CEAVI!N29+CEAVI!P29+CEPLAN!N29+CEPLAN!P29+CEO!N29+CEO!P29+CESFI!N29+CESFI!P29+CERES!N29+CERES!P29</f>
        <v>0</v>
      </c>
      <c r="N29" s="11">
        <f t="shared" si="1"/>
        <v>0</v>
      </c>
      <c r="O29" s="12">
        <f t="shared" si="2"/>
        <v>63503</v>
      </c>
      <c r="P29" s="151">
        <f t="shared" si="3"/>
        <v>0</v>
      </c>
      <c r="Q29" s="12">
        <f t="shared" si="0"/>
        <v>63503</v>
      </c>
    </row>
    <row r="30" spans="1:17" s="15" customFormat="1" x14ac:dyDescent="0.25">
      <c r="A30" s="3"/>
      <c r="B30" s="3"/>
      <c r="C30" s="3"/>
      <c r="D30" s="3"/>
      <c r="E30" s="3"/>
      <c r="F30" s="3"/>
      <c r="G30" s="3"/>
      <c r="H30" s="3"/>
      <c r="I30" s="130">
        <f>SUM(I4:I29)</f>
        <v>359</v>
      </c>
      <c r="J30" s="130"/>
      <c r="K30" s="130">
        <f>SUM(K4:K29)</f>
        <v>220</v>
      </c>
      <c r="L30" s="130"/>
      <c r="M30" s="130"/>
      <c r="N30" s="130">
        <f>SUM(N4:N29)</f>
        <v>139</v>
      </c>
      <c r="O30" s="129">
        <f>SUM(O4:O29)</f>
        <v>1996147.1099999999</v>
      </c>
      <c r="P30" s="129">
        <f>SUM(P4:P29)</f>
        <v>0</v>
      </c>
      <c r="Q30" s="129">
        <f>SUM(Q4:Q29)</f>
        <v>1149435.4100000001</v>
      </c>
    </row>
    <row r="31" spans="1:17" s="15" customFormat="1" ht="15.75" thickBot="1" x14ac:dyDescent="0.3">
      <c r="A31" s="3"/>
      <c r="B31" s="3"/>
      <c r="C31" s="3"/>
      <c r="D31" s="3"/>
      <c r="E31" s="3"/>
      <c r="F31" s="3"/>
      <c r="G31" s="3"/>
      <c r="H31" s="3"/>
      <c r="I31" s="13"/>
      <c r="J31" s="13"/>
      <c r="K31" s="20"/>
      <c r="L31" s="20"/>
      <c r="M31" s="20"/>
      <c r="N31" s="14"/>
    </row>
    <row r="32" spans="1:17" s="15" customFormat="1" ht="15.75" thickBot="1" x14ac:dyDescent="0.3">
      <c r="A32" s="3"/>
      <c r="B32" s="3"/>
      <c r="C32" s="228" t="s">
        <v>103</v>
      </c>
      <c r="D32" s="229"/>
      <c r="E32" s="229"/>
      <c r="F32" s="229"/>
      <c r="G32" s="229"/>
      <c r="H32" s="230"/>
      <c r="I32" s="13"/>
      <c r="J32" s="13"/>
      <c r="K32" s="20"/>
      <c r="L32" s="20"/>
      <c r="M32" s="20"/>
      <c r="N32" s="14"/>
    </row>
    <row r="33" spans="1:17" s="15" customFormat="1" x14ac:dyDescent="0.25">
      <c r="A33" s="3"/>
      <c r="B33" s="3"/>
      <c r="C33" s="3"/>
      <c r="D33" s="3"/>
      <c r="E33" s="3"/>
      <c r="F33" s="3"/>
      <c r="G33" s="3"/>
      <c r="H33" s="3"/>
      <c r="I33" s="13"/>
      <c r="J33" s="13"/>
      <c r="K33" s="20"/>
      <c r="L33" s="20"/>
      <c r="M33" s="20"/>
      <c r="N33" s="14"/>
    </row>
    <row r="34" spans="1:17" s="15" customFormat="1" x14ac:dyDescent="0.25">
      <c r="A34" s="3"/>
      <c r="B34" s="3"/>
      <c r="C34" s="3"/>
      <c r="D34" s="3"/>
      <c r="E34" s="3"/>
      <c r="F34" s="3"/>
      <c r="G34" s="3"/>
      <c r="H34" s="3"/>
      <c r="I34" s="239" t="str">
        <f>A1</f>
        <v>PE 1223/2024 SRP (SGPE DE ORIGEM: 32273/2024)</v>
      </c>
      <c r="J34" s="240"/>
      <c r="K34" s="239"/>
      <c r="L34" s="240"/>
      <c r="M34" s="240"/>
      <c r="N34" s="239"/>
      <c r="O34" s="239"/>
      <c r="P34" s="240"/>
      <c r="Q34" s="239"/>
    </row>
    <row r="35" spans="1:17" s="15" customFormat="1" x14ac:dyDescent="0.25">
      <c r="A35" s="3"/>
      <c r="B35" s="3"/>
      <c r="C35" s="3"/>
      <c r="D35" s="3"/>
      <c r="E35" s="3"/>
      <c r="F35" s="3"/>
      <c r="G35" s="3"/>
      <c r="H35" s="3"/>
      <c r="I35" s="239" t="str">
        <f>D1</f>
        <v>OBJETO: AQUISIÇÃO DE LICENÇAS DE SOFTWARES PARA A UDESC</v>
      </c>
      <c r="J35" s="240"/>
      <c r="K35" s="239"/>
      <c r="L35" s="240"/>
      <c r="M35" s="240"/>
      <c r="N35" s="239"/>
      <c r="O35" s="239"/>
      <c r="P35" s="240"/>
      <c r="Q35" s="239"/>
    </row>
    <row r="36" spans="1:17" s="15" customFormat="1" x14ac:dyDescent="0.25">
      <c r="A36" s="3"/>
      <c r="B36" s="3"/>
      <c r="C36" s="3"/>
      <c r="D36" s="3"/>
      <c r="E36" s="3"/>
      <c r="F36" s="3"/>
      <c r="G36" s="3"/>
      <c r="H36" s="3"/>
      <c r="I36" s="239" t="str">
        <f>I1</f>
        <v>VIGÊNCIA DA ATA:  02/12/2024 até 02/12/2025.</v>
      </c>
      <c r="J36" s="240"/>
      <c r="K36" s="239"/>
      <c r="L36" s="240"/>
      <c r="M36" s="240"/>
      <c r="N36" s="239"/>
      <c r="O36" s="239"/>
      <c r="P36" s="240"/>
      <c r="Q36" s="239"/>
    </row>
    <row r="37" spans="1:17" s="15" customFormat="1" ht="16.5" customHeight="1" x14ac:dyDescent="0.25">
      <c r="A37" s="3"/>
      <c r="B37" s="3"/>
      <c r="C37" s="3"/>
      <c r="D37" s="3"/>
      <c r="E37" s="3"/>
      <c r="F37" s="3"/>
      <c r="G37" s="3"/>
      <c r="H37" s="3"/>
      <c r="I37" s="249" t="s">
        <v>10</v>
      </c>
      <c r="J37" s="250"/>
      <c r="K37" s="250"/>
      <c r="L37" s="250"/>
      <c r="M37" s="250"/>
      <c r="N37" s="250"/>
      <c r="O37" s="251"/>
      <c r="P37" s="131"/>
      <c r="Q37" s="124">
        <f>O30</f>
        <v>1996147.1099999999</v>
      </c>
    </row>
    <row r="38" spans="1:17" s="15" customFormat="1" x14ac:dyDescent="0.25">
      <c r="A38" s="3"/>
      <c r="B38" s="3"/>
      <c r="C38" s="3"/>
      <c r="D38" s="3"/>
      <c r="E38" s="3"/>
      <c r="F38" s="3"/>
      <c r="G38" s="3"/>
      <c r="H38" s="3"/>
      <c r="I38" s="252" t="s">
        <v>11</v>
      </c>
      <c r="J38" s="253"/>
      <c r="K38" s="253"/>
      <c r="L38" s="253"/>
      <c r="M38" s="253"/>
      <c r="N38" s="253"/>
      <c r="O38" s="254"/>
      <c r="P38" s="132"/>
      <c r="Q38" s="125">
        <f>Q30</f>
        <v>1149435.4100000001</v>
      </c>
    </row>
    <row r="39" spans="1:17" s="15" customFormat="1" x14ac:dyDescent="0.25">
      <c r="A39" s="3"/>
      <c r="B39" s="3"/>
      <c r="C39" s="3"/>
      <c r="D39" s="3"/>
      <c r="E39" s="3"/>
      <c r="F39" s="3"/>
      <c r="G39" s="3"/>
      <c r="H39" s="3"/>
      <c r="I39" s="252" t="s">
        <v>12</v>
      </c>
      <c r="J39" s="253"/>
      <c r="K39" s="253"/>
      <c r="L39" s="253"/>
      <c r="M39" s="253"/>
      <c r="N39" s="253"/>
      <c r="O39" s="254"/>
      <c r="P39" s="132"/>
      <c r="Q39" s="126"/>
    </row>
    <row r="40" spans="1:17" s="15" customFormat="1" x14ac:dyDescent="0.25">
      <c r="A40" s="3"/>
      <c r="B40" s="3"/>
      <c r="C40" s="3"/>
      <c r="D40" s="3"/>
      <c r="E40" s="3"/>
      <c r="F40" s="3"/>
      <c r="G40" s="3"/>
      <c r="H40" s="3"/>
      <c r="I40" s="255" t="s">
        <v>13</v>
      </c>
      <c r="J40" s="256"/>
      <c r="K40" s="256"/>
      <c r="L40" s="256"/>
      <c r="M40" s="256"/>
      <c r="N40" s="256"/>
      <c r="O40" s="257"/>
      <c r="P40" s="133"/>
      <c r="Q40" s="127">
        <f>Q38/Q37</f>
        <v>0.57582700405282261</v>
      </c>
    </row>
    <row r="41" spans="1:17" s="15" customFormat="1" x14ac:dyDescent="0.25">
      <c r="A41" s="3"/>
      <c r="B41" s="3"/>
      <c r="C41" s="3"/>
      <c r="D41" s="3"/>
      <c r="E41" s="3"/>
      <c r="F41" s="3"/>
      <c r="G41" s="3"/>
      <c r="H41" s="3"/>
      <c r="I41" s="245" t="s">
        <v>155</v>
      </c>
      <c r="J41" s="246"/>
      <c r="K41" s="247"/>
      <c r="L41" s="246"/>
      <c r="M41" s="246"/>
      <c r="N41" s="247"/>
      <c r="O41" s="247"/>
      <c r="P41" s="246"/>
      <c r="Q41" s="248"/>
    </row>
    <row r="42" spans="1:17" s="15" customFormat="1" x14ac:dyDescent="0.25">
      <c r="A42" s="3"/>
      <c r="B42" s="3"/>
      <c r="C42" s="3"/>
      <c r="D42" s="3"/>
      <c r="E42" s="3"/>
      <c r="F42" s="3"/>
      <c r="G42" s="3"/>
      <c r="H42" s="3"/>
      <c r="I42" s="13"/>
      <c r="J42" s="13"/>
      <c r="K42" s="20"/>
      <c r="L42" s="20"/>
      <c r="M42" s="20"/>
      <c r="N42" s="14"/>
    </row>
    <row r="43" spans="1:17" s="15" customFormat="1" x14ac:dyDescent="0.25">
      <c r="A43" s="3"/>
      <c r="B43" s="3"/>
      <c r="C43" s="3"/>
      <c r="D43" s="3"/>
      <c r="E43" s="3"/>
      <c r="F43" s="3"/>
      <c r="G43" s="3"/>
      <c r="H43" s="3"/>
      <c r="I43" s="13"/>
      <c r="J43" s="13"/>
      <c r="K43" s="20"/>
      <c r="L43" s="20"/>
      <c r="M43" s="20"/>
      <c r="N43" s="14"/>
    </row>
    <row r="44" spans="1:17" s="15" customFormat="1" x14ac:dyDescent="0.25">
      <c r="A44" s="3"/>
      <c r="B44" s="3"/>
      <c r="C44" s="3"/>
      <c r="D44" s="3"/>
      <c r="E44" s="3"/>
      <c r="F44" s="3"/>
      <c r="G44" s="3"/>
      <c r="H44" s="3"/>
      <c r="I44" s="13"/>
      <c r="J44" s="13"/>
      <c r="K44" s="20"/>
      <c r="L44" s="20"/>
      <c r="M44" s="20"/>
      <c r="N44" s="14"/>
    </row>
    <row r="45" spans="1:17" s="15" customFormat="1" x14ac:dyDescent="0.25">
      <c r="A45" s="3"/>
      <c r="B45" s="3"/>
      <c r="C45" s="3"/>
      <c r="D45" s="3"/>
      <c r="E45" s="3"/>
      <c r="F45" s="3"/>
      <c r="G45" s="3"/>
      <c r="H45" s="3"/>
      <c r="I45" s="13"/>
      <c r="J45" s="13"/>
      <c r="K45" s="20"/>
      <c r="L45" s="20"/>
      <c r="M45" s="20"/>
      <c r="N45" s="14"/>
    </row>
    <row r="46" spans="1:17" s="15" customFormat="1" x14ac:dyDescent="0.25">
      <c r="A46" s="3"/>
      <c r="B46" s="3"/>
      <c r="C46" s="3"/>
      <c r="D46" s="3"/>
      <c r="E46" s="3"/>
      <c r="F46" s="3"/>
      <c r="G46" s="3"/>
      <c r="H46" s="3"/>
      <c r="I46" s="13"/>
      <c r="J46" s="13"/>
      <c r="K46" s="20"/>
      <c r="L46" s="20"/>
      <c r="M46" s="20"/>
      <c r="N46" s="14"/>
    </row>
    <row r="47" spans="1:17" s="15" customFormat="1" x14ac:dyDescent="0.25">
      <c r="A47" s="3"/>
      <c r="B47" s="3"/>
      <c r="C47" s="3"/>
      <c r="D47" s="3"/>
      <c r="E47" s="3"/>
      <c r="F47" s="3"/>
      <c r="G47" s="3"/>
      <c r="H47" s="3"/>
      <c r="I47" s="13"/>
      <c r="J47" s="13"/>
      <c r="K47" s="20"/>
      <c r="L47" s="20"/>
      <c r="M47" s="20"/>
      <c r="N47" s="14"/>
    </row>
    <row r="48" spans="1:17" s="15" customFormat="1" x14ac:dyDescent="0.25">
      <c r="A48" s="3"/>
      <c r="B48" s="3"/>
      <c r="C48" s="3"/>
      <c r="D48" s="3"/>
      <c r="E48" s="3"/>
      <c r="F48" s="3"/>
      <c r="G48" s="3"/>
      <c r="H48" s="3"/>
      <c r="I48" s="13"/>
      <c r="J48" s="13"/>
      <c r="K48" s="20"/>
      <c r="L48" s="20"/>
      <c r="M48" s="20"/>
      <c r="N48" s="14"/>
    </row>
    <row r="49" spans="1:14" s="15" customFormat="1" x14ac:dyDescent="0.25">
      <c r="A49" s="3"/>
      <c r="B49" s="3"/>
      <c r="C49" s="3"/>
      <c r="D49" s="3"/>
      <c r="E49" s="3"/>
      <c r="F49" s="3"/>
      <c r="G49" s="3"/>
      <c r="H49" s="3"/>
      <c r="I49" s="13"/>
      <c r="J49" s="13"/>
      <c r="K49" s="20"/>
      <c r="L49" s="20"/>
      <c r="M49" s="20"/>
      <c r="N49" s="14"/>
    </row>
    <row r="50" spans="1:14" s="15" customFormat="1" x14ac:dyDescent="0.25">
      <c r="A50" s="3"/>
      <c r="B50" s="3"/>
      <c r="C50" s="3"/>
      <c r="D50" s="3"/>
      <c r="E50" s="3"/>
      <c r="F50" s="3"/>
      <c r="G50" s="3"/>
      <c r="H50" s="3"/>
      <c r="I50" s="13"/>
      <c r="J50" s="13"/>
      <c r="K50" s="20"/>
      <c r="L50" s="20"/>
      <c r="M50" s="20"/>
      <c r="N50" s="14"/>
    </row>
    <row r="51" spans="1:14" s="15" customFormat="1" x14ac:dyDescent="0.25">
      <c r="A51" s="3"/>
      <c r="B51" s="3"/>
      <c r="C51" s="3"/>
      <c r="D51" s="3"/>
      <c r="E51" s="3"/>
      <c r="F51" s="3"/>
      <c r="G51" s="3"/>
      <c r="H51" s="3"/>
      <c r="I51" s="13"/>
      <c r="J51" s="13"/>
      <c r="K51" s="20"/>
      <c r="L51" s="20"/>
      <c r="M51" s="20"/>
      <c r="N51" s="14"/>
    </row>
    <row r="52" spans="1:14" s="15" customFormat="1" x14ac:dyDescent="0.25">
      <c r="A52" s="3"/>
      <c r="B52" s="3"/>
      <c r="C52" s="3"/>
      <c r="D52" s="3"/>
      <c r="E52" s="3"/>
      <c r="F52" s="3"/>
      <c r="G52" s="3"/>
      <c r="H52" s="3"/>
      <c r="I52" s="13"/>
      <c r="J52" s="13"/>
      <c r="K52" s="20"/>
      <c r="L52" s="20"/>
      <c r="M52" s="20"/>
      <c r="N52" s="14"/>
    </row>
    <row r="53" spans="1:14" s="15" customFormat="1" x14ac:dyDescent="0.25">
      <c r="A53" s="3"/>
      <c r="B53" s="3"/>
      <c r="C53" s="3"/>
      <c r="D53" s="3"/>
      <c r="E53" s="3"/>
      <c r="F53" s="3"/>
      <c r="G53" s="3"/>
      <c r="H53" s="3"/>
      <c r="I53" s="13"/>
      <c r="J53" s="13"/>
      <c r="K53" s="20"/>
      <c r="L53" s="20"/>
      <c r="M53" s="20"/>
      <c r="N53" s="14"/>
    </row>
    <row r="54" spans="1:14" s="15" customFormat="1" x14ac:dyDescent="0.25">
      <c r="A54" s="3"/>
      <c r="B54" s="3"/>
      <c r="C54" s="3"/>
      <c r="D54" s="3"/>
      <c r="E54" s="3"/>
      <c r="F54" s="3"/>
      <c r="G54" s="3"/>
      <c r="H54" s="3"/>
      <c r="I54" s="13"/>
      <c r="J54" s="13"/>
      <c r="K54" s="20"/>
      <c r="L54" s="20"/>
      <c r="M54" s="20"/>
      <c r="N54" s="14"/>
    </row>
    <row r="55" spans="1:14" s="15" customFormat="1" x14ac:dyDescent="0.25">
      <c r="A55" s="3"/>
      <c r="B55" s="3"/>
      <c r="C55" s="3"/>
      <c r="D55" s="3"/>
      <c r="E55" s="3"/>
      <c r="F55" s="3"/>
      <c r="G55" s="3"/>
      <c r="H55" s="3"/>
      <c r="I55" s="13"/>
      <c r="J55" s="13"/>
      <c r="K55" s="20"/>
      <c r="L55" s="20"/>
      <c r="M55" s="20"/>
      <c r="N55" s="14"/>
    </row>
    <row r="56" spans="1:14" s="15" customFormat="1" x14ac:dyDescent="0.25">
      <c r="A56" s="3"/>
      <c r="B56" s="3"/>
      <c r="C56" s="3"/>
      <c r="D56" s="3"/>
      <c r="E56" s="3"/>
      <c r="F56" s="3"/>
      <c r="G56" s="3"/>
      <c r="H56" s="3"/>
      <c r="I56" s="13"/>
      <c r="J56" s="13"/>
      <c r="K56" s="20"/>
      <c r="L56" s="20"/>
      <c r="M56" s="20"/>
      <c r="N56" s="14"/>
    </row>
    <row r="57" spans="1:14" s="15" customFormat="1" x14ac:dyDescent="0.25">
      <c r="A57" s="3"/>
      <c r="B57" s="3"/>
      <c r="C57" s="3"/>
      <c r="D57" s="3"/>
      <c r="E57" s="3"/>
      <c r="F57" s="3"/>
      <c r="G57" s="3"/>
      <c r="H57" s="3"/>
      <c r="I57" s="13"/>
      <c r="J57" s="13"/>
      <c r="K57" s="20"/>
      <c r="L57" s="20"/>
      <c r="M57" s="20"/>
      <c r="N57" s="14"/>
    </row>
    <row r="58" spans="1:14" s="15" customFormat="1" x14ac:dyDescent="0.25">
      <c r="A58" s="3"/>
      <c r="B58" s="3"/>
      <c r="C58" s="3"/>
      <c r="D58" s="3"/>
      <c r="E58" s="3"/>
      <c r="F58" s="3"/>
      <c r="G58" s="3"/>
      <c r="H58" s="3"/>
      <c r="I58" s="13"/>
      <c r="J58" s="13"/>
      <c r="K58" s="20"/>
      <c r="L58" s="20"/>
      <c r="M58" s="20"/>
      <c r="N58" s="14"/>
    </row>
    <row r="59" spans="1:14" s="15" customFormat="1" x14ac:dyDescent="0.25">
      <c r="A59" s="3"/>
      <c r="B59" s="3"/>
      <c r="C59" s="3"/>
      <c r="D59" s="3"/>
      <c r="E59" s="3"/>
      <c r="F59" s="3"/>
      <c r="G59" s="3"/>
      <c r="H59" s="3"/>
      <c r="I59" s="13"/>
      <c r="J59" s="13"/>
      <c r="K59" s="20"/>
      <c r="L59" s="20"/>
      <c r="M59" s="20"/>
      <c r="N59" s="14"/>
    </row>
    <row r="60" spans="1:14" s="15" customFormat="1" x14ac:dyDescent="0.25">
      <c r="A60" s="3"/>
      <c r="B60" s="3"/>
      <c r="C60" s="3"/>
      <c r="D60" s="3"/>
      <c r="E60" s="3"/>
      <c r="F60" s="3"/>
      <c r="G60" s="3"/>
      <c r="H60" s="3"/>
      <c r="I60" s="13"/>
      <c r="J60" s="13"/>
      <c r="K60" s="20"/>
      <c r="L60" s="20"/>
      <c r="M60" s="20"/>
      <c r="N60" s="14"/>
    </row>
    <row r="61" spans="1:14" s="15" customFormat="1" x14ac:dyDescent="0.25">
      <c r="A61" s="3"/>
      <c r="B61" s="3"/>
      <c r="C61" s="3"/>
      <c r="D61" s="3"/>
      <c r="E61" s="3"/>
      <c r="F61" s="3"/>
      <c r="G61" s="3"/>
      <c r="H61" s="3"/>
      <c r="I61" s="13"/>
      <c r="J61" s="13"/>
      <c r="K61" s="20"/>
      <c r="L61" s="20"/>
      <c r="M61" s="20"/>
      <c r="N61" s="14"/>
    </row>
    <row r="62" spans="1:14" s="15" customFormat="1" x14ac:dyDescent="0.25">
      <c r="A62" s="3"/>
      <c r="B62" s="3"/>
      <c r="C62" s="3"/>
      <c r="D62" s="3"/>
      <c r="E62" s="3"/>
      <c r="F62" s="3"/>
      <c r="G62" s="3"/>
      <c r="H62" s="3"/>
      <c r="I62" s="13"/>
      <c r="J62" s="13"/>
      <c r="K62" s="20"/>
      <c r="L62" s="20"/>
      <c r="M62" s="20"/>
      <c r="N62" s="14"/>
    </row>
    <row r="63" spans="1:14" s="15" customFormat="1" x14ac:dyDescent="0.25">
      <c r="A63" s="3"/>
      <c r="B63" s="3"/>
      <c r="C63" s="3"/>
      <c r="D63" s="3"/>
      <c r="E63" s="3"/>
      <c r="F63" s="3"/>
      <c r="G63" s="3"/>
      <c r="H63" s="3"/>
      <c r="I63" s="13"/>
      <c r="J63" s="13"/>
      <c r="K63" s="20"/>
      <c r="L63" s="20"/>
      <c r="M63" s="20"/>
      <c r="N63" s="14"/>
    </row>
    <row r="64" spans="1:14" s="15" customFormat="1" x14ac:dyDescent="0.25">
      <c r="A64" s="3"/>
      <c r="B64" s="3"/>
      <c r="C64" s="3"/>
      <c r="D64" s="3"/>
      <c r="E64" s="3"/>
      <c r="F64" s="3"/>
      <c r="G64" s="3"/>
      <c r="H64" s="3"/>
      <c r="I64" s="13"/>
      <c r="J64" s="13"/>
      <c r="K64" s="20"/>
      <c r="L64" s="20"/>
      <c r="M64" s="20"/>
      <c r="N64" s="14"/>
    </row>
    <row r="65" spans="1:14" s="15" customFormat="1" x14ac:dyDescent="0.25">
      <c r="A65" s="3"/>
      <c r="B65" s="3"/>
      <c r="C65" s="3"/>
      <c r="D65" s="3"/>
      <c r="E65" s="3"/>
      <c r="F65" s="3"/>
      <c r="G65" s="3"/>
      <c r="H65" s="3"/>
      <c r="I65" s="13"/>
      <c r="J65" s="13"/>
      <c r="K65" s="20"/>
      <c r="L65" s="20"/>
      <c r="M65" s="20"/>
      <c r="N65" s="14"/>
    </row>
    <row r="66" spans="1:14" s="15" customFormat="1" x14ac:dyDescent="0.25">
      <c r="A66" s="3"/>
      <c r="B66" s="3"/>
      <c r="C66" s="3"/>
      <c r="D66" s="3"/>
      <c r="E66" s="3"/>
      <c r="F66" s="3"/>
      <c r="G66" s="3"/>
      <c r="H66" s="3"/>
      <c r="I66" s="13"/>
      <c r="J66" s="13"/>
      <c r="K66" s="20"/>
      <c r="L66" s="20"/>
      <c r="M66" s="20"/>
      <c r="N66" s="14"/>
    </row>
    <row r="67" spans="1:14" s="15" customFormat="1" x14ac:dyDescent="0.25">
      <c r="A67" s="3"/>
      <c r="B67" s="3"/>
      <c r="C67" s="3"/>
      <c r="D67" s="3"/>
      <c r="E67" s="3"/>
      <c r="F67" s="3"/>
      <c r="G67" s="3"/>
      <c r="H67" s="3"/>
      <c r="I67" s="13"/>
      <c r="J67" s="13"/>
      <c r="K67" s="20"/>
      <c r="L67" s="20"/>
      <c r="M67" s="20"/>
      <c r="N67" s="14"/>
    </row>
    <row r="68" spans="1:14" s="15" customFormat="1" x14ac:dyDescent="0.25">
      <c r="A68" s="3"/>
      <c r="B68" s="3"/>
      <c r="C68" s="3"/>
      <c r="D68" s="3"/>
      <c r="E68" s="3"/>
      <c r="F68" s="3"/>
      <c r="G68" s="3"/>
      <c r="H68" s="3"/>
      <c r="I68" s="13"/>
      <c r="J68" s="13"/>
      <c r="K68" s="20"/>
      <c r="L68" s="20"/>
      <c r="M68" s="20"/>
      <c r="N68" s="14"/>
    </row>
    <row r="69" spans="1:14" s="15" customFormat="1" x14ac:dyDescent="0.25">
      <c r="A69" s="3"/>
      <c r="B69" s="3"/>
      <c r="C69" s="3"/>
      <c r="D69" s="3"/>
      <c r="E69" s="3"/>
      <c r="F69" s="3"/>
      <c r="G69" s="3"/>
      <c r="H69" s="3"/>
      <c r="I69" s="13"/>
      <c r="J69" s="13"/>
      <c r="K69" s="20"/>
      <c r="L69" s="20"/>
      <c r="M69" s="20"/>
      <c r="N69" s="14"/>
    </row>
    <row r="70" spans="1:14" s="15" customFormat="1" x14ac:dyDescent="0.25">
      <c r="A70" s="3"/>
      <c r="B70" s="3"/>
      <c r="C70" s="3"/>
      <c r="D70" s="3"/>
      <c r="E70" s="3"/>
      <c r="F70" s="3"/>
      <c r="G70" s="3"/>
      <c r="H70" s="3"/>
      <c r="I70" s="13"/>
      <c r="J70" s="13"/>
      <c r="K70" s="20"/>
      <c r="L70" s="20"/>
      <c r="M70" s="20"/>
      <c r="N70" s="14"/>
    </row>
    <row r="71" spans="1:14" s="15" customFormat="1" x14ac:dyDescent="0.25">
      <c r="A71" s="3"/>
      <c r="B71" s="3"/>
      <c r="C71" s="3"/>
      <c r="D71" s="3"/>
      <c r="E71" s="3"/>
      <c r="F71" s="3"/>
      <c r="G71" s="3"/>
      <c r="H71" s="3"/>
      <c r="I71" s="13"/>
      <c r="J71" s="13"/>
      <c r="K71" s="20"/>
      <c r="L71" s="20"/>
      <c r="M71" s="20"/>
      <c r="N71" s="14"/>
    </row>
    <row r="72" spans="1:14" s="15" customFormat="1" x14ac:dyDescent="0.25">
      <c r="A72" s="3"/>
      <c r="B72" s="3"/>
      <c r="C72" s="3"/>
      <c r="D72" s="3"/>
      <c r="E72" s="3"/>
      <c r="F72" s="3"/>
      <c r="G72" s="3"/>
      <c r="H72" s="3"/>
      <c r="I72" s="13"/>
      <c r="J72" s="13"/>
      <c r="K72" s="20"/>
      <c r="L72" s="20"/>
      <c r="M72" s="20"/>
      <c r="N72" s="14"/>
    </row>
    <row r="73" spans="1:14" s="15" customFormat="1" x14ac:dyDescent="0.25">
      <c r="A73" s="3"/>
      <c r="B73" s="3"/>
      <c r="C73" s="3"/>
      <c r="D73" s="3"/>
      <c r="E73" s="3"/>
      <c r="F73" s="3"/>
      <c r="G73" s="3"/>
      <c r="H73" s="3"/>
      <c r="I73" s="13"/>
      <c r="J73" s="13"/>
      <c r="K73" s="20"/>
      <c r="L73" s="20"/>
      <c r="M73" s="20"/>
      <c r="N73" s="14"/>
    </row>
    <row r="74" spans="1:14" s="15" customFormat="1" x14ac:dyDescent="0.25">
      <c r="A74" s="3"/>
      <c r="B74" s="3"/>
      <c r="C74" s="3"/>
      <c r="D74" s="3"/>
      <c r="E74" s="3"/>
      <c r="F74" s="3"/>
      <c r="G74" s="3"/>
      <c r="H74" s="3"/>
      <c r="I74" s="13"/>
      <c r="J74" s="13"/>
      <c r="K74" s="20"/>
      <c r="L74" s="20"/>
      <c r="M74" s="20"/>
      <c r="N74" s="14"/>
    </row>
    <row r="75" spans="1:14" s="15" customFormat="1" x14ac:dyDescent="0.25">
      <c r="A75" s="3"/>
      <c r="B75" s="3"/>
      <c r="C75" s="3"/>
      <c r="D75" s="3"/>
      <c r="E75" s="3"/>
      <c r="F75" s="3"/>
      <c r="G75" s="3"/>
      <c r="H75" s="3"/>
      <c r="I75" s="13"/>
      <c r="J75" s="13"/>
      <c r="K75" s="20"/>
      <c r="L75" s="20"/>
      <c r="M75" s="20"/>
      <c r="N75" s="14"/>
    </row>
    <row r="76" spans="1:14" s="15" customFormat="1" x14ac:dyDescent="0.25">
      <c r="A76" s="3"/>
      <c r="B76" s="3"/>
      <c r="C76" s="3"/>
      <c r="D76" s="3"/>
      <c r="E76" s="3"/>
      <c r="F76" s="3"/>
      <c r="G76" s="3"/>
      <c r="H76" s="3"/>
      <c r="I76" s="13"/>
      <c r="J76" s="13"/>
      <c r="K76" s="20"/>
      <c r="L76" s="20"/>
      <c r="M76" s="20"/>
      <c r="N76" s="14"/>
    </row>
    <row r="77" spans="1:14" s="15" customFormat="1" x14ac:dyDescent="0.25">
      <c r="A77" s="3"/>
      <c r="B77" s="3"/>
      <c r="C77" s="3"/>
      <c r="D77" s="3"/>
      <c r="E77" s="3"/>
      <c r="F77" s="3"/>
      <c r="G77" s="3"/>
      <c r="H77" s="3"/>
      <c r="I77" s="13"/>
      <c r="J77" s="13"/>
      <c r="K77" s="20"/>
      <c r="L77" s="20"/>
      <c r="M77" s="20"/>
      <c r="N77" s="14"/>
    </row>
    <row r="78" spans="1:14" s="15" customFormat="1" x14ac:dyDescent="0.25">
      <c r="A78" s="3"/>
      <c r="B78" s="3"/>
      <c r="C78" s="3"/>
      <c r="D78" s="3"/>
      <c r="E78" s="3"/>
      <c r="F78" s="3"/>
      <c r="G78" s="3"/>
      <c r="H78" s="3"/>
      <c r="I78" s="13"/>
      <c r="J78" s="13"/>
      <c r="K78" s="20"/>
      <c r="L78" s="20"/>
      <c r="M78" s="20"/>
      <c r="N78" s="14"/>
    </row>
    <row r="79" spans="1:14" s="15" customFormat="1" x14ac:dyDescent="0.25">
      <c r="A79" s="3"/>
      <c r="B79" s="3"/>
      <c r="C79" s="3"/>
      <c r="D79" s="3"/>
      <c r="E79" s="3"/>
      <c r="F79" s="3"/>
      <c r="G79" s="3"/>
      <c r="H79" s="3"/>
      <c r="I79" s="13"/>
      <c r="J79" s="13"/>
      <c r="K79" s="20"/>
      <c r="L79" s="20"/>
      <c r="M79" s="20"/>
      <c r="N79" s="14"/>
    </row>
    <row r="80" spans="1:14" s="15" customFormat="1" x14ac:dyDescent="0.25">
      <c r="A80" s="3"/>
      <c r="B80" s="3"/>
      <c r="C80" s="3"/>
      <c r="D80" s="3"/>
      <c r="E80" s="3"/>
      <c r="F80" s="3"/>
      <c r="G80" s="3"/>
      <c r="H80" s="3"/>
      <c r="I80" s="13"/>
      <c r="J80" s="13"/>
      <c r="K80" s="20"/>
      <c r="L80" s="20"/>
      <c r="M80" s="20"/>
      <c r="N80" s="14"/>
    </row>
    <row r="81" spans="1:14" s="15" customFormat="1" x14ac:dyDescent="0.25">
      <c r="A81" s="3"/>
      <c r="B81" s="3"/>
      <c r="C81" s="3"/>
      <c r="D81" s="3"/>
      <c r="E81" s="3"/>
      <c r="F81" s="3"/>
      <c r="G81" s="3"/>
      <c r="H81" s="3"/>
      <c r="I81" s="13"/>
      <c r="J81" s="13"/>
      <c r="K81" s="20"/>
      <c r="L81" s="20"/>
      <c r="M81" s="20"/>
      <c r="N81" s="14"/>
    </row>
    <row r="82" spans="1:14" s="15" customFormat="1" x14ac:dyDescent="0.25">
      <c r="A82" s="3"/>
      <c r="B82" s="3"/>
      <c r="C82" s="3"/>
      <c r="D82" s="3"/>
      <c r="E82" s="3"/>
      <c r="F82" s="3"/>
      <c r="G82" s="3"/>
      <c r="H82" s="3"/>
      <c r="I82" s="13"/>
      <c r="J82" s="13"/>
      <c r="K82" s="20"/>
      <c r="L82" s="20"/>
      <c r="M82" s="20"/>
      <c r="N82" s="14"/>
    </row>
    <row r="83" spans="1:14" s="15" customFormat="1" x14ac:dyDescent="0.25">
      <c r="A83" s="3"/>
      <c r="B83" s="3"/>
      <c r="C83" s="3"/>
      <c r="D83" s="3"/>
      <c r="E83" s="3"/>
      <c r="F83" s="3"/>
      <c r="G83" s="3"/>
      <c r="H83" s="3"/>
      <c r="I83" s="13"/>
      <c r="J83" s="13"/>
      <c r="K83" s="20"/>
      <c r="L83" s="20"/>
      <c r="M83" s="20"/>
      <c r="N83" s="14"/>
    </row>
    <row r="84" spans="1:14" s="15" customFormat="1" x14ac:dyDescent="0.25">
      <c r="A84" s="3"/>
      <c r="B84" s="3"/>
      <c r="C84" s="3"/>
      <c r="D84" s="3"/>
      <c r="E84" s="3"/>
      <c r="F84" s="3"/>
      <c r="G84" s="3"/>
      <c r="H84" s="3"/>
      <c r="I84" s="13"/>
      <c r="J84" s="13"/>
      <c r="K84" s="20"/>
      <c r="L84" s="20"/>
      <c r="M84" s="20"/>
      <c r="N84" s="14"/>
    </row>
    <row r="85" spans="1:14" s="15" customFormat="1" x14ac:dyDescent="0.25">
      <c r="A85" s="3"/>
      <c r="B85" s="3"/>
      <c r="C85" s="3"/>
      <c r="D85" s="3"/>
      <c r="E85" s="3"/>
      <c r="F85" s="3"/>
      <c r="G85" s="3"/>
      <c r="H85" s="3"/>
      <c r="I85" s="13"/>
      <c r="J85" s="13"/>
      <c r="K85" s="20"/>
      <c r="L85" s="20"/>
      <c r="M85" s="20"/>
      <c r="N85" s="14"/>
    </row>
    <row r="86" spans="1:14" s="15" customFormat="1" x14ac:dyDescent="0.25">
      <c r="A86" s="3"/>
      <c r="B86" s="3"/>
      <c r="C86" s="3"/>
      <c r="D86" s="3"/>
      <c r="E86" s="3"/>
      <c r="F86" s="3"/>
      <c r="G86" s="3"/>
      <c r="H86" s="3"/>
      <c r="I86" s="13"/>
      <c r="J86" s="13"/>
      <c r="K86" s="20"/>
      <c r="L86" s="20"/>
      <c r="M86" s="20"/>
      <c r="N86" s="14"/>
    </row>
    <row r="87" spans="1:14" s="15" customFormat="1" x14ac:dyDescent="0.25">
      <c r="A87" s="3"/>
      <c r="B87" s="3"/>
      <c r="C87" s="3"/>
      <c r="D87" s="3"/>
      <c r="E87" s="3"/>
      <c r="F87" s="3"/>
      <c r="G87" s="3"/>
      <c r="H87" s="3"/>
      <c r="I87" s="13"/>
      <c r="J87" s="13"/>
      <c r="K87" s="20"/>
      <c r="L87" s="20"/>
      <c r="M87" s="20"/>
      <c r="N87" s="14"/>
    </row>
    <row r="88" spans="1:14" s="15" customFormat="1" x14ac:dyDescent="0.25">
      <c r="A88" s="3"/>
      <c r="B88" s="3"/>
      <c r="C88" s="3"/>
      <c r="D88" s="3"/>
      <c r="E88" s="3"/>
      <c r="F88" s="3"/>
      <c r="G88" s="3"/>
      <c r="H88" s="3"/>
      <c r="I88" s="13"/>
      <c r="J88" s="13"/>
      <c r="K88" s="20"/>
      <c r="L88" s="20"/>
      <c r="M88" s="20"/>
      <c r="N88" s="14"/>
    </row>
    <row r="89" spans="1:14" s="15" customFormat="1" x14ac:dyDescent="0.25">
      <c r="A89" s="3"/>
      <c r="B89" s="3"/>
      <c r="C89" s="3"/>
      <c r="D89" s="3"/>
      <c r="E89" s="3"/>
      <c r="F89" s="3"/>
      <c r="G89" s="3"/>
      <c r="H89" s="3"/>
      <c r="I89" s="13"/>
      <c r="J89" s="13"/>
      <c r="K89" s="20"/>
      <c r="L89" s="20"/>
      <c r="M89" s="20"/>
      <c r="N89" s="14"/>
    </row>
    <row r="90" spans="1:14" s="15" customFormat="1" x14ac:dyDescent="0.25">
      <c r="A90" s="3"/>
      <c r="B90" s="3"/>
      <c r="C90" s="3"/>
      <c r="D90" s="3"/>
      <c r="E90" s="3"/>
      <c r="F90" s="3"/>
      <c r="G90" s="3"/>
      <c r="H90" s="3"/>
      <c r="I90" s="13"/>
      <c r="J90" s="13"/>
      <c r="K90" s="20"/>
      <c r="L90" s="20"/>
      <c r="M90" s="20"/>
      <c r="N90" s="14"/>
    </row>
    <row r="91" spans="1:14" s="15" customFormat="1" x14ac:dyDescent="0.25">
      <c r="A91" s="3"/>
      <c r="B91" s="3"/>
      <c r="C91" s="3"/>
      <c r="D91" s="3"/>
      <c r="E91" s="3"/>
      <c r="F91" s="3"/>
      <c r="G91" s="3"/>
      <c r="H91" s="3"/>
      <c r="I91" s="13"/>
      <c r="J91" s="13"/>
      <c r="K91" s="20"/>
      <c r="L91" s="20"/>
      <c r="M91" s="20"/>
      <c r="N91" s="14"/>
    </row>
    <row r="92" spans="1:14" s="15" customFormat="1" x14ac:dyDescent="0.25">
      <c r="A92" s="3"/>
      <c r="B92" s="3"/>
      <c r="C92" s="3"/>
      <c r="D92" s="3"/>
      <c r="E92" s="3"/>
      <c r="F92" s="3"/>
      <c r="G92" s="3"/>
      <c r="H92" s="3"/>
      <c r="I92" s="13"/>
      <c r="J92" s="13"/>
      <c r="K92" s="20"/>
      <c r="L92" s="20"/>
      <c r="M92" s="20"/>
      <c r="N92" s="14"/>
    </row>
    <row r="93" spans="1:14" s="15" customFormat="1" x14ac:dyDescent="0.25">
      <c r="A93" s="3"/>
      <c r="B93" s="3"/>
      <c r="C93" s="3"/>
      <c r="D93" s="3"/>
      <c r="E93" s="3"/>
      <c r="F93" s="3"/>
      <c r="G93" s="3"/>
      <c r="H93" s="3"/>
      <c r="I93" s="13"/>
      <c r="J93" s="13"/>
      <c r="K93" s="20"/>
      <c r="L93" s="20"/>
      <c r="M93" s="20"/>
      <c r="N93" s="14"/>
    </row>
    <row r="94" spans="1:14" s="15" customFormat="1" x14ac:dyDescent="0.25">
      <c r="A94" s="3"/>
      <c r="B94" s="3"/>
      <c r="C94" s="3"/>
      <c r="D94" s="3"/>
      <c r="E94" s="3"/>
      <c r="F94" s="3"/>
      <c r="G94" s="3"/>
      <c r="H94" s="3"/>
      <c r="I94" s="13"/>
      <c r="J94" s="13"/>
      <c r="K94" s="20"/>
      <c r="L94" s="20"/>
      <c r="M94" s="20"/>
      <c r="N94" s="14"/>
    </row>
    <row r="95" spans="1:14" s="15" customFormat="1" x14ac:dyDescent="0.25">
      <c r="A95" s="3"/>
      <c r="B95" s="3"/>
      <c r="C95" s="3"/>
      <c r="D95" s="3"/>
      <c r="E95" s="3"/>
      <c r="F95" s="3"/>
      <c r="G95" s="3"/>
      <c r="H95" s="3"/>
      <c r="I95" s="13"/>
      <c r="J95" s="13"/>
      <c r="K95" s="20"/>
      <c r="L95" s="20"/>
      <c r="M95" s="20"/>
      <c r="N95" s="14"/>
    </row>
    <row r="96" spans="1:14" s="15" customFormat="1" x14ac:dyDescent="0.25">
      <c r="A96" s="3"/>
      <c r="B96" s="3"/>
      <c r="C96" s="3"/>
      <c r="D96" s="3"/>
      <c r="E96" s="3"/>
      <c r="F96" s="3"/>
      <c r="G96" s="3"/>
      <c r="H96" s="3"/>
      <c r="I96" s="13"/>
      <c r="J96" s="13"/>
      <c r="K96" s="20"/>
      <c r="L96" s="20"/>
      <c r="M96" s="20"/>
      <c r="N96" s="14"/>
    </row>
    <row r="97" spans="1:14" s="15" customFormat="1" x14ac:dyDescent="0.25">
      <c r="A97" s="3"/>
      <c r="B97" s="3"/>
      <c r="C97" s="3"/>
      <c r="D97" s="3"/>
      <c r="E97" s="3"/>
      <c r="F97" s="3"/>
      <c r="G97" s="3"/>
      <c r="H97" s="3"/>
      <c r="I97" s="13"/>
      <c r="J97" s="13"/>
      <c r="K97" s="20"/>
      <c r="L97" s="20"/>
      <c r="M97" s="20"/>
      <c r="N97" s="14"/>
    </row>
    <row r="98" spans="1:14" s="15" customFormat="1" x14ac:dyDescent="0.25">
      <c r="A98" s="3"/>
      <c r="B98" s="3"/>
      <c r="C98" s="3"/>
      <c r="D98" s="3"/>
      <c r="E98" s="3"/>
      <c r="F98" s="3"/>
      <c r="G98" s="3"/>
      <c r="H98" s="3"/>
      <c r="I98" s="13"/>
      <c r="J98" s="13"/>
      <c r="K98" s="20"/>
      <c r="L98" s="20"/>
      <c r="M98" s="20"/>
      <c r="N98" s="14"/>
    </row>
    <row r="99" spans="1:14" s="15" customFormat="1" x14ac:dyDescent="0.25">
      <c r="A99" s="3"/>
      <c r="B99" s="3"/>
      <c r="C99" s="3"/>
      <c r="D99" s="3"/>
      <c r="E99" s="3"/>
      <c r="F99" s="3"/>
      <c r="G99" s="3"/>
      <c r="H99" s="3"/>
      <c r="I99" s="13"/>
      <c r="J99" s="13"/>
      <c r="K99" s="20"/>
      <c r="L99" s="20"/>
      <c r="M99" s="20"/>
      <c r="N99" s="14"/>
    </row>
    <row r="100" spans="1:14" s="15" customFormat="1" x14ac:dyDescent="0.25">
      <c r="A100" s="3"/>
      <c r="B100" s="3"/>
      <c r="C100" s="3"/>
      <c r="D100" s="3"/>
      <c r="E100" s="3"/>
      <c r="F100" s="3"/>
      <c r="G100" s="3"/>
      <c r="H100" s="3"/>
      <c r="I100" s="13"/>
      <c r="J100" s="13"/>
      <c r="K100" s="20"/>
      <c r="L100" s="20"/>
      <c r="M100" s="20"/>
      <c r="N100" s="14"/>
    </row>
    <row r="101" spans="1:14" s="15" customFormat="1" x14ac:dyDescent="0.25">
      <c r="A101" s="3"/>
      <c r="B101" s="3"/>
      <c r="C101" s="3"/>
      <c r="D101" s="3"/>
      <c r="E101" s="3"/>
      <c r="F101" s="3"/>
      <c r="G101" s="3"/>
      <c r="H101" s="3"/>
      <c r="I101" s="13"/>
      <c r="J101" s="13"/>
      <c r="K101" s="20"/>
      <c r="L101" s="20"/>
      <c r="M101" s="20"/>
      <c r="N101" s="14"/>
    </row>
    <row r="102" spans="1:14" s="15" customFormat="1" x14ac:dyDescent="0.25">
      <c r="A102" s="3"/>
      <c r="B102" s="3"/>
      <c r="C102" s="3"/>
      <c r="D102" s="3"/>
      <c r="E102" s="3"/>
      <c r="F102" s="3"/>
      <c r="G102" s="3"/>
      <c r="H102" s="3"/>
      <c r="I102" s="13"/>
      <c r="J102" s="13"/>
      <c r="K102" s="20"/>
      <c r="L102" s="20"/>
      <c r="M102" s="20"/>
      <c r="N102" s="14"/>
    </row>
    <row r="103" spans="1:14" s="15" customFormat="1" x14ac:dyDescent="0.25">
      <c r="A103" s="3"/>
      <c r="B103" s="3"/>
      <c r="C103" s="3"/>
      <c r="D103" s="3"/>
      <c r="E103" s="3"/>
      <c r="F103" s="3"/>
      <c r="G103" s="3"/>
      <c r="H103" s="3"/>
      <c r="I103" s="13"/>
      <c r="J103" s="13"/>
      <c r="K103" s="20"/>
      <c r="L103" s="20"/>
      <c r="M103" s="20"/>
      <c r="N103" s="14"/>
    </row>
    <row r="104" spans="1:14" s="15" customFormat="1" x14ac:dyDescent="0.25">
      <c r="A104" s="3"/>
      <c r="B104" s="3"/>
      <c r="C104" s="3"/>
      <c r="D104" s="3"/>
      <c r="E104" s="3"/>
      <c r="F104" s="3"/>
      <c r="G104" s="3"/>
      <c r="H104" s="3"/>
      <c r="I104" s="13"/>
      <c r="J104" s="13"/>
      <c r="K104" s="20"/>
      <c r="L104" s="20"/>
      <c r="M104" s="20"/>
      <c r="N104" s="14"/>
    </row>
    <row r="105" spans="1:14" s="15" customFormat="1" x14ac:dyDescent="0.25">
      <c r="A105" s="3"/>
      <c r="B105" s="3"/>
      <c r="C105" s="3"/>
      <c r="D105" s="3"/>
      <c r="E105" s="3"/>
      <c r="F105" s="3"/>
      <c r="G105" s="3"/>
      <c r="H105" s="3"/>
      <c r="I105" s="13"/>
      <c r="J105" s="13"/>
      <c r="K105" s="20"/>
      <c r="L105" s="20"/>
      <c r="M105" s="20"/>
      <c r="N105" s="14"/>
    </row>
    <row r="106" spans="1:14" s="15" customFormat="1" x14ac:dyDescent="0.25">
      <c r="A106" s="3"/>
      <c r="B106" s="3"/>
      <c r="C106" s="3"/>
      <c r="D106" s="3"/>
      <c r="E106" s="3"/>
      <c r="F106" s="3"/>
      <c r="G106" s="3"/>
      <c r="H106" s="3"/>
      <c r="I106" s="13"/>
      <c r="J106" s="13"/>
      <c r="K106" s="20"/>
      <c r="L106" s="20"/>
      <c r="M106" s="20"/>
      <c r="N106" s="14"/>
    </row>
    <row r="107" spans="1:14" s="15" customFormat="1" x14ac:dyDescent="0.25">
      <c r="A107" s="3"/>
      <c r="B107" s="3"/>
      <c r="C107" s="3"/>
      <c r="D107" s="3"/>
      <c r="E107" s="3"/>
      <c r="F107" s="3"/>
      <c r="G107" s="3"/>
      <c r="H107" s="3"/>
      <c r="I107" s="13"/>
      <c r="J107" s="13"/>
      <c r="K107" s="20"/>
      <c r="L107" s="20"/>
      <c r="M107" s="20"/>
      <c r="N107" s="14"/>
    </row>
    <row r="108" spans="1:14" s="15" customFormat="1" x14ac:dyDescent="0.25">
      <c r="A108" s="3"/>
      <c r="B108" s="3"/>
      <c r="C108" s="3"/>
      <c r="D108" s="3"/>
      <c r="E108" s="3"/>
      <c r="F108" s="3"/>
      <c r="G108" s="3"/>
      <c r="H108" s="3"/>
      <c r="I108" s="13"/>
      <c r="J108" s="13"/>
      <c r="K108" s="20"/>
      <c r="L108" s="20"/>
      <c r="M108" s="20"/>
      <c r="N108" s="14"/>
    </row>
    <row r="109" spans="1:14" s="15" customFormat="1" x14ac:dyDescent="0.25">
      <c r="A109" s="3"/>
      <c r="B109" s="3"/>
      <c r="C109" s="3"/>
      <c r="D109" s="3"/>
      <c r="E109" s="3"/>
      <c r="F109" s="3"/>
      <c r="G109" s="3"/>
      <c r="H109" s="3"/>
      <c r="I109" s="13"/>
      <c r="J109" s="13"/>
      <c r="K109" s="20"/>
      <c r="L109" s="20"/>
      <c r="M109" s="20"/>
      <c r="N109" s="14"/>
    </row>
    <row r="110" spans="1:14" s="15" customFormat="1" x14ac:dyDescent="0.25">
      <c r="A110" s="3"/>
      <c r="B110" s="3"/>
      <c r="C110" s="3"/>
      <c r="D110" s="3"/>
      <c r="E110" s="3"/>
      <c r="F110" s="3"/>
      <c r="G110" s="3"/>
      <c r="H110" s="3"/>
      <c r="I110" s="13"/>
      <c r="J110" s="13"/>
      <c r="K110" s="20"/>
      <c r="L110" s="20"/>
      <c r="M110" s="20"/>
      <c r="N110" s="14"/>
    </row>
    <row r="111" spans="1:14" s="15" customFormat="1" x14ac:dyDescent="0.25">
      <c r="A111" s="3"/>
      <c r="B111" s="3"/>
      <c r="C111" s="3"/>
      <c r="D111" s="3"/>
      <c r="E111" s="3"/>
      <c r="F111" s="3"/>
      <c r="G111" s="3"/>
      <c r="H111" s="3"/>
      <c r="I111" s="13"/>
      <c r="J111" s="13"/>
      <c r="K111" s="20"/>
      <c r="L111" s="20"/>
      <c r="M111" s="20"/>
      <c r="N111" s="14"/>
    </row>
    <row r="112" spans="1:14" s="15" customFormat="1" x14ac:dyDescent="0.25">
      <c r="A112" s="3"/>
      <c r="B112" s="3"/>
      <c r="C112" s="3"/>
      <c r="D112" s="3"/>
      <c r="E112" s="3"/>
      <c r="F112" s="3"/>
      <c r="G112" s="3"/>
      <c r="H112" s="3"/>
      <c r="I112" s="13"/>
      <c r="J112" s="13"/>
      <c r="K112" s="20"/>
      <c r="L112" s="20"/>
      <c r="M112" s="20"/>
      <c r="N112" s="14"/>
    </row>
    <row r="113" spans="1:14" s="15" customFormat="1" x14ac:dyDescent="0.25">
      <c r="A113" s="3"/>
      <c r="B113" s="3"/>
      <c r="C113" s="3"/>
      <c r="D113" s="3"/>
      <c r="E113" s="3"/>
      <c r="F113" s="3"/>
      <c r="G113" s="3"/>
      <c r="H113" s="3"/>
      <c r="I113" s="13"/>
      <c r="J113" s="13"/>
      <c r="K113" s="20"/>
      <c r="L113" s="20"/>
      <c r="M113" s="20"/>
      <c r="N113" s="14"/>
    </row>
    <row r="114" spans="1:14" s="15" customFormat="1" x14ac:dyDescent="0.25">
      <c r="A114" s="3"/>
      <c r="B114" s="3"/>
      <c r="C114" s="3"/>
      <c r="D114" s="3"/>
      <c r="E114" s="3"/>
      <c r="F114" s="3"/>
      <c r="G114" s="3"/>
      <c r="H114" s="3"/>
      <c r="I114" s="13"/>
      <c r="J114" s="13"/>
      <c r="K114" s="20"/>
      <c r="L114" s="20"/>
      <c r="M114" s="20"/>
      <c r="N114" s="14"/>
    </row>
    <row r="115" spans="1:14" s="15" customFormat="1" x14ac:dyDescent="0.25">
      <c r="A115" s="3"/>
      <c r="B115" s="3"/>
      <c r="C115" s="3"/>
      <c r="D115" s="3"/>
      <c r="E115" s="3"/>
      <c r="F115" s="3"/>
      <c r="G115" s="3"/>
      <c r="H115" s="3"/>
      <c r="I115" s="13"/>
      <c r="J115" s="13"/>
      <c r="K115" s="20"/>
      <c r="L115" s="20"/>
      <c r="M115" s="20"/>
      <c r="N115" s="14"/>
    </row>
    <row r="116" spans="1:14" s="15" customFormat="1" x14ac:dyDescent="0.25">
      <c r="A116" s="3"/>
      <c r="B116" s="3"/>
      <c r="C116" s="3"/>
      <c r="D116" s="3"/>
      <c r="E116" s="3"/>
      <c r="F116" s="3"/>
      <c r="G116" s="3"/>
      <c r="H116" s="3"/>
      <c r="I116" s="13"/>
      <c r="J116" s="13"/>
      <c r="K116" s="20"/>
      <c r="L116" s="20"/>
      <c r="M116" s="20"/>
      <c r="N116" s="14"/>
    </row>
    <row r="117" spans="1:14" s="15" customFormat="1" x14ac:dyDescent="0.25">
      <c r="A117" s="3"/>
      <c r="B117" s="3"/>
      <c r="C117" s="3"/>
      <c r="D117" s="3"/>
      <c r="E117" s="3"/>
      <c r="F117" s="3"/>
      <c r="G117" s="3"/>
      <c r="H117" s="3"/>
      <c r="I117" s="13"/>
      <c r="J117" s="13"/>
      <c r="K117" s="20"/>
      <c r="L117" s="20"/>
      <c r="M117" s="20"/>
      <c r="N117" s="14"/>
    </row>
    <row r="118" spans="1:14" s="15" customFormat="1" x14ac:dyDescent="0.25">
      <c r="A118" s="3"/>
      <c r="B118" s="3"/>
      <c r="C118" s="3"/>
      <c r="D118" s="3"/>
      <c r="E118" s="3"/>
      <c r="F118" s="3"/>
      <c r="G118" s="3"/>
      <c r="H118" s="3"/>
      <c r="I118" s="13"/>
      <c r="J118" s="13"/>
      <c r="K118" s="20"/>
      <c r="L118" s="20"/>
      <c r="M118" s="20"/>
      <c r="N118" s="14"/>
    </row>
    <row r="119" spans="1:14" s="15" customFormat="1" x14ac:dyDescent="0.25">
      <c r="A119" s="3"/>
      <c r="B119" s="3"/>
      <c r="C119" s="3"/>
      <c r="D119" s="3"/>
      <c r="E119" s="3"/>
      <c r="F119" s="3"/>
      <c r="G119" s="3"/>
      <c r="H119" s="3"/>
      <c r="I119" s="13"/>
      <c r="J119" s="13"/>
      <c r="K119" s="20"/>
      <c r="L119" s="20"/>
      <c r="M119" s="20"/>
      <c r="N119" s="14"/>
    </row>
    <row r="120" spans="1:14" s="15" customFormat="1" x14ac:dyDescent="0.25">
      <c r="A120" s="3"/>
      <c r="B120" s="3"/>
      <c r="C120" s="3"/>
      <c r="D120" s="3"/>
      <c r="E120" s="3"/>
      <c r="F120" s="3"/>
      <c r="G120" s="3"/>
      <c r="H120" s="3"/>
      <c r="I120" s="13"/>
      <c r="J120" s="13"/>
      <c r="K120" s="20"/>
      <c r="L120" s="20"/>
      <c r="M120" s="20"/>
      <c r="N120" s="14"/>
    </row>
    <row r="121" spans="1:14" s="15" customFormat="1" x14ac:dyDescent="0.25">
      <c r="A121" s="3"/>
      <c r="B121" s="3"/>
      <c r="C121" s="3"/>
      <c r="D121" s="3"/>
      <c r="E121" s="3"/>
      <c r="F121" s="3"/>
      <c r="G121" s="3"/>
      <c r="H121" s="3"/>
      <c r="I121" s="13"/>
      <c r="J121" s="13"/>
      <c r="K121" s="20"/>
      <c r="L121" s="20"/>
      <c r="M121" s="20"/>
      <c r="N121" s="14"/>
    </row>
    <row r="122" spans="1:14" s="15" customFormat="1" x14ac:dyDescent="0.25">
      <c r="A122" s="3"/>
      <c r="B122" s="3"/>
      <c r="C122" s="3"/>
      <c r="D122" s="3"/>
      <c r="E122" s="3"/>
      <c r="F122" s="3"/>
      <c r="G122" s="3"/>
      <c r="H122" s="3"/>
      <c r="I122" s="13"/>
      <c r="J122" s="13"/>
      <c r="K122" s="20"/>
      <c r="L122" s="20"/>
      <c r="M122" s="20"/>
      <c r="N122" s="14"/>
    </row>
    <row r="123" spans="1:14" s="15" customFormat="1" x14ac:dyDescent="0.25">
      <c r="A123" s="3"/>
      <c r="B123" s="3"/>
      <c r="C123" s="3"/>
      <c r="D123" s="3"/>
      <c r="E123" s="3"/>
      <c r="F123" s="3"/>
      <c r="G123" s="3"/>
      <c r="H123" s="3"/>
      <c r="I123" s="13"/>
      <c r="J123" s="13"/>
      <c r="K123" s="20"/>
      <c r="L123" s="20"/>
      <c r="M123" s="20"/>
      <c r="N123" s="14"/>
    </row>
    <row r="124" spans="1:14" s="15" customFormat="1" x14ac:dyDescent="0.25">
      <c r="A124" s="3"/>
      <c r="B124" s="3"/>
      <c r="C124" s="3"/>
      <c r="D124" s="3"/>
      <c r="E124" s="3"/>
      <c r="F124" s="3"/>
      <c r="G124" s="3"/>
      <c r="H124" s="3"/>
      <c r="I124" s="13"/>
      <c r="J124" s="13"/>
      <c r="K124" s="20"/>
      <c r="L124" s="20"/>
      <c r="M124" s="20"/>
      <c r="N124" s="14"/>
    </row>
    <row r="125" spans="1:14" s="15" customFormat="1" x14ac:dyDescent="0.25">
      <c r="A125" s="3"/>
      <c r="B125" s="3"/>
      <c r="C125" s="3"/>
      <c r="D125" s="3"/>
      <c r="E125" s="3"/>
      <c r="F125" s="3"/>
      <c r="G125" s="3"/>
      <c r="H125" s="3"/>
      <c r="I125" s="13"/>
      <c r="J125" s="13"/>
      <c r="K125" s="20"/>
      <c r="L125" s="20"/>
      <c r="M125" s="20"/>
      <c r="N125" s="14"/>
    </row>
    <row r="126" spans="1:14" s="15" customFormat="1" x14ac:dyDescent="0.25">
      <c r="A126" s="3"/>
      <c r="B126" s="3"/>
      <c r="C126" s="3"/>
      <c r="D126" s="3"/>
      <c r="E126" s="3"/>
      <c r="F126" s="3"/>
      <c r="G126" s="3"/>
      <c r="H126" s="3"/>
      <c r="I126" s="13"/>
      <c r="J126" s="13"/>
      <c r="K126" s="20"/>
      <c r="L126" s="20"/>
      <c r="M126" s="20"/>
      <c r="N126" s="14"/>
    </row>
    <row r="127" spans="1:14" s="15" customFormat="1" x14ac:dyDescent="0.25">
      <c r="A127" s="3"/>
      <c r="B127" s="3"/>
      <c r="C127" s="3"/>
      <c r="D127" s="3"/>
      <c r="E127" s="3"/>
      <c r="F127" s="3"/>
      <c r="G127" s="3"/>
      <c r="H127" s="3"/>
      <c r="I127" s="13"/>
      <c r="J127" s="13"/>
      <c r="K127" s="20"/>
      <c r="L127" s="20"/>
      <c r="M127" s="20"/>
      <c r="N127" s="14"/>
    </row>
    <row r="128" spans="1:14" s="15" customFormat="1" x14ac:dyDescent="0.25">
      <c r="A128" s="3"/>
      <c r="B128" s="3"/>
      <c r="C128" s="3"/>
      <c r="D128" s="3"/>
      <c r="E128" s="3"/>
      <c r="F128" s="3"/>
      <c r="G128" s="3"/>
      <c r="H128" s="3"/>
      <c r="I128" s="13"/>
      <c r="J128" s="13"/>
      <c r="K128" s="20"/>
      <c r="L128" s="20"/>
      <c r="M128" s="20"/>
      <c r="N128" s="14"/>
    </row>
    <row r="129" spans="1:14" s="15" customFormat="1" x14ac:dyDescent="0.25">
      <c r="A129" s="3"/>
      <c r="B129" s="3"/>
      <c r="C129" s="3"/>
      <c r="D129" s="3"/>
      <c r="E129" s="3"/>
      <c r="F129" s="3"/>
      <c r="G129" s="3"/>
      <c r="H129" s="3"/>
      <c r="I129" s="13"/>
      <c r="J129" s="13"/>
      <c r="K129" s="20"/>
      <c r="L129" s="20"/>
      <c r="M129" s="20"/>
      <c r="N129" s="14"/>
    </row>
    <row r="130" spans="1:14" s="15" customFormat="1" x14ac:dyDescent="0.25">
      <c r="A130" s="3"/>
      <c r="B130" s="3"/>
      <c r="C130" s="3"/>
      <c r="D130" s="3"/>
      <c r="E130" s="3"/>
      <c r="F130" s="3"/>
      <c r="G130" s="3"/>
      <c r="H130" s="3"/>
      <c r="I130" s="13"/>
      <c r="J130" s="13"/>
      <c r="K130" s="20"/>
      <c r="L130" s="20"/>
      <c r="M130" s="20"/>
      <c r="N130" s="14"/>
    </row>
    <row r="131" spans="1:14" s="15" customFormat="1" x14ac:dyDescent="0.25">
      <c r="A131" s="3"/>
      <c r="B131" s="3"/>
      <c r="C131" s="3"/>
      <c r="D131" s="3"/>
      <c r="E131" s="3"/>
      <c r="F131" s="3"/>
      <c r="G131" s="3"/>
      <c r="H131" s="3"/>
      <c r="I131" s="13"/>
      <c r="J131" s="13"/>
      <c r="K131" s="20"/>
      <c r="L131" s="20"/>
      <c r="M131" s="20"/>
      <c r="N131" s="14"/>
    </row>
    <row r="132" spans="1:14" s="15" customFormat="1" x14ac:dyDescent="0.25">
      <c r="A132" s="3"/>
      <c r="B132" s="3"/>
      <c r="C132" s="3"/>
      <c r="D132" s="3"/>
      <c r="E132" s="3"/>
      <c r="F132" s="3"/>
      <c r="G132" s="3"/>
      <c r="H132" s="3"/>
      <c r="I132" s="13"/>
      <c r="J132" s="13"/>
      <c r="K132" s="20"/>
      <c r="L132" s="20"/>
      <c r="M132" s="20"/>
      <c r="N132" s="14"/>
    </row>
    <row r="133" spans="1:14" s="15" customFormat="1" x14ac:dyDescent="0.25">
      <c r="A133" s="3"/>
      <c r="B133" s="3"/>
      <c r="C133" s="3"/>
      <c r="D133" s="3"/>
      <c r="E133" s="3"/>
      <c r="F133" s="3"/>
      <c r="G133" s="3"/>
      <c r="H133" s="3"/>
      <c r="I133" s="13"/>
      <c r="J133" s="13"/>
      <c r="K133" s="20"/>
      <c r="L133" s="20"/>
      <c r="M133" s="20"/>
      <c r="N133" s="14"/>
    </row>
    <row r="134" spans="1:14" s="15" customFormat="1" x14ac:dyDescent="0.25">
      <c r="A134" s="3"/>
      <c r="B134" s="3"/>
      <c r="C134" s="3"/>
      <c r="D134" s="3"/>
      <c r="E134" s="3"/>
      <c r="F134" s="3"/>
      <c r="G134" s="3"/>
      <c r="H134" s="3"/>
      <c r="I134" s="13"/>
      <c r="J134" s="13"/>
      <c r="K134" s="20"/>
      <c r="L134" s="20"/>
      <c r="M134" s="20"/>
      <c r="N134" s="14"/>
    </row>
    <row r="135" spans="1:14" s="15" customFormat="1" x14ac:dyDescent="0.25">
      <c r="A135" s="3"/>
      <c r="B135" s="3"/>
      <c r="C135" s="3"/>
      <c r="D135" s="3"/>
      <c r="E135" s="3"/>
      <c r="F135" s="3"/>
      <c r="G135" s="3"/>
      <c r="H135" s="3"/>
      <c r="I135" s="13"/>
      <c r="J135" s="13"/>
      <c r="K135" s="20"/>
      <c r="L135" s="20"/>
      <c r="M135" s="20"/>
      <c r="N135" s="14"/>
    </row>
    <row r="136" spans="1:14" s="15" customFormat="1" x14ac:dyDescent="0.25">
      <c r="A136" s="3"/>
      <c r="B136" s="3"/>
      <c r="C136" s="3"/>
      <c r="D136" s="3"/>
      <c r="E136" s="3"/>
      <c r="F136" s="3"/>
      <c r="G136" s="3"/>
      <c r="H136" s="3"/>
      <c r="I136" s="13"/>
      <c r="J136" s="13"/>
      <c r="K136" s="20"/>
      <c r="L136" s="20"/>
      <c r="M136" s="20"/>
      <c r="N136" s="14"/>
    </row>
    <row r="137" spans="1:14" s="15" customFormat="1" x14ac:dyDescent="0.25">
      <c r="A137" s="3"/>
      <c r="B137" s="3"/>
      <c r="C137" s="3"/>
      <c r="D137" s="3"/>
      <c r="E137" s="3"/>
      <c r="F137" s="3"/>
      <c r="G137" s="3"/>
      <c r="H137" s="3"/>
      <c r="I137" s="13"/>
      <c r="J137" s="13"/>
      <c r="K137" s="20"/>
      <c r="L137" s="20"/>
      <c r="M137" s="20"/>
      <c r="N137" s="14"/>
    </row>
    <row r="138" spans="1:14" s="15" customFormat="1" x14ac:dyDescent="0.25">
      <c r="A138" s="3"/>
      <c r="B138" s="3"/>
      <c r="C138" s="3"/>
      <c r="D138" s="3"/>
      <c r="E138" s="3"/>
      <c r="F138" s="3"/>
      <c r="G138" s="3"/>
      <c r="H138" s="3"/>
      <c r="I138" s="13"/>
      <c r="J138" s="13"/>
      <c r="K138" s="20"/>
      <c r="L138" s="20"/>
      <c r="M138" s="20"/>
      <c r="N138" s="14"/>
    </row>
    <row r="139" spans="1:14" s="15" customFormat="1" x14ac:dyDescent="0.25">
      <c r="A139" s="3"/>
      <c r="B139" s="3"/>
      <c r="C139" s="3"/>
      <c r="D139" s="3"/>
      <c r="E139" s="3"/>
      <c r="F139" s="3"/>
      <c r="G139" s="3"/>
      <c r="H139" s="3"/>
      <c r="I139" s="13"/>
      <c r="J139" s="13"/>
      <c r="K139" s="20"/>
      <c r="L139" s="20"/>
      <c r="M139" s="20"/>
      <c r="N139" s="14"/>
    </row>
    <row r="140" spans="1:14" s="15" customFormat="1" x14ac:dyDescent="0.25">
      <c r="A140" s="3"/>
      <c r="B140" s="3"/>
      <c r="C140" s="3"/>
      <c r="D140" s="3"/>
      <c r="E140" s="3"/>
      <c r="F140" s="3"/>
      <c r="G140" s="3"/>
      <c r="H140" s="3"/>
      <c r="I140" s="13"/>
      <c r="J140" s="13"/>
      <c r="K140" s="20"/>
      <c r="L140" s="20"/>
      <c r="M140" s="20"/>
      <c r="N140" s="14"/>
    </row>
    <row r="141" spans="1:14" s="15" customFormat="1" x14ac:dyDescent="0.25">
      <c r="A141" s="3"/>
      <c r="B141" s="3"/>
      <c r="C141" s="3"/>
      <c r="D141" s="3"/>
      <c r="E141" s="3"/>
      <c r="F141" s="3"/>
      <c r="G141" s="3"/>
      <c r="H141" s="3"/>
      <c r="I141" s="13"/>
      <c r="J141" s="13"/>
      <c r="K141" s="20"/>
      <c r="L141" s="20"/>
      <c r="M141" s="20"/>
      <c r="N141" s="14"/>
    </row>
    <row r="142" spans="1:14" s="15" customFormat="1" x14ac:dyDescent="0.25">
      <c r="A142" s="3"/>
      <c r="B142" s="3"/>
      <c r="C142" s="3"/>
      <c r="D142" s="3"/>
      <c r="E142" s="3"/>
      <c r="F142" s="3"/>
      <c r="G142" s="3"/>
      <c r="H142" s="3"/>
      <c r="I142" s="13"/>
      <c r="J142" s="13"/>
      <c r="K142" s="20"/>
      <c r="L142" s="20"/>
      <c r="M142" s="20"/>
      <c r="N142" s="14"/>
    </row>
    <row r="143" spans="1:14" s="15" customFormat="1" x14ac:dyDescent="0.25">
      <c r="A143" s="3"/>
      <c r="B143" s="3"/>
      <c r="C143" s="3"/>
      <c r="D143" s="3"/>
      <c r="E143" s="3"/>
      <c r="F143" s="3"/>
      <c r="G143" s="3"/>
      <c r="H143" s="3"/>
      <c r="I143" s="13"/>
      <c r="J143" s="13"/>
      <c r="K143" s="20"/>
      <c r="L143" s="20"/>
      <c r="M143" s="20"/>
      <c r="N143" s="14"/>
    </row>
    <row r="144" spans="1:14" s="15" customFormat="1" x14ac:dyDescent="0.25">
      <c r="A144" s="3"/>
      <c r="B144" s="3"/>
      <c r="C144" s="3"/>
      <c r="D144" s="3"/>
      <c r="E144" s="3"/>
      <c r="F144" s="3"/>
      <c r="G144" s="3"/>
      <c r="H144" s="3"/>
      <c r="I144" s="13"/>
      <c r="J144" s="13"/>
      <c r="K144" s="20"/>
      <c r="L144" s="20"/>
      <c r="M144" s="20"/>
      <c r="N144" s="14"/>
    </row>
    <row r="145" spans="1:14" s="15" customFormat="1" x14ac:dyDescent="0.25">
      <c r="A145" s="3"/>
      <c r="B145" s="3"/>
      <c r="C145" s="3"/>
      <c r="D145" s="3"/>
      <c r="E145" s="3"/>
      <c r="F145" s="3"/>
      <c r="G145" s="3"/>
      <c r="H145" s="3"/>
      <c r="I145" s="13"/>
      <c r="J145" s="13"/>
      <c r="K145" s="20"/>
      <c r="L145" s="20"/>
      <c r="M145" s="20"/>
      <c r="N145" s="14"/>
    </row>
    <row r="146" spans="1:14" s="15" customFormat="1" x14ac:dyDescent="0.25">
      <c r="A146" s="3"/>
      <c r="B146" s="3"/>
      <c r="C146" s="3"/>
      <c r="D146" s="3"/>
      <c r="E146" s="3"/>
      <c r="F146" s="3"/>
      <c r="G146" s="3"/>
      <c r="H146" s="3"/>
      <c r="I146" s="13"/>
      <c r="J146" s="13"/>
      <c r="K146" s="20"/>
      <c r="L146" s="20"/>
      <c r="M146" s="20"/>
      <c r="N146" s="14"/>
    </row>
    <row r="147" spans="1:14" s="15" customFormat="1" x14ac:dyDescent="0.25">
      <c r="A147" s="3"/>
      <c r="B147" s="3"/>
      <c r="C147" s="3"/>
      <c r="D147" s="3"/>
      <c r="E147" s="3"/>
      <c r="F147" s="3"/>
      <c r="G147" s="3"/>
      <c r="H147" s="3"/>
      <c r="I147" s="13"/>
      <c r="J147" s="13"/>
      <c r="K147" s="20"/>
      <c r="L147" s="20"/>
      <c r="M147" s="20"/>
      <c r="N147" s="14"/>
    </row>
    <row r="148" spans="1:14" s="15" customFormat="1" x14ac:dyDescent="0.25">
      <c r="A148" s="3"/>
      <c r="B148" s="3"/>
      <c r="C148" s="3"/>
      <c r="D148" s="3"/>
      <c r="E148" s="3"/>
      <c r="F148" s="3"/>
      <c r="G148" s="3"/>
      <c r="H148" s="3"/>
      <c r="I148" s="13"/>
      <c r="J148" s="13"/>
      <c r="K148" s="20"/>
      <c r="L148" s="20"/>
      <c r="M148" s="20"/>
      <c r="N148" s="14"/>
    </row>
    <row r="149" spans="1:14" s="15" customFormat="1" x14ac:dyDescent="0.25">
      <c r="A149" s="3"/>
      <c r="B149" s="3"/>
      <c r="C149" s="3"/>
      <c r="D149" s="3"/>
      <c r="E149" s="3"/>
      <c r="F149" s="3"/>
      <c r="G149" s="3"/>
      <c r="H149" s="3"/>
      <c r="I149" s="13"/>
      <c r="J149" s="13"/>
      <c r="K149" s="20"/>
      <c r="L149" s="20"/>
      <c r="M149" s="20"/>
      <c r="N149" s="14"/>
    </row>
    <row r="150" spans="1:14" s="15" customFormat="1" x14ac:dyDescent="0.25">
      <c r="A150" s="3"/>
      <c r="B150" s="3"/>
      <c r="C150" s="3"/>
      <c r="D150" s="3"/>
      <c r="E150" s="3"/>
      <c r="F150" s="3"/>
      <c r="G150" s="3"/>
      <c r="H150" s="3"/>
      <c r="I150" s="13"/>
      <c r="J150" s="13"/>
      <c r="K150" s="20"/>
      <c r="L150" s="20"/>
      <c r="M150" s="20"/>
      <c r="N150" s="14"/>
    </row>
    <row r="151" spans="1:14" s="15" customFormat="1" x14ac:dyDescent="0.25">
      <c r="A151" s="3"/>
      <c r="B151" s="3"/>
      <c r="C151" s="3"/>
      <c r="D151" s="3"/>
      <c r="E151" s="3"/>
      <c r="F151" s="3"/>
      <c r="G151" s="3"/>
      <c r="H151" s="3"/>
      <c r="I151" s="13"/>
      <c r="J151" s="13"/>
      <c r="K151" s="20"/>
      <c r="L151" s="20"/>
      <c r="M151" s="20"/>
      <c r="N151" s="14"/>
    </row>
    <row r="152" spans="1:14" s="15" customFormat="1" x14ac:dyDescent="0.25">
      <c r="A152" s="3"/>
      <c r="B152" s="3"/>
      <c r="C152" s="3"/>
      <c r="D152" s="3"/>
      <c r="E152" s="3"/>
      <c r="F152" s="3"/>
      <c r="G152" s="3"/>
      <c r="H152" s="3"/>
      <c r="I152" s="13"/>
      <c r="J152" s="13"/>
      <c r="K152" s="20"/>
      <c r="L152" s="20"/>
      <c r="M152" s="20"/>
      <c r="N152" s="14"/>
    </row>
    <row r="153" spans="1:14" s="15" customFormat="1" x14ac:dyDescent="0.25">
      <c r="A153" s="3"/>
      <c r="B153" s="3"/>
      <c r="C153" s="3"/>
      <c r="D153" s="3"/>
      <c r="E153" s="3"/>
      <c r="F153" s="3"/>
      <c r="G153" s="3"/>
      <c r="H153" s="3"/>
      <c r="I153" s="13"/>
      <c r="J153" s="13"/>
      <c r="K153" s="20"/>
      <c r="L153" s="20"/>
      <c r="M153" s="20"/>
      <c r="N153" s="14"/>
    </row>
    <row r="154" spans="1:14" s="15" customFormat="1" x14ac:dyDescent="0.25">
      <c r="A154" s="3"/>
      <c r="B154" s="3"/>
      <c r="C154" s="3"/>
      <c r="D154" s="3"/>
      <c r="E154" s="3"/>
      <c r="F154" s="3"/>
      <c r="G154" s="3"/>
      <c r="H154" s="3"/>
      <c r="I154" s="13"/>
      <c r="J154" s="13"/>
      <c r="K154" s="20"/>
      <c r="L154" s="20"/>
      <c r="M154" s="20"/>
      <c r="N154" s="14"/>
    </row>
    <row r="155" spans="1:14" s="15" customFormat="1" x14ac:dyDescent="0.25">
      <c r="A155" s="3"/>
      <c r="B155" s="3"/>
      <c r="C155" s="3"/>
      <c r="D155" s="3"/>
      <c r="E155" s="3"/>
      <c r="F155" s="3"/>
      <c r="G155" s="3"/>
      <c r="H155" s="3"/>
      <c r="I155" s="13"/>
      <c r="J155" s="13"/>
      <c r="K155" s="20"/>
      <c r="L155" s="20"/>
      <c r="M155" s="20"/>
      <c r="N155" s="14"/>
    </row>
    <row r="156" spans="1:14" s="15" customFormat="1" x14ac:dyDescent="0.25">
      <c r="A156" s="3"/>
      <c r="B156" s="3"/>
      <c r="C156" s="3"/>
      <c r="D156" s="3"/>
      <c r="E156" s="3"/>
      <c r="F156" s="3"/>
      <c r="G156" s="3"/>
      <c r="H156" s="3"/>
      <c r="I156" s="13"/>
      <c r="J156" s="13"/>
      <c r="K156" s="20"/>
      <c r="L156" s="20"/>
      <c r="M156" s="20"/>
      <c r="N156" s="14"/>
    </row>
    <row r="157" spans="1:14" s="15" customFormat="1" x14ac:dyDescent="0.25">
      <c r="A157" s="3"/>
      <c r="B157" s="3"/>
      <c r="C157" s="3"/>
      <c r="D157" s="3"/>
      <c r="E157" s="3"/>
      <c r="F157" s="3"/>
      <c r="G157" s="3"/>
      <c r="H157" s="3"/>
      <c r="I157" s="13"/>
      <c r="J157" s="13"/>
      <c r="K157" s="20"/>
      <c r="L157" s="20"/>
      <c r="M157" s="20"/>
      <c r="N157" s="14"/>
    </row>
    <row r="158" spans="1:14" s="15" customFormat="1" x14ac:dyDescent="0.25">
      <c r="A158" s="3"/>
      <c r="B158" s="3"/>
      <c r="C158" s="3"/>
      <c r="D158" s="3"/>
      <c r="E158" s="3"/>
      <c r="F158" s="3"/>
      <c r="G158" s="3"/>
      <c r="H158" s="3"/>
      <c r="I158" s="13"/>
      <c r="J158" s="13"/>
      <c r="K158" s="20"/>
      <c r="L158" s="20"/>
      <c r="M158" s="20"/>
      <c r="N158" s="14"/>
    </row>
    <row r="159" spans="1:14" s="15" customFormat="1" x14ac:dyDescent="0.25">
      <c r="A159" s="3"/>
      <c r="B159" s="3"/>
      <c r="C159" s="3"/>
      <c r="D159" s="3"/>
      <c r="E159" s="3"/>
      <c r="F159" s="3"/>
      <c r="G159" s="3"/>
      <c r="H159" s="3"/>
      <c r="I159" s="13"/>
      <c r="J159" s="13"/>
      <c r="K159" s="20"/>
      <c r="L159" s="20"/>
      <c r="M159" s="20"/>
      <c r="N159" s="14"/>
    </row>
    <row r="160" spans="1:14" s="15" customFormat="1" x14ac:dyDescent="0.25">
      <c r="A160" s="3"/>
      <c r="B160" s="3"/>
      <c r="C160" s="3"/>
      <c r="D160" s="3"/>
      <c r="E160" s="3"/>
      <c r="F160" s="3"/>
      <c r="G160" s="3"/>
      <c r="H160" s="3"/>
      <c r="I160" s="13"/>
      <c r="J160" s="13"/>
      <c r="K160" s="20"/>
      <c r="L160" s="20"/>
      <c r="M160" s="20"/>
      <c r="N160" s="14"/>
    </row>
    <row r="161" spans="1:14" s="15" customFormat="1" x14ac:dyDescent="0.25">
      <c r="A161" s="3"/>
      <c r="B161" s="3"/>
      <c r="C161" s="3"/>
      <c r="D161" s="3"/>
      <c r="E161" s="3"/>
      <c r="F161" s="3"/>
      <c r="G161" s="3"/>
      <c r="H161" s="3"/>
      <c r="I161" s="13"/>
      <c r="J161" s="13"/>
      <c r="K161" s="20"/>
      <c r="L161" s="20"/>
      <c r="M161" s="20"/>
      <c r="N161" s="14"/>
    </row>
    <row r="162" spans="1:14" s="15" customFormat="1" x14ac:dyDescent="0.25">
      <c r="A162" s="3"/>
      <c r="B162" s="3"/>
      <c r="C162" s="3"/>
      <c r="D162" s="3"/>
      <c r="E162" s="3"/>
      <c r="F162" s="3"/>
      <c r="G162" s="3"/>
      <c r="H162" s="3"/>
      <c r="I162" s="13"/>
      <c r="J162" s="13"/>
      <c r="K162" s="20"/>
      <c r="L162" s="20"/>
      <c r="M162" s="20"/>
      <c r="N162" s="14"/>
    </row>
    <row r="163" spans="1:14" s="15" customFormat="1" x14ac:dyDescent="0.25">
      <c r="A163" s="3"/>
      <c r="B163" s="3"/>
      <c r="C163" s="3"/>
      <c r="D163" s="3"/>
      <c r="E163" s="3"/>
      <c r="F163" s="3"/>
      <c r="G163" s="3"/>
      <c r="H163" s="3"/>
      <c r="I163" s="13"/>
      <c r="J163" s="13"/>
      <c r="K163" s="20"/>
      <c r="L163" s="20"/>
      <c r="M163" s="20"/>
      <c r="N163" s="14"/>
    </row>
    <row r="164" spans="1:14" s="15" customFormat="1" x14ac:dyDescent="0.25">
      <c r="A164" s="3"/>
      <c r="B164" s="3"/>
      <c r="C164" s="3"/>
      <c r="D164" s="3"/>
      <c r="E164" s="3"/>
      <c r="F164" s="3"/>
      <c r="G164" s="3"/>
      <c r="H164" s="3"/>
      <c r="I164" s="13"/>
      <c r="J164" s="13"/>
      <c r="K164" s="20"/>
      <c r="L164" s="20"/>
      <c r="M164" s="20"/>
      <c r="N164" s="14"/>
    </row>
    <row r="165" spans="1:14" s="15" customFormat="1" x14ac:dyDescent="0.25">
      <c r="A165" s="3"/>
      <c r="B165" s="3"/>
      <c r="C165" s="3"/>
      <c r="D165" s="3"/>
      <c r="E165" s="3"/>
      <c r="F165" s="3"/>
      <c r="G165" s="3"/>
      <c r="H165" s="3"/>
      <c r="I165" s="13"/>
      <c r="J165" s="13"/>
      <c r="K165" s="20"/>
      <c r="L165" s="20"/>
      <c r="M165" s="20"/>
      <c r="N165" s="14"/>
    </row>
    <row r="166" spans="1:14" s="15" customFormat="1" x14ac:dyDescent="0.25">
      <c r="A166" s="3"/>
      <c r="B166" s="3"/>
      <c r="C166" s="3"/>
      <c r="D166" s="3"/>
      <c r="E166" s="3"/>
      <c r="F166" s="3"/>
      <c r="G166" s="3"/>
      <c r="H166" s="3"/>
      <c r="I166" s="13"/>
      <c r="J166" s="13"/>
      <c r="K166" s="20"/>
      <c r="L166" s="20"/>
      <c r="M166" s="20"/>
      <c r="N166" s="14"/>
    </row>
    <row r="167" spans="1:14" s="15" customFormat="1" x14ac:dyDescent="0.25">
      <c r="A167" s="3"/>
      <c r="B167" s="3"/>
      <c r="C167" s="3"/>
      <c r="D167" s="3"/>
      <c r="E167" s="3"/>
      <c r="F167" s="3"/>
      <c r="G167" s="3"/>
      <c r="H167" s="3"/>
      <c r="I167" s="13"/>
      <c r="J167" s="13"/>
      <c r="K167" s="20"/>
      <c r="L167" s="20"/>
      <c r="M167" s="20"/>
      <c r="N167" s="14"/>
    </row>
    <row r="168" spans="1:14" s="15" customFormat="1" x14ac:dyDescent="0.25">
      <c r="A168" s="3"/>
      <c r="B168" s="3"/>
      <c r="C168" s="3"/>
      <c r="D168" s="3"/>
      <c r="E168" s="3"/>
      <c r="F168" s="3"/>
      <c r="G168" s="3"/>
      <c r="H168" s="3"/>
      <c r="I168" s="13"/>
      <c r="J168" s="13"/>
      <c r="K168" s="20"/>
      <c r="L168" s="20"/>
      <c r="M168" s="20"/>
      <c r="N168" s="14"/>
    </row>
    <row r="169" spans="1:14" s="15" customFormat="1" x14ac:dyDescent="0.25">
      <c r="A169" s="3"/>
      <c r="B169" s="3"/>
      <c r="C169" s="3"/>
      <c r="D169" s="3"/>
      <c r="E169" s="3"/>
      <c r="F169" s="3"/>
      <c r="G169" s="3"/>
      <c r="H169" s="3"/>
      <c r="I169" s="13"/>
      <c r="J169" s="13"/>
      <c r="K169" s="20"/>
      <c r="L169" s="20"/>
      <c r="M169" s="20"/>
      <c r="N169" s="14"/>
    </row>
    <row r="170" spans="1:14" s="15" customFormat="1" x14ac:dyDescent="0.25">
      <c r="A170" s="3"/>
      <c r="B170" s="3"/>
      <c r="C170" s="3"/>
      <c r="D170" s="3"/>
      <c r="E170" s="3"/>
      <c r="F170" s="3"/>
      <c r="G170" s="3"/>
      <c r="H170" s="3"/>
      <c r="I170" s="13"/>
      <c r="J170" s="13"/>
      <c r="K170" s="20"/>
      <c r="L170" s="20"/>
      <c r="M170" s="20"/>
      <c r="N170" s="14"/>
    </row>
    <row r="171" spans="1:14" s="15" customFormat="1" x14ac:dyDescent="0.25">
      <c r="A171" s="3"/>
      <c r="B171" s="3"/>
      <c r="C171" s="3"/>
      <c r="D171" s="3"/>
      <c r="E171" s="3"/>
      <c r="F171" s="3"/>
      <c r="G171" s="3"/>
      <c r="H171" s="3"/>
      <c r="I171" s="13"/>
      <c r="J171" s="13"/>
      <c r="K171" s="20"/>
      <c r="L171" s="20"/>
      <c r="M171" s="20"/>
      <c r="N171" s="14"/>
    </row>
    <row r="172" spans="1:14" s="15" customFormat="1" x14ac:dyDescent="0.25">
      <c r="A172" s="3"/>
      <c r="B172" s="3"/>
      <c r="C172" s="3"/>
      <c r="D172" s="3"/>
      <c r="E172" s="3"/>
      <c r="F172" s="3"/>
      <c r="G172" s="3"/>
      <c r="H172" s="3"/>
      <c r="I172" s="13"/>
      <c r="J172" s="13"/>
      <c r="K172" s="20"/>
      <c r="L172" s="20"/>
      <c r="M172" s="20"/>
      <c r="N172" s="14"/>
    </row>
    <row r="173" spans="1:14" s="15" customFormat="1" x14ac:dyDescent="0.25">
      <c r="A173" s="3"/>
      <c r="B173" s="3"/>
      <c r="C173" s="3"/>
      <c r="D173" s="3"/>
      <c r="E173" s="3"/>
      <c r="F173" s="3"/>
      <c r="G173" s="3"/>
      <c r="H173" s="3"/>
      <c r="I173" s="13"/>
      <c r="J173" s="13"/>
      <c r="K173" s="20"/>
      <c r="L173" s="20"/>
      <c r="M173" s="20"/>
      <c r="N173" s="14"/>
    </row>
    <row r="174" spans="1:14" s="15" customFormat="1" x14ac:dyDescent="0.25">
      <c r="A174" s="3"/>
      <c r="B174" s="3"/>
      <c r="C174" s="3"/>
      <c r="D174" s="3"/>
      <c r="E174" s="3"/>
      <c r="F174" s="3"/>
      <c r="G174" s="3"/>
      <c r="H174" s="3"/>
      <c r="I174" s="13"/>
      <c r="J174" s="13"/>
      <c r="K174" s="20"/>
      <c r="L174" s="20"/>
      <c r="M174" s="20"/>
      <c r="N174" s="14"/>
    </row>
    <row r="175" spans="1:14" s="15" customFormat="1" x14ac:dyDescent="0.25">
      <c r="A175" s="3"/>
      <c r="B175" s="3"/>
      <c r="C175" s="3"/>
      <c r="D175" s="3"/>
      <c r="E175" s="3"/>
      <c r="F175" s="3"/>
      <c r="G175" s="3"/>
      <c r="H175" s="3"/>
      <c r="I175" s="13"/>
      <c r="J175" s="13"/>
      <c r="K175" s="20"/>
      <c r="L175" s="20"/>
      <c r="M175" s="20"/>
      <c r="N175" s="14"/>
    </row>
    <row r="176" spans="1:14" s="15" customFormat="1" x14ac:dyDescent="0.25">
      <c r="A176" s="3"/>
      <c r="B176" s="3"/>
      <c r="C176" s="3"/>
      <c r="D176" s="3"/>
      <c r="E176" s="3"/>
      <c r="F176" s="3"/>
      <c r="G176" s="3"/>
      <c r="H176" s="3"/>
      <c r="I176" s="13"/>
      <c r="J176" s="13"/>
      <c r="K176" s="20"/>
      <c r="L176" s="20"/>
      <c r="M176" s="20"/>
      <c r="N176" s="14"/>
    </row>
    <row r="177" spans="1:14" s="15" customFormat="1" x14ac:dyDescent="0.25">
      <c r="A177" s="3"/>
      <c r="B177" s="3"/>
      <c r="C177" s="3"/>
      <c r="D177" s="3"/>
      <c r="E177" s="3"/>
      <c r="F177" s="3"/>
      <c r="G177" s="3"/>
      <c r="H177" s="3"/>
      <c r="I177" s="13"/>
      <c r="J177" s="13"/>
      <c r="K177" s="20"/>
      <c r="L177" s="20"/>
      <c r="M177" s="20"/>
      <c r="N177" s="14"/>
    </row>
    <row r="178" spans="1:14" s="15" customFormat="1" x14ac:dyDescent="0.25">
      <c r="A178" s="3"/>
      <c r="B178" s="3"/>
      <c r="C178" s="3"/>
      <c r="D178" s="3"/>
      <c r="E178" s="3"/>
      <c r="F178" s="3"/>
      <c r="G178" s="3"/>
      <c r="H178" s="3"/>
      <c r="I178" s="13"/>
      <c r="J178" s="13"/>
      <c r="K178" s="20"/>
      <c r="L178" s="20"/>
      <c r="M178" s="20"/>
      <c r="N178" s="14"/>
    </row>
    <row r="179" spans="1:14" s="15" customFormat="1" x14ac:dyDescent="0.25">
      <c r="A179" s="3"/>
      <c r="B179" s="3"/>
      <c r="C179" s="3"/>
      <c r="D179" s="3"/>
      <c r="E179" s="3"/>
      <c r="F179" s="3"/>
      <c r="G179" s="3"/>
      <c r="H179" s="3"/>
      <c r="I179" s="13"/>
      <c r="J179" s="13"/>
      <c r="K179" s="20"/>
      <c r="L179" s="20"/>
      <c r="M179" s="20"/>
      <c r="N179" s="14"/>
    </row>
    <row r="180" spans="1:14" s="15" customFormat="1" x14ac:dyDescent="0.25">
      <c r="A180" s="3"/>
      <c r="B180" s="3"/>
      <c r="C180" s="3"/>
      <c r="D180" s="3"/>
      <c r="E180" s="3"/>
      <c r="F180" s="3"/>
      <c r="G180" s="3"/>
      <c r="H180" s="3"/>
      <c r="I180" s="13"/>
      <c r="J180" s="13"/>
      <c r="K180" s="20"/>
      <c r="L180" s="20"/>
      <c r="M180" s="20"/>
      <c r="N180" s="14"/>
    </row>
    <row r="181" spans="1:14" s="15" customFormat="1" x14ac:dyDescent="0.25">
      <c r="A181" s="3"/>
      <c r="B181" s="3"/>
      <c r="C181" s="3"/>
      <c r="D181" s="3"/>
      <c r="E181" s="3"/>
      <c r="F181" s="3"/>
      <c r="G181" s="3"/>
      <c r="H181" s="3"/>
      <c r="I181" s="13"/>
      <c r="J181" s="13"/>
      <c r="K181" s="20"/>
      <c r="L181" s="20"/>
      <c r="M181" s="20"/>
      <c r="N181" s="14"/>
    </row>
    <row r="182" spans="1:14" s="15" customFormat="1" x14ac:dyDescent="0.25">
      <c r="A182" s="3"/>
      <c r="B182" s="3"/>
      <c r="C182" s="3"/>
      <c r="D182" s="3"/>
      <c r="E182" s="3"/>
      <c r="F182" s="3"/>
      <c r="G182" s="3"/>
      <c r="H182" s="3"/>
      <c r="I182" s="13"/>
      <c r="J182" s="13"/>
      <c r="K182" s="20"/>
      <c r="L182" s="20"/>
      <c r="M182" s="20"/>
      <c r="N182" s="14"/>
    </row>
    <row r="183" spans="1:14" s="15" customFormat="1" x14ac:dyDescent="0.25">
      <c r="A183" s="3"/>
      <c r="B183" s="3"/>
      <c r="C183" s="3"/>
      <c r="D183" s="3"/>
      <c r="E183" s="3"/>
      <c r="F183" s="3"/>
      <c r="G183" s="3"/>
      <c r="H183" s="3"/>
      <c r="I183" s="13"/>
      <c r="J183" s="13"/>
      <c r="K183" s="20"/>
      <c r="L183" s="20"/>
      <c r="M183" s="20"/>
      <c r="N183" s="14"/>
    </row>
    <row r="184" spans="1:14" s="15" customFormat="1" x14ac:dyDescent="0.25">
      <c r="A184" s="3"/>
      <c r="B184" s="3"/>
      <c r="C184" s="3"/>
      <c r="D184" s="3"/>
      <c r="E184" s="3"/>
      <c r="F184" s="3"/>
      <c r="G184" s="3"/>
      <c r="H184" s="3"/>
      <c r="I184" s="13"/>
      <c r="J184" s="13"/>
      <c r="K184" s="20"/>
      <c r="L184" s="20"/>
      <c r="M184" s="20"/>
      <c r="N184" s="14"/>
    </row>
    <row r="185" spans="1:14" s="15" customFormat="1" x14ac:dyDescent="0.25">
      <c r="A185" s="3"/>
      <c r="B185" s="3"/>
      <c r="C185" s="3"/>
      <c r="D185" s="3"/>
      <c r="E185" s="3"/>
      <c r="F185" s="3"/>
      <c r="G185" s="3"/>
      <c r="H185" s="3"/>
      <c r="I185" s="13"/>
      <c r="J185" s="13"/>
      <c r="K185" s="20"/>
      <c r="L185" s="20"/>
      <c r="M185" s="20"/>
      <c r="N185" s="14"/>
    </row>
  </sheetData>
  <mergeCells count="19">
    <mergeCell ref="I35:Q35"/>
    <mergeCell ref="I36:Q36"/>
    <mergeCell ref="I41:Q41"/>
    <mergeCell ref="I37:O37"/>
    <mergeCell ref="I38:O38"/>
    <mergeCell ref="I39:O39"/>
    <mergeCell ref="I40:O40"/>
    <mergeCell ref="A1:C1"/>
    <mergeCell ref="D1:H1"/>
    <mergeCell ref="I1:Q1"/>
    <mergeCell ref="I34:Q34"/>
    <mergeCell ref="A2:Q2"/>
    <mergeCell ref="A4:A8"/>
    <mergeCell ref="C4:C8"/>
    <mergeCell ref="A17:A21"/>
    <mergeCell ref="C17:C21"/>
    <mergeCell ref="A26:A29"/>
    <mergeCell ref="C26:C29"/>
    <mergeCell ref="C32:H32"/>
  </mergeCells>
  <pageMargins left="0.511811024" right="0.511811024" top="0.78740157499999996" bottom="0.78740157499999996" header="0.31496062000000002" footer="0.31496062000000002"/>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448A-92D2-4EFF-BB1F-ECAE5AE457BB}">
  <dimension ref="A1:AG32"/>
  <sheetViews>
    <sheetView topLeftCell="H25" zoomScale="70" zoomScaleNormal="70" workbookViewId="0">
      <selection activeCell="P41" sqref="P41"/>
    </sheetView>
  </sheetViews>
  <sheetFormatPr defaultColWidth="9.7109375" defaultRowHeight="15" x14ac:dyDescent="0.25"/>
  <cols>
    <col min="1" max="2" width="7.85546875" style="3" customWidth="1"/>
    <col min="3" max="3" width="29.42578125" style="90" customWidth="1"/>
    <col min="4" max="4" width="39.42578125" style="18" customWidth="1"/>
    <col min="5" max="5" width="26" style="19" customWidth="1"/>
    <col min="6" max="6" width="18.85546875" style="19" hidden="1" customWidth="1"/>
    <col min="7" max="7" width="16.28515625" style="19" hidden="1" customWidth="1"/>
    <col min="8" max="8" width="19.140625" style="2" customWidth="1"/>
    <col min="9" max="9" width="19.5703125" style="93" bestFit="1" customWidth="1"/>
    <col min="10" max="16" width="13.28515625" style="93" customWidth="1"/>
    <col min="17" max="17" width="12.85546875" style="20" customWidth="1"/>
    <col min="18" max="18" width="12.42578125" style="7" customWidth="1"/>
    <col min="19" max="19" width="15.140625" style="6" customWidth="1"/>
    <col min="20" max="20" width="16.42578125" style="6" customWidth="1"/>
    <col min="21" max="21" width="13.42578125" style="4" customWidth="1"/>
    <col min="22" max="22" width="14.140625" style="4" customWidth="1"/>
    <col min="23" max="23" width="14.140625" style="1" customWidth="1"/>
    <col min="24" max="24" width="14" style="1" bestFit="1" customWidth="1"/>
    <col min="25" max="25" width="14.140625" style="1" customWidth="1"/>
    <col min="26" max="26" width="14.42578125" style="5" customWidth="1"/>
    <col min="27" max="27" width="15.28515625" style="1" customWidth="1"/>
    <col min="28" max="29" width="14.42578125" style="1" customWidth="1"/>
    <col min="30" max="30" width="14.5703125" style="1" customWidth="1"/>
    <col min="31" max="31" width="14" style="1" customWidth="1"/>
    <col min="32" max="32" width="15" style="1" customWidth="1"/>
    <col min="33" max="33" width="14.85546875" style="1" customWidth="1"/>
    <col min="34" max="16384" width="9.7109375" style="1"/>
  </cols>
  <sheetData>
    <row r="1" spans="1:33" ht="38.25" customHeight="1" x14ac:dyDescent="0.25">
      <c r="A1" s="218" t="s">
        <v>78</v>
      </c>
      <c r="B1" s="218"/>
      <c r="C1" s="218"/>
      <c r="D1" s="218" t="s">
        <v>105</v>
      </c>
      <c r="E1" s="218"/>
      <c r="F1" s="218"/>
      <c r="G1" s="218"/>
      <c r="H1" s="218"/>
      <c r="I1" s="219" t="s">
        <v>23</v>
      </c>
      <c r="J1" s="220"/>
      <c r="K1" s="220"/>
      <c r="L1" s="220"/>
      <c r="M1" s="220"/>
      <c r="N1" s="220"/>
      <c r="O1" s="220"/>
      <c r="P1" s="220"/>
      <c r="Q1" s="219"/>
      <c r="R1" s="219"/>
      <c r="S1" s="231" t="s">
        <v>145</v>
      </c>
      <c r="T1" s="231" t="s">
        <v>146</v>
      </c>
      <c r="U1" s="210" t="s">
        <v>19</v>
      </c>
      <c r="V1" s="210" t="s">
        <v>19</v>
      </c>
      <c r="W1" s="210" t="s">
        <v>19</v>
      </c>
      <c r="X1" s="210" t="s">
        <v>19</v>
      </c>
      <c r="Y1" s="210" t="s">
        <v>19</v>
      </c>
      <c r="Z1" s="210" t="s">
        <v>19</v>
      </c>
      <c r="AA1" s="210" t="s">
        <v>19</v>
      </c>
      <c r="AB1" s="210" t="s">
        <v>19</v>
      </c>
      <c r="AC1" s="210" t="s">
        <v>19</v>
      </c>
      <c r="AD1" s="210" t="s">
        <v>19</v>
      </c>
      <c r="AE1" s="210" t="s">
        <v>19</v>
      </c>
      <c r="AF1" s="210" t="s">
        <v>19</v>
      </c>
      <c r="AG1" s="210" t="s">
        <v>19</v>
      </c>
    </row>
    <row r="2" spans="1:33" ht="33.75" customHeight="1" x14ac:dyDescent="0.25">
      <c r="A2" s="215" t="s">
        <v>89</v>
      </c>
      <c r="B2" s="216"/>
      <c r="C2" s="216"/>
      <c r="D2" s="216"/>
      <c r="E2" s="216"/>
      <c r="F2" s="216"/>
      <c r="G2" s="216"/>
      <c r="H2" s="217"/>
      <c r="I2" s="211" t="s">
        <v>22</v>
      </c>
      <c r="J2" s="212"/>
      <c r="K2" s="212"/>
      <c r="L2" s="212"/>
      <c r="M2" s="212"/>
      <c r="N2" s="212"/>
      <c r="O2" s="212"/>
      <c r="P2" s="212"/>
      <c r="Q2" s="213"/>
      <c r="R2" s="214"/>
      <c r="S2" s="231"/>
      <c r="T2" s="231"/>
      <c r="U2" s="210"/>
      <c r="V2" s="210"/>
      <c r="W2" s="210"/>
      <c r="X2" s="210"/>
      <c r="Y2" s="210"/>
      <c r="Z2" s="210"/>
      <c r="AA2" s="210"/>
      <c r="AB2" s="210"/>
      <c r="AC2" s="210"/>
      <c r="AD2" s="210"/>
      <c r="AE2" s="210"/>
      <c r="AF2" s="210"/>
      <c r="AG2" s="210"/>
    </row>
    <row r="3" spans="1:33" s="2" customFormat="1" ht="60" x14ac:dyDescent="0.2">
      <c r="A3" s="74" t="s">
        <v>4</v>
      </c>
      <c r="B3" s="74" t="s">
        <v>2</v>
      </c>
      <c r="C3" s="74" t="s">
        <v>15</v>
      </c>
      <c r="D3" s="74" t="s">
        <v>20</v>
      </c>
      <c r="E3" s="74" t="s">
        <v>25</v>
      </c>
      <c r="F3" s="74" t="s">
        <v>14</v>
      </c>
      <c r="G3" s="74" t="s">
        <v>3</v>
      </c>
      <c r="H3" s="79" t="s">
        <v>17</v>
      </c>
      <c r="I3" s="21" t="s">
        <v>21</v>
      </c>
      <c r="J3" s="140" t="s">
        <v>107</v>
      </c>
      <c r="K3" s="140" t="s">
        <v>108</v>
      </c>
      <c r="L3" s="140" t="s">
        <v>109</v>
      </c>
      <c r="M3" s="140" t="s">
        <v>110</v>
      </c>
      <c r="N3" s="140" t="s">
        <v>111</v>
      </c>
      <c r="O3" s="140" t="s">
        <v>112</v>
      </c>
      <c r="P3" s="140" t="s">
        <v>113</v>
      </c>
      <c r="Q3" s="141" t="s">
        <v>0</v>
      </c>
      <c r="R3" s="23" t="s">
        <v>1</v>
      </c>
      <c r="S3" s="186">
        <v>45698</v>
      </c>
      <c r="T3" s="186">
        <v>45761</v>
      </c>
      <c r="U3" s="17" t="s">
        <v>24</v>
      </c>
      <c r="V3" s="17" t="s">
        <v>24</v>
      </c>
      <c r="W3" s="17" t="s">
        <v>24</v>
      </c>
      <c r="X3" s="17" t="s">
        <v>24</v>
      </c>
      <c r="Y3" s="17" t="s">
        <v>24</v>
      </c>
      <c r="Z3" s="17" t="s">
        <v>24</v>
      </c>
      <c r="AA3" s="17" t="s">
        <v>24</v>
      </c>
      <c r="AB3" s="17" t="s">
        <v>24</v>
      </c>
      <c r="AC3" s="17" t="s">
        <v>24</v>
      </c>
      <c r="AD3" s="17" t="s">
        <v>24</v>
      </c>
      <c r="AE3" s="17" t="s">
        <v>24</v>
      </c>
      <c r="AF3" s="17" t="s">
        <v>24</v>
      </c>
      <c r="AG3" s="17" t="s">
        <v>24</v>
      </c>
    </row>
    <row r="4" spans="1:33" ht="39.950000000000003" customHeight="1" x14ac:dyDescent="0.25">
      <c r="A4" s="207">
        <v>1</v>
      </c>
      <c r="B4" s="33">
        <v>1</v>
      </c>
      <c r="C4" s="204" t="s">
        <v>79</v>
      </c>
      <c r="D4" s="75" t="s">
        <v>27</v>
      </c>
      <c r="E4" s="82" t="s">
        <v>53</v>
      </c>
      <c r="F4" s="34" t="s">
        <v>76</v>
      </c>
      <c r="G4" s="34" t="s">
        <v>77</v>
      </c>
      <c r="H4" s="35">
        <v>5826</v>
      </c>
      <c r="I4" s="91">
        <v>0</v>
      </c>
      <c r="J4" s="134">
        <f>IF(SUM(S4:AJ4)&gt;I4+L4,I4+L4,SUM(S4:AJ4))</f>
        <v>0</v>
      </c>
      <c r="K4" s="135">
        <f>(SUM(S4:AJ4))</f>
        <v>0</v>
      </c>
      <c r="L4" s="136"/>
      <c r="M4" s="137">
        <f>ROUND(IF(I4*0.25-0.5&lt;0,0,I4*0.25-0.5),0)-P4-N4</f>
        <v>0</v>
      </c>
      <c r="N4" s="136"/>
      <c r="O4" s="136"/>
      <c r="P4" s="136"/>
      <c r="Q4" s="138">
        <f>I4-(SUM(S4:AB4))+L4</f>
        <v>0</v>
      </c>
      <c r="R4" s="80" t="str">
        <f>IF(Q4&lt;0,"ATENÇÃO","OK")</f>
        <v>OK</v>
      </c>
      <c r="S4" s="182"/>
      <c r="T4" s="184"/>
      <c r="U4" s="8"/>
      <c r="V4" s="8"/>
      <c r="W4" s="8"/>
      <c r="X4" s="8"/>
      <c r="Y4" s="8"/>
      <c r="Z4" s="8"/>
      <c r="AA4" s="8"/>
      <c r="AB4" s="68"/>
      <c r="AC4" s="68"/>
      <c r="AD4" s="68"/>
      <c r="AE4" s="68"/>
      <c r="AF4" s="68"/>
      <c r="AG4" s="8"/>
    </row>
    <row r="5" spans="1:33" ht="39.950000000000003" customHeight="1" x14ac:dyDescent="0.25">
      <c r="A5" s="208"/>
      <c r="B5" s="36">
        <v>2</v>
      </c>
      <c r="C5" s="205"/>
      <c r="D5" s="75" t="s">
        <v>28</v>
      </c>
      <c r="E5" s="82" t="s">
        <v>54</v>
      </c>
      <c r="F5" s="37" t="s">
        <v>76</v>
      </c>
      <c r="G5" s="34" t="s">
        <v>77</v>
      </c>
      <c r="H5" s="38">
        <v>7768</v>
      </c>
      <c r="I5" s="91">
        <v>0</v>
      </c>
      <c r="J5" s="134">
        <f t="shared" ref="J5:J29" si="0">IF(SUM(S5:AJ5)&gt;I5+L5,I5+L5,SUM(S5:AJ5))</f>
        <v>0</v>
      </c>
      <c r="K5" s="135">
        <f t="shared" ref="K5:K29" si="1">(SUM(S5:AJ5))</f>
        <v>0</v>
      </c>
      <c r="L5" s="136"/>
      <c r="M5" s="137">
        <f t="shared" ref="M5:M29" si="2">ROUND(IF(I5*0.25-0.5&lt;0,0,I5*0.25-0.5),0)-P5-N5</f>
        <v>0</v>
      </c>
      <c r="N5" s="136"/>
      <c r="O5" s="136"/>
      <c r="P5" s="136"/>
      <c r="Q5" s="138">
        <f t="shared" ref="Q5:Q29" si="3">I5-(SUM(S5:AB5))+L5</f>
        <v>0</v>
      </c>
      <c r="R5" s="80" t="str">
        <f t="shared" ref="R5:R29" si="4">IF(Q5&lt;0,"ATENÇÃO","OK")</f>
        <v>OK</v>
      </c>
      <c r="S5" s="182"/>
      <c r="T5" s="184"/>
      <c r="U5" s="8"/>
      <c r="V5" s="8"/>
      <c r="W5" s="8"/>
      <c r="X5" s="8"/>
      <c r="Y5" s="8"/>
      <c r="Z5" s="8"/>
      <c r="AA5" s="8"/>
      <c r="AB5" s="68"/>
      <c r="AC5" s="68"/>
      <c r="AD5" s="68"/>
      <c r="AE5" s="68"/>
      <c r="AF5" s="68"/>
      <c r="AG5" s="8"/>
    </row>
    <row r="6" spans="1:33" ht="39.950000000000003" customHeight="1" x14ac:dyDescent="0.25">
      <c r="A6" s="208"/>
      <c r="B6" s="33">
        <v>3</v>
      </c>
      <c r="C6" s="205"/>
      <c r="D6" s="76" t="s">
        <v>29</v>
      </c>
      <c r="E6" s="83" t="s">
        <v>55</v>
      </c>
      <c r="F6" s="48" t="s">
        <v>76</v>
      </c>
      <c r="G6" s="48" t="s">
        <v>77</v>
      </c>
      <c r="H6" s="53">
        <v>3954</v>
      </c>
      <c r="I6" s="91">
        <v>0</v>
      </c>
      <c r="J6" s="134">
        <f t="shared" si="0"/>
        <v>0</v>
      </c>
      <c r="K6" s="135">
        <f t="shared" si="1"/>
        <v>0</v>
      </c>
      <c r="L6" s="136"/>
      <c r="M6" s="137">
        <f t="shared" si="2"/>
        <v>0</v>
      </c>
      <c r="N6" s="136"/>
      <c r="O6" s="136"/>
      <c r="P6" s="136"/>
      <c r="Q6" s="138">
        <f t="shared" si="3"/>
        <v>0</v>
      </c>
      <c r="R6" s="80" t="str">
        <f t="shared" si="4"/>
        <v>OK</v>
      </c>
      <c r="S6" s="182"/>
      <c r="T6" s="182"/>
      <c r="U6" s="8"/>
      <c r="V6" s="8"/>
      <c r="W6" s="8"/>
      <c r="X6" s="8"/>
      <c r="Y6" s="8"/>
      <c r="Z6" s="8"/>
      <c r="AA6" s="8"/>
      <c r="AB6" s="68"/>
      <c r="AC6" s="68"/>
      <c r="AD6" s="68"/>
      <c r="AE6" s="68"/>
      <c r="AF6" s="68"/>
      <c r="AG6" s="8"/>
    </row>
    <row r="7" spans="1:33" ht="39.950000000000003" customHeight="1" x14ac:dyDescent="0.25">
      <c r="A7" s="208"/>
      <c r="B7" s="36">
        <v>4</v>
      </c>
      <c r="C7" s="205"/>
      <c r="D7" s="76" t="s">
        <v>30</v>
      </c>
      <c r="E7" s="83" t="s">
        <v>56</v>
      </c>
      <c r="F7" s="47" t="s">
        <v>76</v>
      </c>
      <c r="G7" s="48" t="s">
        <v>77</v>
      </c>
      <c r="H7" s="30">
        <v>5272</v>
      </c>
      <c r="I7" s="91">
        <v>0</v>
      </c>
      <c r="J7" s="134">
        <f t="shared" si="0"/>
        <v>0</v>
      </c>
      <c r="K7" s="135">
        <f t="shared" si="1"/>
        <v>0</v>
      </c>
      <c r="L7" s="136"/>
      <c r="M7" s="137">
        <f t="shared" si="2"/>
        <v>0</v>
      </c>
      <c r="N7" s="136"/>
      <c r="O7" s="136"/>
      <c r="P7" s="136"/>
      <c r="Q7" s="138">
        <f t="shared" si="3"/>
        <v>0</v>
      </c>
      <c r="R7" s="80" t="str">
        <f t="shared" si="4"/>
        <v>OK</v>
      </c>
      <c r="S7" s="182"/>
      <c r="T7" s="182"/>
      <c r="U7" s="8"/>
      <c r="V7" s="8"/>
      <c r="W7" s="8"/>
      <c r="X7" s="8"/>
      <c r="Y7" s="8"/>
      <c r="Z7" s="8"/>
      <c r="AA7" s="8"/>
      <c r="AB7" s="68"/>
      <c r="AC7" s="68"/>
      <c r="AD7" s="68"/>
      <c r="AE7" s="68"/>
      <c r="AF7" s="68"/>
      <c r="AG7" s="8"/>
    </row>
    <row r="8" spans="1:33" ht="39.950000000000003" customHeight="1" x14ac:dyDescent="0.25">
      <c r="A8" s="209"/>
      <c r="B8" s="33">
        <v>5</v>
      </c>
      <c r="C8" s="206"/>
      <c r="D8" s="77" t="s">
        <v>31</v>
      </c>
      <c r="E8" s="84" t="s">
        <v>57</v>
      </c>
      <c r="F8" s="54" t="s">
        <v>76</v>
      </c>
      <c r="G8" s="55" t="s">
        <v>77</v>
      </c>
      <c r="H8" s="31">
        <v>1134.4000000000001</v>
      </c>
      <c r="I8" s="91">
        <v>5</v>
      </c>
      <c r="J8" s="134">
        <f t="shared" si="0"/>
        <v>0</v>
      </c>
      <c r="K8" s="135">
        <f t="shared" si="1"/>
        <v>0</v>
      </c>
      <c r="L8" s="136"/>
      <c r="M8" s="137">
        <f t="shared" si="2"/>
        <v>1</v>
      </c>
      <c r="N8" s="136"/>
      <c r="O8" s="136"/>
      <c r="P8" s="136"/>
      <c r="Q8" s="138">
        <f t="shared" si="3"/>
        <v>5</v>
      </c>
      <c r="R8" s="80" t="str">
        <f t="shared" si="4"/>
        <v>OK</v>
      </c>
      <c r="S8" s="182"/>
      <c r="T8" s="182"/>
      <c r="U8" s="8"/>
      <c r="V8" s="8"/>
      <c r="W8" s="8"/>
      <c r="X8" s="8"/>
      <c r="Y8" s="8"/>
      <c r="Z8" s="8"/>
      <c r="AA8" s="8"/>
      <c r="AB8" s="68"/>
      <c r="AC8" s="68"/>
      <c r="AD8" s="68"/>
      <c r="AE8" s="68"/>
      <c r="AF8" s="68"/>
      <c r="AG8" s="8"/>
    </row>
    <row r="9" spans="1:33" ht="39.950000000000003" customHeight="1" x14ac:dyDescent="0.25">
      <c r="A9" s="46">
        <v>3</v>
      </c>
      <c r="B9" s="33">
        <v>7</v>
      </c>
      <c r="C9" s="56" t="s">
        <v>80</v>
      </c>
      <c r="D9" s="57" t="s">
        <v>32</v>
      </c>
      <c r="E9" s="85" t="s">
        <v>58</v>
      </c>
      <c r="F9" s="59" t="s">
        <v>76</v>
      </c>
      <c r="G9" s="58" t="s">
        <v>77</v>
      </c>
      <c r="H9" s="30">
        <v>725</v>
      </c>
      <c r="I9" s="91">
        <v>0</v>
      </c>
      <c r="J9" s="134">
        <f t="shared" si="0"/>
        <v>0</v>
      </c>
      <c r="K9" s="135">
        <f t="shared" si="1"/>
        <v>0</v>
      </c>
      <c r="L9" s="136"/>
      <c r="M9" s="137">
        <f t="shared" si="2"/>
        <v>0</v>
      </c>
      <c r="N9" s="136"/>
      <c r="O9" s="136"/>
      <c r="P9" s="136"/>
      <c r="Q9" s="138">
        <f t="shared" si="3"/>
        <v>0</v>
      </c>
      <c r="R9" s="80" t="str">
        <f t="shared" si="4"/>
        <v>OK</v>
      </c>
      <c r="S9" s="182"/>
      <c r="T9" s="183"/>
      <c r="U9" s="8"/>
      <c r="V9" s="8"/>
      <c r="W9" s="8"/>
      <c r="X9" s="8"/>
      <c r="Y9" s="8"/>
      <c r="Z9" s="8"/>
      <c r="AA9" s="8"/>
      <c r="AB9" s="68"/>
      <c r="AC9" s="68"/>
      <c r="AD9" s="68"/>
      <c r="AE9" s="68"/>
      <c r="AF9" s="68"/>
      <c r="AG9" s="8"/>
    </row>
    <row r="10" spans="1:33" ht="39.950000000000003" customHeight="1" x14ac:dyDescent="0.25">
      <c r="A10" s="29">
        <v>4</v>
      </c>
      <c r="B10" s="36">
        <v>8</v>
      </c>
      <c r="C10" s="56" t="s">
        <v>80</v>
      </c>
      <c r="D10" s="65" t="s">
        <v>33</v>
      </c>
      <c r="E10" s="86" t="s">
        <v>59</v>
      </c>
      <c r="F10" s="66" t="s">
        <v>76</v>
      </c>
      <c r="G10" s="67" t="s">
        <v>77</v>
      </c>
      <c r="H10" s="30">
        <v>1983.33</v>
      </c>
      <c r="I10" s="91">
        <v>1</v>
      </c>
      <c r="J10" s="134">
        <f t="shared" si="0"/>
        <v>1</v>
      </c>
      <c r="K10" s="135">
        <f t="shared" si="1"/>
        <v>1</v>
      </c>
      <c r="L10" s="136"/>
      <c r="M10" s="137">
        <f t="shared" si="2"/>
        <v>0</v>
      </c>
      <c r="N10" s="136"/>
      <c r="O10" s="136"/>
      <c r="P10" s="136"/>
      <c r="Q10" s="138">
        <f t="shared" si="3"/>
        <v>0</v>
      </c>
      <c r="R10" s="80" t="str">
        <f t="shared" si="4"/>
        <v>OK</v>
      </c>
      <c r="S10" s="182">
        <v>1</v>
      </c>
      <c r="T10" s="183"/>
      <c r="U10" s="68"/>
      <c r="V10" s="68"/>
      <c r="W10" s="68"/>
      <c r="X10" s="68"/>
      <c r="Y10" s="68"/>
      <c r="Z10" s="68"/>
      <c r="AA10" s="68"/>
      <c r="AB10" s="68"/>
      <c r="AC10" s="68"/>
      <c r="AD10" s="68"/>
      <c r="AE10" s="68"/>
      <c r="AF10" s="68"/>
      <c r="AG10" s="68"/>
    </row>
    <row r="11" spans="1:33" ht="49.5" customHeight="1" x14ac:dyDescent="0.25">
      <c r="A11" s="29">
        <v>6</v>
      </c>
      <c r="B11" s="36">
        <v>10</v>
      </c>
      <c r="C11" s="64" t="s">
        <v>81</v>
      </c>
      <c r="D11" s="65" t="s">
        <v>34</v>
      </c>
      <c r="E11" s="86" t="s">
        <v>60</v>
      </c>
      <c r="F11" s="66" t="s">
        <v>76</v>
      </c>
      <c r="G11" s="67" t="s">
        <v>77</v>
      </c>
      <c r="H11" s="30">
        <v>948</v>
      </c>
      <c r="I11" s="91">
        <v>0</v>
      </c>
      <c r="J11" s="134">
        <f t="shared" si="0"/>
        <v>0</v>
      </c>
      <c r="K11" s="135">
        <f t="shared" si="1"/>
        <v>0</v>
      </c>
      <c r="L11" s="136"/>
      <c r="M11" s="137">
        <f t="shared" si="2"/>
        <v>0</v>
      </c>
      <c r="N11" s="136"/>
      <c r="O11" s="136"/>
      <c r="P11" s="136"/>
      <c r="Q11" s="138">
        <f t="shared" si="3"/>
        <v>0</v>
      </c>
      <c r="R11" s="80" t="str">
        <f t="shared" si="4"/>
        <v>OK</v>
      </c>
      <c r="S11" s="182"/>
      <c r="T11" s="183"/>
      <c r="U11" s="68"/>
      <c r="V11" s="68"/>
      <c r="W11" s="68"/>
      <c r="X11" s="68"/>
      <c r="Y11" s="68"/>
      <c r="Z11" s="68"/>
      <c r="AA11" s="68"/>
      <c r="AB11" s="68"/>
      <c r="AC11" s="68"/>
      <c r="AD11" s="68"/>
      <c r="AE11" s="68"/>
      <c r="AF11" s="68"/>
      <c r="AG11" s="68"/>
    </row>
    <row r="12" spans="1:33" ht="39.950000000000003" customHeight="1" x14ac:dyDescent="0.25">
      <c r="A12" s="46">
        <v>7</v>
      </c>
      <c r="B12" s="33">
        <v>11</v>
      </c>
      <c r="C12" s="64" t="s">
        <v>82</v>
      </c>
      <c r="D12" s="65" t="s">
        <v>35</v>
      </c>
      <c r="E12" s="86" t="s">
        <v>61</v>
      </c>
      <c r="F12" s="66" t="s">
        <v>76</v>
      </c>
      <c r="G12" s="67" t="s">
        <v>77</v>
      </c>
      <c r="H12" s="30">
        <v>2316.66</v>
      </c>
      <c r="I12" s="91">
        <v>0</v>
      </c>
      <c r="J12" s="134">
        <f t="shared" si="0"/>
        <v>0</v>
      </c>
      <c r="K12" s="135">
        <f t="shared" si="1"/>
        <v>0</v>
      </c>
      <c r="L12" s="136"/>
      <c r="M12" s="137">
        <f t="shared" si="2"/>
        <v>0</v>
      </c>
      <c r="N12" s="136"/>
      <c r="O12" s="136"/>
      <c r="P12" s="136"/>
      <c r="Q12" s="138">
        <f t="shared" si="3"/>
        <v>0</v>
      </c>
      <c r="R12" s="80" t="str">
        <f t="shared" si="4"/>
        <v>OK</v>
      </c>
      <c r="S12" s="182"/>
      <c r="T12" s="183"/>
      <c r="U12" s="68"/>
      <c r="V12" s="68"/>
      <c r="W12" s="68"/>
      <c r="X12" s="68"/>
      <c r="Y12" s="68"/>
      <c r="Z12" s="68"/>
      <c r="AA12" s="68"/>
      <c r="AB12" s="68"/>
      <c r="AC12" s="68"/>
      <c r="AD12" s="68"/>
      <c r="AE12" s="68"/>
      <c r="AF12" s="68"/>
      <c r="AG12" s="68"/>
    </row>
    <row r="13" spans="1:33" ht="39.950000000000003" customHeight="1" x14ac:dyDescent="0.25">
      <c r="A13" s="29">
        <v>8</v>
      </c>
      <c r="B13" s="36">
        <v>12</v>
      </c>
      <c r="C13" s="64" t="s">
        <v>83</v>
      </c>
      <c r="D13" s="65" t="s">
        <v>36</v>
      </c>
      <c r="E13" s="86" t="s">
        <v>62</v>
      </c>
      <c r="F13" s="66" t="s">
        <v>76</v>
      </c>
      <c r="G13" s="67" t="s">
        <v>77</v>
      </c>
      <c r="H13" s="30">
        <v>3230</v>
      </c>
      <c r="I13" s="91">
        <v>0</v>
      </c>
      <c r="J13" s="134">
        <f t="shared" si="0"/>
        <v>0</v>
      </c>
      <c r="K13" s="135">
        <f t="shared" si="1"/>
        <v>0</v>
      </c>
      <c r="L13" s="136"/>
      <c r="M13" s="137">
        <f t="shared" si="2"/>
        <v>0</v>
      </c>
      <c r="N13" s="136"/>
      <c r="O13" s="136"/>
      <c r="P13" s="136"/>
      <c r="Q13" s="138">
        <f t="shared" si="3"/>
        <v>0</v>
      </c>
      <c r="R13" s="80" t="str">
        <f t="shared" si="4"/>
        <v>OK</v>
      </c>
      <c r="S13" s="182"/>
      <c r="T13" s="183"/>
      <c r="U13" s="68"/>
      <c r="V13" s="68"/>
      <c r="W13" s="68"/>
      <c r="X13" s="68"/>
      <c r="Y13" s="68"/>
      <c r="Z13" s="68"/>
      <c r="AA13" s="68"/>
      <c r="AB13" s="68"/>
      <c r="AC13" s="68"/>
      <c r="AD13" s="68"/>
      <c r="AE13" s="68"/>
      <c r="AF13" s="68"/>
      <c r="AG13" s="68"/>
    </row>
    <row r="14" spans="1:33" ht="51.75" customHeight="1" x14ac:dyDescent="0.25">
      <c r="A14" s="46">
        <v>9</v>
      </c>
      <c r="B14" s="33">
        <v>13</v>
      </c>
      <c r="C14" s="64" t="s">
        <v>84</v>
      </c>
      <c r="D14" s="65" t="s">
        <v>37</v>
      </c>
      <c r="E14" s="86" t="s">
        <v>63</v>
      </c>
      <c r="F14" s="66" t="s">
        <v>76</v>
      </c>
      <c r="G14" s="67" t="s">
        <v>77</v>
      </c>
      <c r="H14" s="30">
        <v>65900</v>
      </c>
      <c r="I14" s="91">
        <v>0</v>
      </c>
      <c r="J14" s="134">
        <f t="shared" si="0"/>
        <v>0</v>
      </c>
      <c r="K14" s="135">
        <f t="shared" si="1"/>
        <v>0</v>
      </c>
      <c r="L14" s="136"/>
      <c r="M14" s="137">
        <f t="shared" si="2"/>
        <v>0</v>
      </c>
      <c r="N14" s="136"/>
      <c r="O14" s="136"/>
      <c r="P14" s="136"/>
      <c r="Q14" s="138">
        <f t="shared" si="3"/>
        <v>0</v>
      </c>
      <c r="R14" s="80" t="str">
        <f t="shared" si="4"/>
        <v>OK</v>
      </c>
      <c r="S14" s="182"/>
      <c r="T14" s="183"/>
      <c r="U14" s="68"/>
      <c r="V14" s="68"/>
      <c r="W14" s="68"/>
      <c r="X14" s="68"/>
      <c r="Y14" s="68"/>
      <c r="Z14" s="68"/>
      <c r="AA14" s="68"/>
      <c r="AB14" s="68"/>
      <c r="AC14" s="68"/>
      <c r="AD14" s="68"/>
      <c r="AE14" s="68"/>
      <c r="AF14" s="68"/>
      <c r="AG14" s="68"/>
    </row>
    <row r="15" spans="1:33" ht="39.950000000000003" customHeight="1" x14ac:dyDescent="0.25">
      <c r="A15" s="29">
        <v>10</v>
      </c>
      <c r="B15" s="36">
        <v>14</v>
      </c>
      <c r="C15" s="56" t="s">
        <v>80</v>
      </c>
      <c r="D15" s="65" t="s">
        <v>38</v>
      </c>
      <c r="E15" s="86" t="s">
        <v>64</v>
      </c>
      <c r="F15" s="66" t="s">
        <v>76</v>
      </c>
      <c r="G15" s="67" t="s">
        <v>77</v>
      </c>
      <c r="H15" s="30">
        <v>17332</v>
      </c>
      <c r="I15" s="91">
        <v>0</v>
      </c>
      <c r="J15" s="134">
        <f t="shared" si="0"/>
        <v>0</v>
      </c>
      <c r="K15" s="135">
        <f t="shared" si="1"/>
        <v>0</v>
      </c>
      <c r="L15" s="136"/>
      <c r="M15" s="137">
        <f t="shared" si="2"/>
        <v>0</v>
      </c>
      <c r="N15" s="136"/>
      <c r="O15" s="136"/>
      <c r="P15" s="136"/>
      <c r="Q15" s="138">
        <f t="shared" si="3"/>
        <v>0</v>
      </c>
      <c r="R15" s="80" t="str">
        <f t="shared" si="4"/>
        <v>OK</v>
      </c>
      <c r="S15" s="182"/>
      <c r="T15" s="183"/>
      <c r="U15" s="68"/>
      <c r="V15" s="68"/>
      <c r="W15" s="68"/>
      <c r="X15" s="68"/>
      <c r="Y15" s="68"/>
      <c r="Z15" s="68"/>
      <c r="AA15" s="68"/>
      <c r="AB15" s="68"/>
      <c r="AC15" s="68"/>
      <c r="AD15" s="68"/>
      <c r="AE15" s="68"/>
      <c r="AF15" s="68"/>
      <c r="AG15" s="68"/>
    </row>
    <row r="16" spans="1:33" ht="39.950000000000003" customHeight="1" x14ac:dyDescent="0.25">
      <c r="A16" s="46">
        <v>11</v>
      </c>
      <c r="B16" s="33">
        <v>15</v>
      </c>
      <c r="C16" s="56" t="s">
        <v>80</v>
      </c>
      <c r="D16" s="65" t="s">
        <v>39</v>
      </c>
      <c r="E16" s="86" t="s">
        <v>65</v>
      </c>
      <c r="F16" s="66" t="s">
        <v>76</v>
      </c>
      <c r="G16" s="67" t="s">
        <v>77</v>
      </c>
      <c r="H16" s="30">
        <v>130000</v>
      </c>
      <c r="I16" s="91">
        <v>0</v>
      </c>
      <c r="J16" s="134">
        <f t="shared" si="0"/>
        <v>0</v>
      </c>
      <c r="K16" s="135">
        <f t="shared" si="1"/>
        <v>0</v>
      </c>
      <c r="L16" s="136"/>
      <c r="M16" s="137">
        <f t="shared" si="2"/>
        <v>0</v>
      </c>
      <c r="N16" s="136"/>
      <c r="O16" s="136"/>
      <c r="P16" s="136"/>
      <c r="Q16" s="138">
        <f t="shared" si="3"/>
        <v>0</v>
      </c>
      <c r="R16" s="80" t="str">
        <f t="shared" si="4"/>
        <v>OK</v>
      </c>
      <c r="S16" s="182"/>
      <c r="T16" s="183"/>
      <c r="U16" s="68"/>
      <c r="V16" s="68"/>
      <c r="W16" s="68"/>
      <c r="X16" s="68"/>
      <c r="Y16" s="68"/>
      <c r="Z16" s="68"/>
      <c r="AA16" s="68"/>
      <c r="AB16" s="68"/>
      <c r="AC16" s="68"/>
      <c r="AD16" s="68"/>
      <c r="AE16" s="68"/>
      <c r="AF16" s="68"/>
      <c r="AG16" s="68"/>
    </row>
    <row r="17" spans="1:33" ht="39.950000000000003" customHeight="1" x14ac:dyDescent="0.25">
      <c r="A17" s="221">
        <v>14</v>
      </c>
      <c r="B17" s="36">
        <v>18</v>
      </c>
      <c r="C17" s="204" t="s">
        <v>85</v>
      </c>
      <c r="D17" s="65" t="s">
        <v>40</v>
      </c>
      <c r="E17" s="86" t="s">
        <v>66</v>
      </c>
      <c r="F17" s="66" t="s">
        <v>76</v>
      </c>
      <c r="G17" s="67" t="s">
        <v>77</v>
      </c>
      <c r="H17" s="30">
        <v>17500</v>
      </c>
      <c r="I17" s="91">
        <v>0</v>
      </c>
      <c r="J17" s="134">
        <f t="shared" si="0"/>
        <v>0</v>
      </c>
      <c r="K17" s="135">
        <f t="shared" si="1"/>
        <v>0</v>
      </c>
      <c r="L17" s="136"/>
      <c r="M17" s="137">
        <f t="shared" si="2"/>
        <v>0</v>
      </c>
      <c r="N17" s="136"/>
      <c r="O17" s="136"/>
      <c r="P17" s="136"/>
      <c r="Q17" s="138">
        <f t="shared" si="3"/>
        <v>0</v>
      </c>
      <c r="R17" s="80" t="str">
        <f t="shared" si="4"/>
        <v>OK</v>
      </c>
      <c r="S17" s="182"/>
      <c r="T17" s="183"/>
      <c r="U17" s="68"/>
      <c r="V17" s="68"/>
      <c r="W17" s="68"/>
      <c r="X17" s="68"/>
      <c r="Y17" s="68"/>
      <c r="Z17" s="68"/>
      <c r="AA17" s="68"/>
      <c r="AB17" s="68"/>
      <c r="AC17" s="68"/>
      <c r="AD17" s="68"/>
      <c r="AE17" s="68"/>
      <c r="AF17" s="68"/>
      <c r="AG17" s="68"/>
    </row>
    <row r="18" spans="1:33" ht="39.950000000000003" customHeight="1" x14ac:dyDescent="0.25">
      <c r="A18" s="222"/>
      <c r="B18" s="33">
        <v>19</v>
      </c>
      <c r="C18" s="224"/>
      <c r="D18" s="65" t="s">
        <v>41</v>
      </c>
      <c r="E18" s="86" t="s">
        <v>67</v>
      </c>
      <c r="F18" s="66" t="s">
        <v>76</v>
      </c>
      <c r="G18" s="67" t="s">
        <v>77</v>
      </c>
      <c r="H18" s="30">
        <v>6028</v>
      </c>
      <c r="I18" s="91">
        <v>0</v>
      </c>
      <c r="J18" s="134">
        <f t="shared" si="0"/>
        <v>0</v>
      </c>
      <c r="K18" s="135">
        <f t="shared" si="1"/>
        <v>0</v>
      </c>
      <c r="L18" s="136"/>
      <c r="M18" s="137">
        <f t="shared" si="2"/>
        <v>0</v>
      </c>
      <c r="N18" s="136"/>
      <c r="O18" s="136"/>
      <c r="P18" s="136"/>
      <c r="Q18" s="138">
        <f t="shared" si="3"/>
        <v>0</v>
      </c>
      <c r="R18" s="80" t="str">
        <f t="shared" si="4"/>
        <v>OK</v>
      </c>
      <c r="S18" s="182"/>
      <c r="T18" s="183"/>
      <c r="U18" s="68"/>
      <c r="V18" s="68"/>
      <c r="W18" s="68"/>
      <c r="X18" s="68"/>
      <c r="Y18" s="68"/>
      <c r="Z18" s="68"/>
      <c r="AA18" s="68"/>
      <c r="AB18" s="68"/>
      <c r="AC18" s="68"/>
      <c r="AD18" s="68"/>
      <c r="AE18" s="68"/>
      <c r="AF18" s="68"/>
      <c r="AG18" s="68"/>
    </row>
    <row r="19" spans="1:33" ht="39.950000000000003" customHeight="1" x14ac:dyDescent="0.25">
      <c r="A19" s="222"/>
      <c r="B19" s="36">
        <v>20</v>
      </c>
      <c r="C19" s="224"/>
      <c r="D19" s="49" t="s">
        <v>42</v>
      </c>
      <c r="E19" s="87" t="s">
        <v>68</v>
      </c>
      <c r="F19" s="51" t="s">
        <v>76</v>
      </c>
      <c r="G19" s="50" t="s">
        <v>77</v>
      </c>
      <c r="H19" s="28">
        <v>8100</v>
      </c>
      <c r="I19" s="91">
        <v>0</v>
      </c>
      <c r="J19" s="134">
        <f t="shared" si="0"/>
        <v>0</v>
      </c>
      <c r="K19" s="135">
        <f t="shared" si="1"/>
        <v>0</v>
      </c>
      <c r="L19" s="136"/>
      <c r="M19" s="137">
        <f t="shared" si="2"/>
        <v>0</v>
      </c>
      <c r="N19" s="136"/>
      <c r="O19" s="136"/>
      <c r="P19" s="136"/>
      <c r="Q19" s="138">
        <f t="shared" si="3"/>
        <v>0</v>
      </c>
      <c r="R19" s="80" t="str">
        <f t="shared" si="4"/>
        <v>OK</v>
      </c>
      <c r="S19" s="182"/>
      <c r="T19" s="182"/>
      <c r="U19" s="8"/>
      <c r="V19" s="8"/>
      <c r="W19" s="8"/>
      <c r="X19" s="8"/>
      <c r="Y19" s="8"/>
      <c r="Z19" s="8"/>
      <c r="AA19" s="8"/>
      <c r="AB19" s="68"/>
      <c r="AC19" s="68"/>
      <c r="AD19" s="68"/>
      <c r="AE19" s="68"/>
      <c r="AF19" s="68"/>
      <c r="AG19" s="8"/>
    </row>
    <row r="20" spans="1:33" ht="39.950000000000003" customHeight="1" x14ac:dyDescent="0.25">
      <c r="A20" s="222"/>
      <c r="B20" s="33">
        <v>21</v>
      </c>
      <c r="C20" s="224"/>
      <c r="D20" s="71" t="s">
        <v>43</v>
      </c>
      <c r="E20" s="88" t="s">
        <v>69</v>
      </c>
      <c r="F20" s="73" t="s">
        <v>76</v>
      </c>
      <c r="G20" s="72" t="s">
        <v>77</v>
      </c>
      <c r="H20" s="30">
        <v>6925.08</v>
      </c>
      <c r="I20" s="91">
        <v>0</v>
      </c>
      <c r="J20" s="134">
        <f t="shared" si="0"/>
        <v>0</v>
      </c>
      <c r="K20" s="135">
        <f t="shared" si="1"/>
        <v>0</v>
      </c>
      <c r="L20" s="136"/>
      <c r="M20" s="137">
        <f t="shared" si="2"/>
        <v>0</v>
      </c>
      <c r="N20" s="136"/>
      <c r="O20" s="136"/>
      <c r="P20" s="136"/>
      <c r="Q20" s="138">
        <f t="shared" si="3"/>
        <v>0</v>
      </c>
      <c r="R20" s="80" t="str">
        <f t="shared" si="4"/>
        <v>OK</v>
      </c>
      <c r="S20" s="182"/>
      <c r="T20" s="182"/>
      <c r="U20" s="68"/>
      <c r="V20" s="68"/>
      <c r="W20" s="68"/>
      <c r="X20" s="68"/>
      <c r="Y20" s="68"/>
      <c r="Z20" s="68"/>
      <c r="AA20" s="68"/>
      <c r="AB20" s="68"/>
      <c r="AC20" s="68"/>
      <c r="AD20" s="68"/>
      <c r="AE20" s="68"/>
      <c r="AF20" s="68"/>
      <c r="AG20" s="68"/>
    </row>
    <row r="21" spans="1:33" ht="39.950000000000003" customHeight="1" x14ac:dyDescent="0.25">
      <c r="A21" s="223"/>
      <c r="B21" s="36">
        <v>22</v>
      </c>
      <c r="C21" s="206"/>
      <c r="D21" s="71" t="s">
        <v>44</v>
      </c>
      <c r="E21" s="88" t="s">
        <v>70</v>
      </c>
      <c r="F21" s="73" t="s">
        <v>76</v>
      </c>
      <c r="G21" s="72" t="s">
        <v>77</v>
      </c>
      <c r="H21" s="30">
        <v>6762.77</v>
      </c>
      <c r="I21" s="91">
        <v>0</v>
      </c>
      <c r="J21" s="134">
        <f t="shared" si="0"/>
        <v>0</v>
      </c>
      <c r="K21" s="135">
        <f t="shared" si="1"/>
        <v>0</v>
      </c>
      <c r="L21" s="136"/>
      <c r="M21" s="137">
        <f t="shared" si="2"/>
        <v>0</v>
      </c>
      <c r="N21" s="136"/>
      <c r="O21" s="136"/>
      <c r="P21" s="136"/>
      <c r="Q21" s="138">
        <f t="shared" si="3"/>
        <v>0</v>
      </c>
      <c r="R21" s="80" t="str">
        <f t="shared" si="4"/>
        <v>OK</v>
      </c>
      <c r="S21" s="182"/>
      <c r="T21" s="182"/>
      <c r="U21" s="68"/>
      <c r="V21" s="68"/>
      <c r="W21" s="68"/>
      <c r="X21" s="68"/>
      <c r="Y21" s="68"/>
      <c r="Z21" s="68"/>
      <c r="AA21" s="68"/>
      <c r="AB21" s="68"/>
      <c r="AC21" s="68"/>
      <c r="AD21" s="68"/>
      <c r="AE21" s="68"/>
      <c r="AF21" s="68"/>
      <c r="AG21" s="68"/>
    </row>
    <row r="22" spans="1:33" ht="39.950000000000003" customHeight="1" x14ac:dyDescent="0.25">
      <c r="A22" s="46">
        <v>15</v>
      </c>
      <c r="B22" s="33">
        <v>23</v>
      </c>
      <c r="C22" s="56" t="s">
        <v>80</v>
      </c>
      <c r="D22" s="71" t="s">
        <v>45</v>
      </c>
      <c r="E22" s="88" t="s">
        <v>71</v>
      </c>
      <c r="F22" s="73" t="s">
        <v>76</v>
      </c>
      <c r="G22" s="72" t="s">
        <v>77</v>
      </c>
      <c r="H22" s="30">
        <v>30100</v>
      </c>
      <c r="I22" s="91">
        <v>0</v>
      </c>
      <c r="J22" s="134">
        <f t="shared" si="0"/>
        <v>0</v>
      </c>
      <c r="K22" s="135">
        <f t="shared" si="1"/>
        <v>0</v>
      </c>
      <c r="L22" s="136"/>
      <c r="M22" s="137">
        <f t="shared" si="2"/>
        <v>0</v>
      </c>
      <c r="N22" s="136"/>
      <c r="O22" s="136"/>
      <c r="P22" s="136"/>
      <c r="Q22" s="138">
        <f t="shared" si="3"/>
        <v>0</v>
      </c>
      <c r="R22" s="80" t="str">
        <f t="shared" si="4"/>
        <v>OK</v>
      </c>
      <c r="S22" s="182"/>
      <c r="T22" s="182"/>
      <c r="U22" s="68"/>
      <c r="V22" s="68"/>
      <c r="W22" s="68"/>
      <c r="X22" s="68"/>
      <c r="Y22" s="68"/>
      <c r="Z22" s="68"/>
      <c r="AA22" s="68"/>
      <c r="AB22" s="68"/>
      <c r="AC22" s="68"/>
      <c r="AD22" s="68"/>
      <c r="AE22" s="68"/>
      <c r="AF22" s="68"/>
      <c r="AG22" s="68"/>
    </row>
    <row r="23" spans="1:33" ht="49.5" customHeight="1" x14ac:dyDescent="0.25">
      <c r="A23" s="46">
        <v>16</v>
      </c>
      <c r="B23" s="36">
        <v>24</v>
      </c>
      <c r="C23" s="70" t="s">
        <v>86</v>
      </c>
      <c r="D23" s="71" t="s">
        <v>46</v>
      </c>
      <c r="E23" s="88" t="s">
        <v>72</v>
      </c>
      <c r="F23" s="73" t="s">
        <v>76</v>
      </c>
      <c r="G23" s="72" t="s">
        <v>77</v>
      </c>
      <c r="H23" s="30">
        <v>3239.6</v>
      </c>
      <c r="I23" s="91">
        <v>0</v>
      </c>
      <c r="J23" s="134">
        <f t="shared" si="0"/>
        <v>0</v>
      </c>
      <c r="K23" s="135">
        <f t="shared" si="1"/>
        <v>0</v>
      </c>
      <c r="L23" s="136"/>
      <c r="M23" s="137">
        <f t="shared" si="2"/>
        <v>0</v>
      </c>
      <c r="N23" s="136"/>
      <c r="O23" s="136"/>
      <c r="P23" s="136"/>
      <c r="Q23" s="138">
        <f t="shared" si="3"/>
        <v>0</v>
      </c>
      <c r="R23" s="80" t="str">
        <f t="shared" si="4"/>
        <v>OK</v>
      </c>
      <c r="S23" s="182"/>
      <c r="T23" s="182"/>
      <c r="U23" s="68"/>
      <c r="V23" s="68"/>
      <c r="W23" s="68"/>
      <c r="X23" s="68"/>
      <c r="Y23" s="68"/>
      <c r="Z23" s="68"/>
      <c r="AA23" s="68"/>
      <c r="AB23" s="68"/>
      <c r="AC23" s="68"/>
      <c r="AD23" s="68"/>
      <c r="AE23" s="68"/>
      <c r="AF23" s="68"/>
      <c r="AG23" s="68"/>
    </row>
    <row r="24" spans="1:33" ht="39.950000000000003" customHeight="1" x14ac:dyDescent="0.25">
      <c r="A24" s="46">
        <v>18</v>
      </c>
      <c r="B24" s="36">
        <v>26</v>
      </c>
      <c r="C24" s="56" t="s">
        <v>80</v>
      </c>
      <c r="D24" s="71" t="s">
        <v>47</v>
      </c>
      <c r="E24" s="88" t="s">
        <v>73</v>
      </c>
      <c r="F24" s="73" t="s">
        <v>76</v>
      </c>
      <c r="G24" s="72" t="s">
        <v>77</v>
      </c>
      <c r="H24" s="30">
        <v>2140.61</v>
      </c>
      <c r="I24" s="91">
        <v>15</v>
      </c>
      <c r="J24" s="134">
        <f t="shared" si="0"/>
        <v>15</v>
      </c>
      <c r="K24" s="135">
        <f t="shared" si="1"/>
        <v>15</v>
      </c>
      <c r="L24" s="136"/>
      <c r="M24" s="137">
        <f t="shared" si="2"/>
        <v>3</v>
      </c>
      <c r="N24" s="136"/>
      <c r="O24" s="136"/>
      <c r="P24" s="136"/>
      <c r="Q24" s="138">
        <f t="shared" si="3"/>
        <v>0</v>
      </c>
      <c r="R24" s="80" t="str">
        <f t="shared" si="4"/>
        <v>OK</v>
      </c>
      <c r="S24" s="182"/>
      <c r="T24" s="182">
        <v>15</v>
      </c>
      <c r="U24" s="68"/>
      <c r="V24" s="68"/>
      <c r="W24" s="68"/>
      <c r="X24" s="68"/>
      <c r="Y24" s="68"/>
      <c r="Z24" s="68"/>
      <c r="AA24" s="68"/>
      <c r="AB24" s="68"/>
      <c r="AC24" s="68"/>
      <c r="AD24" s="68"/>
      <c r="AE24" s="68"/>
      <c r="AF24" s="68"/>
      <c r="AG24" s="68"/>
    </row>
    <row r="25" spans="1:33" ht="39.950000000000003" customHeight="1" x14ac:dyDescent="0.25">
      <c r="A25" s="46">
        <v>19</v>
      </c>
      <c r="B25" s="33">
        <v>27</v>
      </c>
      <c r="C25" s="64" t="s">
        <v>82</v>
      </c>
      <c r="D25" s="71" t="s">
        <v>48</v>
      </c>
      <c r="E25" s="88" t="s">
        <v>74</v>
      </c>
      <c r="F25" s="73" t="s">
        <v>76</v>
      </c>
      <c r="G25" s="72" t="s">
        <v>77</v>
      </c>
      <c r="H25" s="30">
        <v>4749.99</v>
      </c>
      <c r="I25" s="91">
        <v>0</v>
      </c>
      <c r="J25" s="134">
        <f t="shared" si="0"/>
        <v>0</v>
      </c>
      <c r="K25" s="135">
        <f t="shared" si="1"/>
        <v>0</v>
      </c>
      <c r="L25" s="136"/>
      <c r="M25" s="137">
        <f t="shared" si="2"/>
        <v>0</v>
      </c>
      <c r="N25" s="136"/>
      <c r="O25" s="136"/>
      <c r="P25" s="136"/>
      <c r="Q25" s="138">
        <f t="shared" si="3"/>
        <v>0</v>
      </c>
      <c r="R25" s="80" t="str">
        <f t="shared" si="4"/>
        <v>OK</v>
      </c>
      <c r="S25" s="182"/>
      <c r="T25" s="182"/>
      <c r="U25" s="68"/>
      <c r="V25" s="68"/>
      <c r="W25" s="68"/>
      <c r="X25" s="68"/>
      <c r="Y25" s="68"/>
      <c r="Z25" s="68"/>
      <c r="AA25" s="68"/>
      <c r="AB25" s="68"/>
      <c r="AC25" s="68"/>
      <c r="AD25" s="68"/>
      <c r="AE25" s="68"/>
      <c r="AF25" s="68"/>
      <c r="AG25" s="68"/>
    </row>
    <row r="26" spans="1:33" ht="39.950000000000003" customHeight="1" x14ac:dyDescent="0.25">
      <c r="A26" s="221">
        <v>20</v>
      </c>
      <c r="B26" s="36">
        <v>28</v>
      </c>
      <c r="C26" s="225" t="s">
        <v>87</v>
      </c>
      <c r="D26" s="71" t="s">
        <v>49</v>
      </c>
      <c r="E26" s="88" t="s">
        <v>75</v>
      </c>
      <c r="F26" s="73" t="s">
        <v>76</v>
      </c>
      <c r="G26" s="72" t="s">
        <v>77</v>
      </c>
      <c r="H26" s="30">
        <v>19713</v>
      </c>
      <c r="I26" s="91">
        <v>1</v>
      </c>
      <c r="J26" s="134">
        <f t="shared" si="0"/>
        <v>0</v>
      </c>
      <c r="K26" s="135">
        <f t="shared" si="1"/>
        <v>0</v>
      </c>
      <c r="L26" s="136"/>
      <c r="M26" s="137">
        <f t="shared" si="2"/>
        <v>0</v>
      </c>
      <c r="N26" s="136"/>
      <c r="O26" s="136"/>
      <c r="P26" s="136"/>
      <c r="Q26" s="138">
        <f t="shared" si="3"/>
        <v>1</v>
      </c>
      <c r="R26" s="80" t="str">
        <f t="shared" si="4"/>
        <v>OK</v>
      </c>
      <c r="S26" s="182"/>
      <c r="T26" s="182"/>
      <c r="U26" s="68"/>
      <c r="V26" s="68"/>
      <c r="W26" s="68"/>
      <c r="X26" s="68"/>
      <c r="Y26" s="68"/>
      <c r="Z26" s="68"/>
      <c r="AA26" s="68"/>
      <c r="AB26" s="68"/>
      <c r="AC26" s="68"/>
      <c r="AD26" s="68"/>
      <c r="AE26" s="68"/>
      <c r="AF26" s="68"/>
      <c r="AG26" s="68"/>
    </row>
    <row r="27" spans="1:33" ht="39.950000000000003" customHeight="1" x14ac:dyDescent="0.25">
      <c r="A27" s="222"/>
      <c r="B27" s="33">
        <v>29</v>
      </c>
      <c r="C27" s="226"/>
      <c r="D27" s="71" t="s">
        <v>50</v>
      </c>
      <c r="E27" s="88" t="s">
        <v>75</v>
      </c>
      <c r="F27" s="73" t="s">
        <v>76</v>
      </c>
      <c r="G27" s="72" t="s">
        <v>77</v>
      </c>
      <c r="H27" s="30">
        <v>19713</v>
      </c>
      <c r="I27" s="91">
        <v>0</v>
      </c>
      <c r="J27" s="134">
        <f t="shared" si="0"/>
        <v>0</v>
      </c>
      <c r="K27" s="135">
        <f t="shared" si="1"/>
        <v>0</v>
      </c>
      <c r="L27" s="136"/>
      <c r="M27" s="137">
        <f t="shared" si="2"/>
        <v>0</v>
      </c>
      <c r="N27" s="136"/>
      <c r="O27" s="136"/>
      <c r="P27" s="136"/>
      <c r="Q27" s="138">
        <f t="shared" si="3"/>
        <v>0</v>
      </c>
      <c r="R27" s="80" t="str">
        <f t="shared" si="4"/>
        <v>OK</v>
      </c>
      <c r="S27" s="182"/>
      <c r="T27" s="182"/>
      <c r="U27" s="68"/>
      <c r="V27" s="68"/>
      <c r="W27" s="68"/>
      <c r="X27" s="68"/>
      <c r="Y27" s="68"/>
      <c r="Z27" s="68"/>
      <c r="AA27" s="68"/>
      <c r="AB27" s="68"/>
      <c r="AC27" s="68"/>
      <c r="AD27" s="68"/>
      <c r="AE27" s="68"/>
      <c r="AF27" s="68"/>
      <c r="AG27" s="68"/>
    </row>
    <row r="28" spans="1:33" ht="39.950000000000003" customHeight="1" x14ac:dyDescent="0.25">
      <c r="A28" s="222"/>
      <c r="B28" s="36">
        <v>30</v>
      </c>
      <c r="C28" s="226"/>
      <c r="D28" s="71" t="s">
        <v>51</v>
      </c>
      <c r="E28" s="88" t="s">
        <v>75</v>
      </c>
      <c r="F28" s="73" t="s">
        <v>76</v>
      </c>
      <c r="G28" s="72" t="s">
        <v>77</v>
      </c>
      <c r="H28" s="30">
        <v>26239</v>
      </c>
      <c r="I28" s="91">
        <v>0</v>
      </c>
      <c r="J28" s="134">
        <f t="shared" si="0"/>
        <v>0</v>
      </c>
      <c r="K28" s="135">
        <f t="shared" si="1"/>
        <v>0</v>
      </c>
      <c r="L28" s="136"/>
      <c r="M28" s="137">
        <f t="shared" si="2"/>
        <v>0</v>
      </c>
      <c r="N28" s="136"/>
      <c r="O28" s="136"/>
      <c r="P28" s="136"/>
      <c r="Q28" s="138">
        <f t="shared" si="3"/>
        <v>0</v>
      </c>
      <c r="R28" s="80" t="str">
        <f t="shared" si="4"/>
        <v>OK</v>
      </c>
      <c r="S28" s="182"/>
      <c r="T28" s="182"/>
      <c r="U28" s="68"/>
      <c r="V28" s="68"/>
      <c r="W28" s="68"/>
      <c r="X28" s="68"/>
      <c r="Y28" s="68"/>
      <c r="Z28" s="68"/>
      <c r="AA28" s="68"/>
      <c r="AB28" s="68"/>
      <c r="AC28" s="68"/>
      <c r="AD28" s="68"/>
      <c r="AE28" s="68"/>
      <c r="AF28" s="68"/>
      <c r="AG28" s="68"/>
    </row>
    <row r="29" spans="1:33" ht="27.95" customHeight="1" x14ac:dyDescent="0.25">
      <c r="A29" s="223"/>
      <c r="B29" s="60">
        <v>31</v>
      </c>
      <c r="C29" s="227"/>
      <c r="D29" s="49" t="s">
        <v>52</v>
      </c>
      <c r="E29" s="87" t="s">
        <v>75</v>
      </c>
      <c r="F29" s="61" t="s">
        <v>76</v>
      </c>
      <c r="G29" s="62" t="s">
        <v>77</v>
      </c>
      <c r="H29" s="63">
        <v>63503</v>
      </c>
      <c r="I29" s="91">
        <v>0</v>
      </c>
      <c r="J29" s="134">
        <f t="shared" si="0"/>
        <v>0</v>
      </c>
      <c r="K29" s="135">
        <f t="shared" si="1"/>
        <v>0</v>
      </c>
      <c r="L29" s="136"/>
      <c r="M29" s="137">
        <f t="shared" si="2"/>
        <v>0</v>
      </c>
      <c r="N29" s="136"/>
      <c r="O29" s="136"/>
      <c r="P29" s="136"/>
      <c r="Q29" s="138">
        <f t="shared" si="3"/>
        <v>0</v>
      </c>
      <c r="R29" s="80" t="str">
        <f t="shared" si="4"/>
        <v>OK</v>
      </c>
      <c r="S29" s="182"/>
      <c r="T29" s="182"/>
      <c r="U29" s="8"/>
      <c r="V29" s="8"/>
      <c r="W29" s="8"/>
      <c r="X29" s="8"/>
      <c r="Y29" s="8"/>
      <c r="Z29" s="8"/>
      <c r="AA29" s="8"/>
      <c r="AB29" s="68"/>
      <c r="AC29" s="68"/>
      <c r="AD29" s="68"/>
      <c r="AE29" s="68"/>
      <c r="AF29" s="68"/>
      <c r="AG29" s="8"/>
    </row>
    <row r="30" spans="1:33" s="45" customFormat="1" ht="15.75" x14ac:dyDescent="0.25">
      <c r="A30" s="39"/>
      <c r="B30" s="39"/>
      <c r="C30" s="89"/>
      <c r="D30" s="40"/>
      <c r="E30" s="41"/>
      <c r="F30" s="41"/>
      <c r="G30" s="41"/>
      <c r="H30" s="42"/>
      <c r="I30" s="152">
        <f>SUM(I4:I29)</f>
        <v>22</v>
      </c>
      <c r="L30" s="92"/>
      <c r="M30" s="92"/>
      <c r="N30" s="92"/>
      <c r="O30" s="92"/>
      <c r="P30" s="92"/>
      <c r="Q30" s="78">
        <f>SUM(Q4:Q29)</f>
        <v>6</v>
      </c>
      <c r="R30" s="43"/>
      <c r="S30" s="187">
        <f t="shared" ref="S30:T30" si="5">SUMPRODUCT($H$4:$H$29,S4:S29)</f>
        <v>1983.33</v>
      </c>
      <c r="T30" s="187">
        <f t="shared" si="5"/>
        <v>32109.15</v>
      </c>
      <c r="U30" s="44">
        <f t="shared" ref="U30:AA30" si="6">SUMPRODUCT($H$4:$H$29,U4:U29)</f>
        <v>0</v>
      </c>
      <c r="V30" s="44">
        <f t="shared" si="6"/>
        <v>0</v>
      </c>
      <c r="W30" s="44">
        <f t="shared" si="6"/>
        <v>0</v>
      </c>
      <c r="X30" s="44">
        <f t="shared" si="6"/>
        <v>0</v>
      </c>
      <c r="Y30" s="44">
        <f t="shared" si="6"/>
        <v>0</v>
      </c>
      <c r="Z30" s="44">
        <f t="shared" si="6"/>
        <v>0</v>
      </c>
      <c r="AA30" s="44">
        <f t="shared" si="6"/>
        <v>0</v>
      </c>
      <c r="AB30" s="44"/>
      <c r="AC30" s="44"/>
      <c r="AD30" s="44"/>
      <c r="AE30" s="44"/>
      <c r="AF30" s="44"/>
      <c r="AG30" s="44">
        <f>SUMPRODUCT($H$4:$H$29,AG4:AG29)</f>
        <v>0</v>
      </c>
    </row>
    <row r="31" spans="1:33" ht="16.5" thickBot="1" x14ac:dyDescent="0.3">
      <c r="I31" s="143">
        <f>SUMPRODUCT($H$4:$H$29,I4:I29)</f>
        <v>59477.48</v>
      </c>
      <c r="J31" s="143">
        <f>SUMPRODUCT($H$4:$H$29,J4:J29)</f>
        <v>34092.480000000003</v>
      </c>
      <c r="K31" s="143">
        <f>SUMPRODUCT($H$4:$H$29,K4:K29)</f>
        <v>34092.480000000003</v>
      </c>
      <c r="T31" s="26"/>
    </row>
    <row r="32" spans="1:33" ht="15.75" thickBot="1" x14ac:dyDescent="0.3">
      <c r="C32" s="228" t="s">
        <v>103</v>
      </c>
      <c r="D32" s="229"/>
      <c r="E32" s="229"/>
      <c r="F32" s="229"/>
      <c r="G32" s="229"/>
      <c r="H32" s="230"/>
    </row>
  </sheetData>
  <autoFilter ref="A3:AG30" xr:uid="{00000000-0001-0000-0000-000000000000}"/>
  <mergeCells count="27">
    <mergeCell ref="C32:H32"/>
    <mergeCell ref="A4:A8"/>
    <mergeCell ref="C4:C8"/>
    <mergeCell ref="A17:A21"/>
    <mergeCell ref="C17:C21"/>
    <mergeCell ref="A26:A29"/>
    <mergeCell ref="C26:C29"/>
    <mergeCell ref="AG1:AG2"/>
    <mergeCell ref="V1:V2"/>
    <mergeCell ref="W1:W2"/>
    <mergeCell ref="X1:X2"/>
    <mergeCell ref="Y1:Y2"/>
    <mergeCell ref="Z1:Z2"/>
    <mergeCell ref="AA1:AA2"/>
    <mergeCell ref="AB1:AB2"/>
    <mergeCell ref="AC1:AC2"/>
    <mergeCell ref="AD1:AD2"/>
    <mergeCell ref="AE1:AE2"/>
    <mergeCell ref="AF1:AF2"/>
    <mergeCell ref="U1:U2"/>
    <mergeCell ref="A2:H2"/>
    <mergeCell ref="I2:R2"/>
    <mergeCell ref="A1:C1"/>
    <mergeCell ref="D1:H1"/>
    <mergeCell ref="I1:R1"/>
    <mergeCell ref="S1:S2"/>
    <mergeCell ref="T1:T2"/>
  </mergeCells>
  <conditionalFormatting sqref="U4:AG29">
    <cfRule type="cellIs" dxfId="47" priority="6" stopIfTrue="1" operator="greaterThan">
      <formula>0</formula>
    </cfRule>
    <cfRule type="cellIs" dxfId="46" priority="7" stopIfTrue="1" operator="greaterThan">
      <formula>0</formula>
    </cfRule>
    <cfRule type="cellIs" dxfId="45" priority="8" stopIfTrue="1" operator="greaterThan">
      <formula>0</formula>
    </cfRule>
  </conditionalFormatting>
  <conditionalFormatting sqref="S4:T29">
    <cfRule type="cellIs" dxfId="44" priority="1" stopIfTrue="1" operator="greaterThan">
      <formula>0</formula>
    </cfRule>
    <cfRule type="cellIs" dxfId="43" priority="2" stopIfTrue="1" operator="greaterThan">
      <formula>0</formula>
    </cfRule>
    <cfRule type="cellIs" dxfId="42" priority="3"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68118-10E1-42EA-AD70-189CB44EFAC3}">
  <dimension ref="A1:AG36"/>
  <sheetViews>
    <sheetView topLeftCell="A22" zoomScale="80" zoomScaleNormal="80" workbookViewId="0">
      <selection activeCell="I31" sqref="I31"/>
    </sheetView>
  </sheetViews>
  <sheetFormatPr defaultColWidth="9.7109375" defaultRowHeight="15" x14ac:dyDescent="0.25"/>
  <cols>
    <col min="1" max="2" width="7.85546875" style="3" customWidth="1"/>
    <col min="3" max="3" width="21.5703125" style="90" customWidth="1"/>
    <col min="4" max="4" width="14.28515625" style="18" customWidth="1"/>
    <col min="5" max="5" width="19" style="19" customWidth="1"/>
    <col min="6" max="6" width="12.28515625" style="19" customWidth="1"/>
    <col min="7" max="7" width="14.5703125" style="19" customWidth="1"/>
    <col min="8" max="8" width="14.5703125" style="2" customWidth="1"/>
    <col min="9" max="9" width="13.42578125" style="93" customWidth="1"/>
    <col min="10" max="11" width="13.28515625" style="93" customWidth="1"/>
    <col min="12" max="12" width="11.7109375" style="93" customWidth="1"/>
    <col min="13" max="13" width="13.28515625" style="93" customWidth="1"/>
    <col min="14" max="14" width="7.42578125" style="93" customWidth="1"/>
    <col min="15" max="16" width="6.5703125" style="93" customWidth="1"/>
    <col min="17" max="17" width="12.85546875" style="20" customWidth="1"/>
    <col min="18" max="18" width="12.42578125" style="7" customWidth="1"/>
    <col min="19" max="19" width="15.140625" style="6" customWidth="1"/>
    <col min="20" max="20" width="15.28515625" style="6" customWidth="1"/>
    <col min="21" max="21" width="13.42578125" style="4" customWidth="1"/>
    <col min="22" max="22" width="14.140625" style="4" customWidth="1"/>
    <col min="23" max="23" width="14.140625" style="1" customWidth="1"/>
    <col min="24" max="24" width="14" style="1" bestFit="1" customWidth="1"/>
    <col min="25" max="25" width="14.140625" style="1" customWidth="1"/>
    <col min="26" max="26" width="14.42578125" style="5" customWidth="1"/>
    <col min="27" max="27" width="15.28515625" style="1" customWidth="1"/>
    <col min="28" max="29" width="14.42578125" style="1" customWidth="1"/>
    <col min="30" max="30" width="14.5703125" style="1" customWidth="1"/>
    <col min="31" max="31" width="14" style="1" customWidth="1"/>
    <col min="32" max="32" width="15" style="1" customWidth="1"/>
    <col min="33" max="33" width="14.85546875" style="1" customWidth="1"/>
    <col min="34" max="16384" width="9.7109375" style="1"/>
  </cols>
  <sheetData>
    <row r="1" spans="1:33" ht="38.25" customHeight="1" x14ac:dyDescent="0.25">
      <c r="A1" s="218" t="s">
        <v>78</v>
      </c>
      <c r="B1" s="218"/>
      <c r="C1" s="218"/>
      <c r="D1" s="218" t="s">
        <v>105</v>
      </c>
      <c r="E1" s="218"/>
      <c r="F1" s="218"/>
      <c r="G1" s="218"/>
      <c r="H1" s="218"/>
      <c r="I1" s="219" t="s">
        <v>23</v>
      </c>
      <c r="J1" s="220"/>
      <c r="K1" s="220"/>
      <c r="L1" s="220"/>
      <c r="M1" s="220"/>
      <c r="N1" s="220"/>
      <c r="O1" s="220"/>
      <c r="P1" s="220"/>
      <c r="Q1" s="219"/>
      <c r="R1" s="219"/>
      <c r="S1" s="210" t="s">
        <v>119</v>
      </c>
      <c r="T1" s="232" t="s">
        <v>150</v>
      </c>
      <c r="U1" s="210" t="s">
        <v>118</v>
      </c>
      <c r="V1" s="210" t="s">
        <v>118</v>
      </c>
      <c r="W1" s="210" t="s">
        <v>118</v>
      </c>
      <c r="X1" s="210" t="s">
        <v>118</v>
      </c>
      <c r="Y1" s="210" t="s">
        <v>118</v>
      </c>
      <c r="Z1" s="210" t="s">
        <v>118</v>
      </c>
      <c r="AA1" s="210" t="s">
        <v>118</v>
      </c>
      <c r="AB1" s="210" t="s">
        <v>118</v>
      </c>
      <c r="AC1" s="210" t="s">
        <v>118</v>
      </c>
      <c r="AD1" s="210" t="s">
        <v>118</v>
      </c>
      <c r="AE1" s="210" t="s">
        <v>118</v>
      </c>
      <c r="AF1" s="210" t="s">
        <v>118</v>
      </c>
      <c r="AG1" s="210" t="s">
        <v>118</v>
      </c>
    </row>
    <row r="2" spans="1:33" ht="33.75" customHeight="1" x14ac:dyDescent="0.25">
      <c r="A2" s="215" t="s">
        <v>88</v>
      </c>
      <c r="B2" s="216"/>
      <c r="C2" s="216"/>
      <c r="D2" s="216"/>
      <c r="E2" s="216"/>
      <c r="F2" s="216"/>
      <c r="G2" s="216"/>
      <c r="H2" s="217"/>
      <c r="I2" s="211" t="s">
        <v>22</v>
      </c>
      <c r="J2" s="212"/>
      <c r="K2" s="212"/>
      <c r="L2" s="212"/>
      <c r="M2" s="212"/>
      <c r="N2" s="212"/>
      <c r="O2" s="212"/>
      <c r="P2" s="212"/>
      <c r="Q2" s="213"/>
      <c r="R2" s="214"/>
      <c r="S2" s="210"/>
      <c r="T2" s="233"/>
      <c r="U2" s="210"/>
      <c r="V2" s="210"/>
      <c r="W2" s="210"/>
      <c r="X2" s="210"/>
      <c r="Y2" s="210"/>
      <c r="Z2" s="210"/>
      <c r="AA2" s="210"/>
      <c r="AB2" s="210"/>
      <c r="AC2" s="210"/>
      <c r="AD2" s="210"/>
      <c r="AE2" s="210"/>
      <c r="AF2" s="210"/>
      <c r="AG2" s="210"/>
    </row>
    <row r="3" spans="1:33" s="2" customFormat="1" ht="90" x14ac:dyDescent="0.2">
      <c r="A3" s="74" t="s">
        <v>4</v>
      </c>
      <c r="B3" s="74" t="s">
        <v>2</v>
      </c>
      <c r="C3" s="74" t="s">
        <v>15</v>
      </c>
      <c r="D3" s="74" t="s">
        <v>20</v>
      </c>
      <c r="E3" s="74" t="s">
        <v>25</v>
      </c>
      <c r="F3" s="74" t="s">
        <v>14</v>
      </c>
      <c r="G3" s="74" t="s">
        <v>3</v>
      </c>
      <c r="H3" s="79" t="s">
        <v>17</v>
      </c>
      <c r="I3" s="21" t="s">
        <v>21</v>
      </c>
      <c r="J3" s="140" t="s">
        <v>107</v>
      </c>
      <c r="K3" s="140" t="s">
        <v>108</v>
      </c>
      <c r="L3" s="140" t="s">
        <v>109</v>
      </c>
      <c r="M3" s="140" t="s">
        <v>110</v>
      </c>
      <c r="N3" s="140" t="s">
        <v>111</v>
      </c>
      <c r="O3" s="140" t="s">
        <v>112</v>
      </c>
      <c r="P3" s="140" t="s">
        <v>113</v>
      </c>
      <c r="Q3" s="141" t="s">
        <v>0</v>
      </c>
      <c r="R3" s="23" t="s">
        <v>1</v>
      </c>
      <c r="S3" s="153">
        <v>45699</v>
      </c>
      <c r="T3" s="195">
        <v>45730</v>
      </c>
      <c r="U3" s="17" t="s">
        <v>24</v>
      </c>
      <c r="V3" s="17" t="s">
        <v>24</v>
      </c>
      <c r="W3" s="17" t="s">
        <v>24</v>
      </c>
      <c r="X3" s="17" t="s">
        <v>24</v>
      </c>
      <c r="Y3" s="17" t="s">
        <v>24</v>
      </c>
      <c r="Z3" s="17" t="s">
        <v>24</v>
      </c>
      <c r="AA3" s="17" t="s">
        <v>24</v>
      </c>
      <c r="AB3" s="17" t="s">
        <v>24</v>
      </c>
      <c r="AC3" s="17" t="s">
        <v>24</v>
      </c>
      <c r="AD3" s="17" t="s">
        <v>24</v>
      </c>
      <c r="AE3" s="17" t="s">
        <v>24</v>
      </c>
      <c r="AF3" s="17" t="s">
        <v>24</v>
      </c>
      <c r="AG3" s="17" t="s">
        <v>24</v>
      </c>
    </row>
    <row r="4" spans="1:33" ht="39.950000000000003" customHeight="1" x14ac:dyDescent="0.25">
      <c r="A4" s="207">
        <v>1</v>
      </c>
      <c r="B4" s="33">
        <v>1</v>
      </c>
      <c r="C4" s="204" t="s">
        <v>79</v>
      </c>
      <c r="D4" s="75" t="s">
        <v>27</v>
      </c>
      <c r="E4" s="82" t="s">
        <v>53</v>
      </c>
      <c r="F4" s="34" t="s">
        <v>76</v>
      </c>
      <c r="G4" s="34" t="s">
        <v>77</v>
      </c>
      <c r="H4" s="35">
        <v>5826</v>
      </c>
      <c r="I4" s="91">
        <v>15</v>
      </c>
      <c r="J4" s="134">
        <f>IF(SUM(S4:AJ4)&gt;I4+L4,I4+L4,SUM(S4:AJ4))</f>
        <v>5</v>
      </c>
      <c r="K4" s="135">
        <f>(SUM(S4:AJ4))</f>
        <v>5</v>
      </c>
      <c r="L4" s="136"/>
      <c r="M4" s="137">
        <f>ROUND(IF(I4*0.25-0.5&lt;0,0,I4*0.25-0.5),0)-P4-N4</f>
        <v>3</v>
      </c>
      <c r="N4" s="136"/>
      <c r="O4" s="136"/>
      <c r="P4" s="136"/>
      <c r="Q4" s="138">
        <f>I4-(SUM(S4:AB4))+L4</f>
        <v>10</v>
      </c>
      <c r="R4" s="80" t="str">
        <f>IF(Q4&lt;0,"ATENÇÃO","OK")</f>
        <v>OK</v>
      </c>
      <c r="S4" s="8"/>
      <c r="T4" s="196">
        <v>5</v>
      </c>
      <c r="U4" s="8"/>
      <c r="V4" s="8"/>
      <c r="W4" s="8"/>
      <c r="X4" s="8"/>
      <c r="Y4" s="8"/>
      <c r="Z4" s="8"/>
      <c r="AA4" s="8"/>
      <c r="AB4" s="68"/>
      <c r="AC4" s="68"/>
      <c r="AD4" s="68"/>
      <c r="AE4" s="68"/>
      <c r="AF4" s="68"/>
      <c r="AG4" s="8"/>
    </row>
    <row r="5" spans="1:33" ht="39.950000000000003" customHeight="1" x14ac:dyDescent="0.25">
      <c r="A5" s="208"/>
      <c r="B5" s="36">
        <v>2</v>
      </c>
      <c r="C5" s="205"/>
      <c r="D5" s="75" t="s">
        <v>28</v>
      </c>
      <c r="E5" s="82" t="s">
        <v>54</v>
      </c>
      <c r="F5" s="37" t="s">
        <v>76</v>
      </c>
      <c r="G5" s="34" t="s">
        <v>77</v>
      </c>
      <c r="H5" s="38">
        <v>7768</v>
      </c>
      <c r="I5" s="91">
        <v>0</v>
      </c>
      <c r="J5" s="134">
        <f t="shared" ref="J5:J29" si="0">IF(SUM(S5:AJ5)&gt;I5+L5,I5+L5,SUM(S5:AJ5))</f>
        <v>0</v>
      </c>
      <c r="K5" s="135">
        <f t="shared" ref="K5:K29" si="1">(SUM(S5:AJ5))</f>
        <v>0</v>
      </c>
      <c r="L5" s="136"/>
      <c r="M5" s="137">
        <f t="shared" ref="M5:M29" si="2">ROUND(IF(I5*0.25-0.5&lt;0,0,I5*0.25-0.5),0)-P5-N5</f>
        <v>0</v>
      </c>
      <c r="N5" s="136"/>
      <c r="O5" s="136"/>
      <c r="P5" s="136"/>
      <c r="Q5" s="138">
        <f t="shared" ref="Q5:Q29" si="3">I5-(SUM(S5:AB5))+L5</f>
        <v>0</v>
      </c>
      <c r="R5" s="80" t="str">
        <f t="shared" ref="R5:R29" si="4">IF(Q5&lt;0,"ATENÇÃO","OK")</f>
        <v>OK</v>
      </c>
      <c r="S5" s="8"/>
      <c r="T5" s="197"/>
      <c r="U5" s="8"/>
      <c r="V5" s="8"/>
      <c r="W5" s="8"/>
      <c r="X5" s="8"/>
      <c r="Y5" s="8"/>
      <c r="Z5" s="8"/>
      <c r="AA5" s="8"/>
      <c r="AB5" s="68"/>
      <c r="AC5" s="68"/>
      <c r="AD5" s="68"/>
      <c r="AE5" s="68"/>
      <c r="AF5" s="68"/>
      <c r="AG5" s="8"/>
    </row>
    <row r="6" spans="1:33" ht="39.950000000000003" customHeight="1" x14ac:dyDescent="0.25">
      <c r="A6" s="208"/>
      <c r="B6" s="33">
        <v>3</v>
      </c>
      <c r="C6" s="205"/>
      <c r="D6" s="76" t="s">
        <v>29</v>
      </c>
      <c r="E6" s="83" t="s">
        <v>55</v>
      </c>
      <c r="F6" s="48" t="s">
        <v>76</v>
      </c>
      <c r="G6" s="48" t="s">
        <v>77</v>
      </c>
      <c r="H6" s="53">
        <v>3954</v>
      </c>
      <c r="I6" s="91">
        <v>0</v>
      </c>
      <c r="J6" s="134">
        <f t="shared" si="0"/>
        <v>0</v>
      </c>
      <c r="K6" s="135">
        <f t="shared" si="1"/>
        <v>0</v>
      </c>
      <c r="L6" s="136"/>
      <c r="M6" s="137">
        <f t="shared" si="2"/>
        <v>0</v>
      </c>
      <c r="N6" s="136"/>
      <c r="O6" s="136"/>
      <c r="P6" s="136"/>
      <c r="Q6" s="138">
        <f t="shared" si="3"/>
        <v>0</v>
      </c>
      <c r="R6" s="80" t="str">
        <f t="shared" si="4"/>
        <v>OK</v>
      </c>
      <c r="S6" s="8"/>
      <c r="T6" s="199"/>
      <c r="U6" s="8"/>
      <c r="V6" s="8"/>
      <c r="W6" s="8"/>
      <c r="X6" s="8"/>
      <c r="Y6" s="8"/>
      <c r="Z6" s="8"/>
      <c r="AA6" s="8"/>
      <c r="AB6" s="68"/>
      <c r="AC6" s="68"/>
      <c r="AD6" s="68"/>
      <c r="AE6" s="68"/>
      <c r="AF6" s="68"/>
      <c r="AG6" s="8"/>
    </row>
    <row r="7" spans="1:33" ht="39.950000000000003" customHeight="1" x14ac:dyDescent="0.25">
      <c r="A7" s="208"/>
      <c r="B7" s="36">
        <v>4</v>
      </c>
      <c r="C7" s="205"/>
      <c r="D7" s="76" t="s">
        <v>30</v>
      </c>
      <c r="E7" s="83" t="s">
        <v>56</v>
      </c>
      <c r="F7" s="47" t="s">
        <v>76</v>
      </c>
      <c r="G7" s="48" t="s">
        <v>77</v>
      </c>
      <c r="H7" s="30">
        <v>5272</v>
      </c>
      <c r="I7" s="91">
        <v>0</v>
      </c>
      <c r="J7" s="134">
        <f t="shared" si="0"/>
        <v>0</v>
      </c>
      <c r="K7" s="135">
        <f t="shared" si="1"/>
        <v>0</v>
      </c>
      <c r="L7" s="136"/>
      <c r="M7" s="137">
        <f t="shared" si="2"/>
        <v>0</v>
      </c>
      <c r="N7" s="136"/>
      <c r="O7" s="136"/>
      <c r="P7" s="136"/>
      <c r="Q7" s="138">
        <f t="shared" si="3"/>
        <v>0</v>
      </c>
      <c r="R7" s="80" t="str">
        <f t="shared" si="4"/>
        <v>OK</v>
      </c>
      <c r="S7" s="8"/>
      <c r="T7" s="199"/>
      <c r="U7" s="8"/>
      <c r="V7" s="8"/>
      <c r="W7" s="8"/>
      <c r="X7" s="8"/>
      <c r="Y7" s="8"/>
      <c r="Z7" s="8"/>
      <c r="AA7" s="8"/>
      <c r="AB7" s="68"/>
      <c r="AC7" s="68"/>
      <c r="AD7" s="68"/>
      <c r="AE7" s="68"/>
      <c r="AF7" s="68"/>
      <c r="AG7" s="8"/>
    </row>
    <row r="8" spans="1:33" ht="39.950000000000003" customHeight="1" x14ac:dyDescent="0.25">
      <c r="A8" s="209"/>
      <c r="B8" s="33">
        <v>5</v>
      </c>
      <c r="C8" s="206"/>
      <c r="D8" s="77" t="s">
        <v>31</v>
      </c>
      <c r="E8" s="84" t="s">
        <v>57</v>
      </c>
      <c r="F8" s="54" t="s">
        <v>76</v>
      </c>
      <c r="G8" s="55" t="s">
        <v>77</v>
      </c>
      <c r="H8" s="31">
        <v>1134.4000000000001</v>
      </c>
      <c r="I8" s="91">
        <v>10</v>
      </c>
      <c r="J8" s="134">
        <f t="shared" si="0"/>
        <v>0</v>
      </c>
      <c r="K8" s="135">
        <f t="shared" si="1"/>
        <v>0</v>
      </c>
      <c r="L8" s="136"/>
      <c r="M8" s="137">
        <f t="shared" si="2"/>
        <v>2</v>
      </c>
      <c r="N8" s="136"/>
      <c r="O8" s="136"/>
      <c r="P8" s="136"/>
      <c r="Q8" s="138">
        <f t="shared" si="3"/>
        <v>10</v>
      </c>
      <c r="R8" s="80" t="str">
        <f t="shared" si="4"/>
        <v>OK</v>
      </c>
      <c r="S8" s="8"/>
      <c r="T8" s="199"/>
      <c r="U8" s="8"/>
      <c r="V8" s="8"/>
      <c r="W8" s="8"/>
      <c r="X8" s="8"/>
      <c r="Y8" s="8"/>
      <c r="Z8" s="8"/>
      <c r="AA8" s="8"/>
      <c r="AB8" s="68"/>
      <c r="AC8" s="68"/>
      <c r="AD8" s="68"/>
      <c r="AE8" s="68"/>
      <c r="AF8" s="68"/>
      <c r="AG8" s="8"/>
    </row>
    <row r="9" spans="1:33" ht="39.950000000000003" customHeight="1" x14ac:dyDescent="0.25">
      <c r="A9" s="46">
        <v>3</v>
      </c>
      <c r="B9" s="33">
        <v>7</v>
      </c>
      <c r="C9" s="56" t="s">
        <v>80</v>
      </c>
      <c r="D9" s="57" t="s">
        <v>32</v>
      </c>
      <c r="E9" s="85" t="s">
        <v>58</v>
      </c>
      <c r="F9" s="59" t="s">
        <v>76</v>
      </c>
      <c r="G9" s="58" t="s">
        <v>77</v>
      </c>
      <c r="H9" s="30">
        <v>725</v>
      </c>
      <c r="I9" s="91">
        <v>0</v>
      </c>
      <c r="J9" s="134">
        <f t="shared" si="0"/>
        <v>0</v>
      </c>
      <c r="K9" s="135">
        <f t="shared" si="1"/>
        <v>0</v>
      </c>
      <c r="L9" s="136"/>
      <c r="M9" s="137">
        <f t="shared" si="2"/>
        <v>0</v>
      </c>
      <c r="N9" s="136"/>
      <c r="O9" s="136"/>
      <c r="P9" s="136"/>
      <c r="Q9" s="138">
        <f t="shared" si="3"/>
        <v>0</v>
      </c>
      <c r="R9" s="80" t="str">
        <f t="shared" si="4"/>
        <v>OK</v>
      </c>
      <c r="S9" s="8"/>
      <c r="T9" s="199"/>
      <c r="U9" s="8"/>
      <c r="V9" s="8"/>
      <c r="W9" s="8"/>
      <c r="X9" s="8"/>
      <c r="Y9" s="8"/>
      <c r="Z9" s="8"/>
      <c r="AA9" s="8"/>
      <c r="AB9" s="68"/>
      <c r="AC9" s="68"/>
      <c r="AD9" s="68"/>
      <c r="AE9" s="68"/>
      <c r="AF9" s="68"/>
      <c r="AG9" s="8"/>
    </row>
    <row r="10" spans="1:33" ht="39.950000000000003" customHeight="1" x14ac:dyDescent="0.25">
      <c r="A10" s="29">
        <v>4</v>
      </c>
      <c r="B10" s="36">
        <v>8</v>
      </c>
      <c r="C10" s="56" t="s">
        <v>80</v>
      </c>
      <c r="D10" s="65" t="s">
        <v>33</v>
      </c>
      <c r="E10" s="86" t="s">
        <v>59</v>
      </c>
      <c r="F10" s="66" t="s">
        <v>76</v>
      </c>
      <c r="G10" s="67" t="s">
        <v>77</v>
      </c>
      <c r="H10" s="30">
        <v>1983.33</v>
      </c>
      <c r="I10" s="91">
        <v>4</v>
      </c>
      <c r="J10" s="134">
        <f t="shared" si="0"/>
        <v>1</v>
      </c>
      <c r="K10" s="135">
        <f t="shared" si="1"/>
        <v>1</v>
      </c>
      <c r="L10" s="136">
        <f>-1-1</f>
        <v>-2</v>
      </c>
      <c r="M10" s="137">
        <f t="shared" si="2"/>
        <v>1</v>
      </c>
      <c r="N10" s="136"/>
      <c r="O10" s="136"/>
      <c r="P10" s="136"/>
      <c r="Q10" s="138">
        <f t="shared" si="3"/>
        <v>1</v>
      </c>
      <c r="R10" s="80" t="str">
        <f t="shared" si="4"/>
        <v>OK</v>
      </c>
      <c r="S10" s="68">
        <v>1</v>
      </c>
      <c r="T10" s="199"/>
      <c r="U10" s="68"/>
      <c r="V10" s="68"/>
      <c r="W10" s="68"/>
      <c r="X10" s="68"/>
      <c r="Y10" s="68"/>
      <c r="Z10" s="68"/>
      <c r="AA10" s="68"/>
      <c r="AB10" s="68"/>
      <c r="AC10" s="68"/>
      <c r="AD10" s="68"/>
      <c r="AE10" s="68"/>
      <c r="AF10" s="68"/>
      <c r="AG10" s="68"/>
    </row>
    <row r="11" spans="1:33" ht="49.5" customHeight="1" x14ac:dyDescent="0.25">
      <c r="A11" s="29">
        <v>6</v>
      </c>
      <c r="B11" s="36">
        <v>10</v>
      </c>
      <c r="C11" s="64" t="s">
        <v>81</v>
      </c>
      <c r="D11" s="65" t="s">
        <v>34</v>
      </c>
      <c r="E11" s="86" t="s">
        <v>60</v>
      </c>
      <c r="F11" s="66" t="s">
        <v>76</v>
      </c>
      <c r="G11" s="67" t="s">
        <v>77</v>
      </c>
      <c r="H11" s="30">
        <v>948</v>
      </c>
      <c r="I11" s="91">
        <v>2</v>
      </c>
      <c r="J11" s="134">
        <f t="shared" si="0"/>
        <v>0</v>
      </c>
      <c r="K11" s="135">
        <f t="shared" si="1"/>
        <v>0</v>
      </c>
      <c r="L11" s="136"/>
      <c r="M11" s="137">
        <f t="shared" si="2"/>
        <v>0</v>
      </c>
      <c r="N11" s="136"/>
      <c r="O11" s="136"/>
      <c r="P11" s="136"/>
      <c r="Q11" s="138">
        <f t="shared" si="3"/>
        <v>2</v>
      </c>
      <c r="R11" s="80" t="str">
        <f t="shared" si="4"/>
        <v>OK</v>
      </c>
      <c r="S11" s="68"/>
      <c r="T11" s="199"/>
      <c r="U11" s="68"/>
      <c r="V11" s="68"/>
      <c r="W11" s="68"/>
      <c r="X11" s="68"/>
      <c r="Y11" s="68"/>
      <c r="Z11" s="68"/>
      <c r="AA11" s="68"/>
      <c r="AB11" s="68"/>
      <c r="AC11" s="68"/>
      <c r="AD11" s="68"/>
      <c r="AE11" s="68"/>
      <c r="AF11" s="68"/>
      <c r="AG11" s="68"/>
    </row>
    <row r="12" spans="1:33" ht="39.950000000000003" customHeight="1" x14ac:dyDescent="0.25">
      <c r="A12" s="46">
        <v>7</v>
      </c>
      <c r="B12" s="33">
        <v>11</v>
      </c>
      <c r="C12" s="64" t="s">
        <v>82</v>
      </c>
      <c r="D12" s="65" t="s">
        <v>35</v>
      </c>
      <c r="E12" s="86" t="s">
        <v>61</v>
      </c>
      <c r="F12" s="66" t="s">
        <v>76</v>
      </c>
      <c r="G12" s="67" t="s">
        <v>77</v>
      </c>
      <c r="H12" s="30">
        <v>2316.66</v>
      </c>
      <c r="I12" s="91">
        <v>0</v>
      </c>
      <c r="J12" s="134">
        <f t="shared" si="0"/>
        <v>0</v>
      </c>
      <c r="K12" s="135">
        <f t="shared" si="1"/>
        <v>0</v>
      </c>
      <c r="L12" s="136"/>
      <c r="M12" s="137">
        <f t="shared" si="2"/>
        <v>0</v>
      </c>
      <c r="N12" s="136"/>
      <c r="O12" s="136"/>
      <c r="P12" s="136"/>
      <c r="Q12" s="138">
        <f t="shared" si="3"/>
        <v>0</v>
      </c>
      <c r="R12" s="80" t="str">
        <f t="shared" si="4"/>
        <v>OK</v>
      </c>
      <c r="S12" s="68"/>
      <c r="T12" s="199"/>
      <c r="U12" s="68"/>
      <c r="V12" s="68"/>
      <c r="W12" s="68"/>
      <c r="X12" s="68"/>
      <c r="Y12" s="68"/>
      <c r="Z12" s="68"/>
      <c r="AA12" s="68"/>
      <c r="AB12" s="68"/>
      <c r="AC12" s="68"/>
      <c r="AD12" s="68"/>
      <c r="AE12" s="68"/>
      <c r="AF12" s="68"/>
      <c r="AG12" s="68"/>
    </row>
    <row r="13" spans="1:33" ht="39.950000000000003" customHeight="1" x14ac:dyDescent="0.25">
      <c r="A13" s="29">
        <v>8</v>
      </c>
      <c r="B13" s="36">
        <v>12</v>
      </c>
      <c r="C13" s="64" t="s">
        <v>83</v>
      </c>
      <c r="D13" s="65" t="s">
        <v>36</v>
      </c>
      <c r="E13" s="86" t="s">
        <v>62</v>
      </c>
      <c r="F13" s="66" t="s">
        <v>76</v>
      </c>
      <c r="G13" s="67" t="s">
        <v>77</v>
      </c>
      <c r="H13" s="30">
        <v>3230</v>
      </c>
      <c r="I13" s="91">
        <v>0</v>
      </c>
      <c r="J13" s="134">
        <f t="shared" si="0"/>
        <v>0</v>
      </c>
      <c r="K13" s="135">
        <f t="shared" si="1"/>
        <v>0</v>
      </c>
      <c r="L13" s="136"/>
      <c r="M13" s="137">
        <f t="shared" si="2"/>
        <v>0</v>
      </c>
      <c r="N13" s="136"/>
      <c r="O13" s="136"/>
      <c r="P13" s="136"/>
      <c r="Q13" s="138">
        <f t="shared" si="3"/>
        <v>0</v>
      </c>
      <c r="R13" s="80" t="str">
        <f t="shared" si="4"/>
        <v>OK</v>
      </c>
      <c r="S13" s="68"/>
      <c r="T13" s="199"/>
      <c r="U13" s="68"/>
      <c r="V13" s="68"/>
      <c r="W13" s="68"/>
      <c r="X13" s="68"/>
      <c r="Y13" s="68"/>
      <c r="Z13" s="68"/>
      <c r="AA13" s="68"/>
      <c r="AB13" s="68"/>
      <c r="AC13" s="68"/>
      <c r="AD13" s="68"/>
      <c r="AE13" s="68"/>
      <c r="AF13" s="68"/>
      <c r="AG13" s="68"/>
    </row>
    <row r="14" spans="1:33" ht="51.75" customHeight="1" x14ac:dyDescent="0.25">
      <c r="A14" s="46">
        <v>9</v>
      </c>
      <c r="B14" s="33">
        <v>13</v>
      </c>
      <c r="C14" s="64" t="s">
        <v>84</v>
      </c>
      <c r="D14" s="65" t="s">
        <v>37</v>
      </c>
      <c r="E14" s="86" t="s">
        <v>63</v>
      </c>
      <c r="F14" s="66" t="s">
        <v>76</v>
      </c>
      <c r="G14" s="67" t="s">
        <v>77</v>
      </c>
      <c r="H14" s="30">
        <v>65900</v>
      </c>
      <c r="I14" s="91">
        <v>0</v>
      </c>
      <c r="J14" s="134">
        <f t="shared" si="0"/>
        <v>0</v>
      </c>
      <c r="K14" s="135">
        <f t="shared" si="1"/>
        <v>0</v>
      </c>
      <c r="L14" s="136"/>
      <c r="M14" s="137">
        <f t="shared" si="2"/>
        <v>0</v>
      </c>
      <c r="N14" s="136"/>
      <c r="O14" s="136"/>
      <c r="P14" s="136"/>
      <c r="Q14" s="138">
        <f t="shared" si="3"/>
        <v>0</v>
      </c>
      <c r="R14" s="80" t="str">
        <f t="shared" si="4"/>
        <v>OK</v>
      </c>
      <c r="S14" s="68"/>
      <c r="T14" s="199"/>
      <c r="U14" s="68"/>
      <c r="V14" s="68"/>
      <c r="W14" s="68"/>
      <c r="X14" s="68"/>
      <c r="Y14" s="68"/>
      <c r="Z14" s="68"/>
      <c r="AA14" s="68"/>
      <c r="AB14" s="68"/>
      <c r="AC14" s="68"/>
      <c r="AD14" s="68"/>
      <c r="AE14" s="68"/>
      <c r="AF14" s="68"/>
      <c r="AG14" s="68"/>
    </row>
    <row r="15" spans="1:33" ht="39.950000000000003" customHeight="1" x14ac:dyDescent="0.25">
      <c r="A15" s="29">
        <v>10</v>
      </c>
      <c r="B15" s="36">
        <v>14</v>
      </c>
      <c r="C15" s="56" t="s">
        <v>80</v>
      </c>
      <c r="D15" s="65" t="s">
        <v>38</v>
      </c>
      <c r="E15" s="86" t="s">
        <v>64</v>
      </c>
      <c r="F15" s="66" t="s">
        <v>76</v>
      </c>
      <c r="G15" s="67" t="s">
        <v>77</v>
      </c>
      <c r="H15" s="30">
        <v>17332</v>
      </c>
      <c r="I15" s="91">
        <v>0</v>
      </c>
      <c r="J15" s="134">
        <f t="shared" si="0"/>
        <v>0</v>
      </c>
      <c r="K15" s="135">
        <f t="shared" si="1"/>
        <v>0</v>
      </c>
      <c r="L15" s="136"/>
      <c r="M15" s="137">
        <f t="shared" si="2"/>
        <v>0</v>
      </c>
      <c r="N15" s="136"/>
      <c r="O15" s="136"/>
      <c r="P15" s="136"/>
      <c r="Q15" s="138">
        <f t="shared" si="3"/>
        <v>0</v>
      </c>
      <c r="R15" s="80" t="str">
        <f t="shared" si="4"/>
        <v>OK</v>
      </c>
      <c r="S15" s="68"/>
      <c r="T15" s="199"/>
      <c r="U15" s="68"/>
      <c r="V15" s="68"/>
      <c r="W15" s="68"/>
      <c r="X15" s="68"/>
      <c r="Y15" s="68"/>
      <c r="Z15" s="68"/>
      <c r="AA15" s="68"/>
      <c r="AB15" s="68"/>
      <c r="AC15" s="68"/>
      <c r="AD15" s="68"/>
      <c r="AE15" s="68"/>
      <c r="AF15" s="68"/>
      <c r="AG15" s="68"/>
    </row>
    <row r="16" spans="1:33" ht="39.950000000000003" customHeight="1" x14ac:dyDescent="0.25">
      <c r="A16" s="46">
        <v>11</v>
      </c>
      <c r="B16" s="33">
        <v>15</v>
      </c>
      <c r="C16" s="56" t="s">
        <v>80</v>
      </c>
      <c r="D16" s="65" t="s">
        <v>39</v>
      </c>
      <c r="E16" s="86" t="s">
        <v>65</v>
      </c>
      <c r="F16" s="66" t="s">
        <v>76</v>
      </c>
      <c r="G16" s="67" t="s">
        <v>77</v>
      </c>
      <c r="H16" s="30">
        <v>130000</v>
      </c>
      <c r="I16" s="91">
        <v>0</v>
      </c>
      <c r="J16" s="134">
        <f t="shared" si="0"/>
        <v>0</v>
      </c>
      <c r="K16" s="135">
        <f t="shared" si="1"/>
        <v>0</v>
      </c>
      <c r="L16" s="136"/>
      <c r="M16" s="137">
        <f t="shared" si="2"/>
        <v>0</v>
      </c>
      <c r="N16" s="136"/>
      <c r="O16" s="136"/>
      <c r="P16" s="136"/>
      <c r="Q16" s="138">
        <f t="shared" si="3"/>
        <v>0</v>
      </c>
      <c r="R16" s="80" t="str">
        <f t="shared" si="4"/>
        <v>OK</v>
      </c>
      <c r="S16" s="68"/>
      <c r="T16" s="199"/>
      <c r="U16" s="68"/>
      <c r="V16" s="68"/>
      <c r="W16" s="68"/>
      <c r="X16" s="68"/>
      <c r="Y16" s="68"/>
      <c r="Z16" s="68"/>
      <c r="AA16" s="68"/>
      <c r="AB16" s="68"/>
      <c r="AC16" s="68"/>
      <c r="AD16" s="68"/>
      <c r="AE16" s="68"/>
      <c r="AF16" s="68"/>
      <c r="AG16" s="68"/>
    </row>
    <row r="17" spans="1:33" ht="39.950000000000003" customHeight="1" x14ac:dyDescent="0.25">
      <c r="A17" s="221">
        <v>14</v>
      </c>
      <c r="B17" s="36">
        <v>18</v>
      </c>
      <c r="C17" s="204" t="s">
        <v>85</v>
      </c>
      <c r="D17" s="65" t="s">
        <v>40</v>
      </c>
      <c r="E17" s="86" t="s">
        <v>66</v>
      </c>
      <c r="F17" s="66" t="s">
        <v>76</v>
      </c>
      <c r="G17" s="67" t="s">
        <v>77</v>
      </c>
      <c r="H17" s="30">
        <v>17500</v>
      </c>
      <c r="I17" s="91">
        <v>0</v>
      </c>
      <c r="J17" s="134">
        <f t="shared" si="0"/>
        <v>0</v>
      </c>
      <c r="K17" s="135">
        <f t="shared" si="1"/>
        <v>0</v>
      </c>
      <c r="L17" s="136"/>
      <c r="M17" s="137">
        <f t="shared" si="2"/>
        <v>0</v>
      </c>
      <c r="N17" s="136"/>
      <c r="O17" s="136"/>
      <c r="P17" s="136"/>
      <c r="Q17" s="138">
        <f t="shared" si="3"/>
        <v>0</v>
      </c>
      <c r="R17" s="80" t="str">
        <f t="shared" si="4"/>
        <v>OK</v>
      </c>
      <c r="S17" s="68"/>
      <c r="T17" s="199"/>
      <c r="U17" s="68"/>
      <c r="V17" s="68"/>
      <c r="W17" s="68"/>
      <c r="X17" s="68"/>
      <c r="Y17" s="68"/>
      <c r="Z17" s="68"/>
      <c r="AA17" s="68"/>
      <c r="AB17" s="68"/>
      <c r="AC17" s="68"/>
      <c r="AD17" s="68"/>
      <c r="AE17" s="68"/>
      <c r="AF17" s="68"/>
      <c r="AG17" s="68"/>
    </row>
    <row r="18" spans="1:33" ht="39.950000000000003" customHeight="1" x14ac:dyDescent="0.25">
      <c r="A18" s="222"/>
      <c r="B18" s="33">
        <v>19</v>
      </c>
      <c r="C18" s="224"/>
      <c r="D18" s="65" t="s">
        <v>41</v>
      </c>
      <c r="E18" s="86" t="s">
        <v>67</v>
      </c>
      <c r="F18" s="66" t="s">
        <v>76</v>
      </c>
      <c r="G18" s="67" t="s">
        <v>77</v>
      </c>
      <c r="H18" s="30">
        <v>6028</v>
      </c>
      <c r="I18" s="91">
        <v>0</v>
      </c>
      <c r="J18" s="134">
        <f t="shared" si="0"/>
        <v>0</v>
      </c>
      <c r="K18" s="135">
        <f t="shared" si="1"/>
        <v>0</v>
      </c>
      <c r="L18" s="136"/>
      <c r="M18" s="137">
        <f t="shared" si="2"/>
        <v>0</v>
      </c>
      <c r="N18" s="136"/>
      <c r="O18" s="136"/>
      <c r="P18" s="136"/>
      <c r="Q18" s="138">
        <f t="shared" si="3"/>
        <v>0</v>
      </c>
      <c r="R18" s="80" t="str">
        <f t="shared" si="4"/>
        <v>OK</v>
      </c>
      <c r="S18" s="68"/>
      <c r="T18" s="199"/>
      <c r="U18" s="68"/>
      <c r="V18" s="68"/>
      <c r="W18" s="68"/>
      <c r="X18" s="68"/>
      <c r="Y18" s="68"/>
      <c r="Z18" s="68"/>
      <c r="AA18" s="68"/>
      <c r="AB18" s="68"/>
      <c r="AC18" s="68"/>
      <c r="AD18" s="68"/>
      <c r="AE18" s="68"/>
      <c r="AF18" s="68"/>
      <c r="AG18" s="68"/>
    </row>
    <row r="19" spans="1:33" ht="39.950000000000003" customHeight="1" x14ac:dyDescent="0.25">
      <c r="A19" s="222"/>
      <c r="B19" s="36">
        <v>20</v>
      </c>
      <c r="C19" s="224"/>
      <c r="D19" s="49" t="s">
        <v>42</v>
      </c>
      <c r="E19" s="87" t="s">
        <v>68</v>
      </c>
      <c r="F19" s="51" t="s">
        <v>76</v>
      </c>
      <c r="G19" s="50" t="s">
        <v>77</v>
      </c>
      <c r="H19" s="28">
        <v>8100</v>
      </c>
      <c r="I19" s="91">
        <v>0</v>
      </c>
      <c r="J19" s="134">
        <f t="shared" si="0"/>
        <v>0</v>
      </c>
      <c r="K19" s="135">
        <f t="shared" si="1"/>
        <v>0</v>
      </c>
      <c r="L19" s="136"/>
      <c r="M19" s="137">
        <f t="shared" si="2"/>
        <v>0</v>
      </c>
      <c r="N19" s="136"/>
      <c r="O19" s="136"/>
      <c r="P19" s="136"/>
      <c r="Q19" s="138">
        <f t="shared" si="3"/>
        <v>0</v>
      </c>
      <c r="R19" s="80" t="str">
        <f t="shared" si="4"/>
        <v>OK</v>
      </c>
      <c r="S19" s="8"/>
      <c r="T19" s="199"/>
      <c r="U19" s="8"/>
      <c r="V19" s="8"/>
      <c r="W19" s="8"/>
      <c r="X19" s="8"/>
      <c r="Y19" s="8"/>
      <c r="Z19" s="8"/>
      <c r="AA19" s="8"/>
      <c r="AB19" s="68"/>
      <c r="AC19" s="68"/>
      <c r="AD19" s="68"/>
      <c r="AE19" s="68"/>
      <c r="AF19" s="68"/>
      <c r="AG19" s="8"/>
    </row>
    <row r="20" spans="1:33" ht="39.950000000000003" customHeight="1" x14ac:dyDescent="0.25">
      <c r="A20" s="222"/>
      <c r="B20" s="33">
        <v>21</v>
      </c>
      <c r="C20" s="224"/>
      <c r="D20" s="71" t="s">
        <v>43</v>
      </c>
      <c r="E20" s="88" t="s">
        <v>69</v>
      </c>
      <c r="F20" s="73" t="s">
        <v>76</v>
      </c>
      <c r="G20" s="72" t="s">
        <v>77</v>
      </c>
      <c r="H20" s="30">
        <v>6925.08</v>
      </c>
      <c r="I20" s="91">
        <v>0</v>
      </c>
      <c r="J20" s="134">
        <f t="shared" si="0"/>
        <v>0</v>
      </c>
      <c r="K20" s="135">
        <f t="shared" si="1"/>
        <v>0</v>
      </c>
      <c r="L20" s="136"/>
      <c r="M20" s="137">
        <f t="shared" si="2"/>
        <v>0</v>
      </c>
      <c r="N20" s="136"/>
      <c r="O20" s="136"/>
      <c r="P20" s="136"/>
      <c r="Q20" s="138">
        <f t="shared" si="3"/>
        <v>0</v>
      </c>
      <c r="R20" s="80" t="str">
        <f t="shared" si="4"/>
        <v>OK</v>
      </c>
      <c r="S20" s="68"/>
      <c r="T20" s="199"/>
      <c r="U20" s="68"/>
      <c r="V20" s="68"/>
      <c r="W20" s="68"/>
      <c r="X20" s="68"/>
      <c r="Y20" s="68"/>
      <c r="Z20" s="68"/>
      <c r="AA20" s="68"/>
      <c r="AB20" s="68"/>
      <c r="AC20" s="68"/>
      <c r="AD20" s="68"/>
      <c r="AE20" s="68"/>
      <c r="AF20" s="68"/>
      <c r="AG20" s="68"/>
    </row>
    <row r="21" spans="1:33" ht="39.950000000000003" customHeight="1" x14ac:dyDescent="0.25">
      <c r="A21" s="223"/>
      <c r="B21" s="36">
        <v>22</v>
      </c>
      <c r="C21" s="206"/>
      <c r="D21" s="71" t="s">
        <v>44</v>
      </c>
      <c r="E21" s="88" t="s">
        <v>70</v>
      </c>
      <c r="F21" s="73" t="s">
        <v>76</v>
      </c>
      <c r="G21" s="72" t="s">
        <v>77</v>
      </c>
      <c r="H21" s="30">
        <v>6762.77</v>
      </c>
      <c r="I21" s="91">
        <v>0</v>
      </c>
      <c r="J21" s="134">
        <f t="shared" si="0"/>
        <v>0</v>
      </c>
      <c r="K21" s="135">
        <f t="shared" si="1"/>
        <v>0</v>
      </c>
      <c r="L21" s="136"/>
      <c r="M21" s="137">
        <f t="shared" si="2"/>
        <v>0</v>
      </c>
      <c r="N21" s="136"/>
      <c r="O21" s="136"/>
      <c r="P21" s="136"/>
      <c r="Q21" s="138">
        <f t="shared" si="3"/>
        <v>0</v>
      </c>
      <c r="R21" s="80" t="str">
        <f t="shared" si="4"/>
        <v>OK</v>
      </c>
      <c r="S21" s="68"/>
      <c r="T21" s="199"/>
      <c r="U21" s="68"/>
      <c r="V21" s="68"/>
      <c r="W21" s="68"/>
      <c r="X21" s="68"/>
      <c r="Y21" s="68"/>
      <c r="Z21" s="68"/>
      <c r="AA21" s="68"/>
      <c r="AB21" s="68"/>
      <c r="AC21" s="68"/>
      <c r="AD21" s="68"/>
      <c r="AE21" s="68"/>
      <c r="AF21" s="68"/>
      <c r="AG21" s="68"/>
    </row>
    <row r="22" spans="1:33" ht="39.950000000000003" customHeight="1" x14ac:dyDescent="0.25">
      <c r="A22" s="46">
        <v>15</v>
      </c>
      <c r="B22" s="33">
        <v>23</v>
      </c>
      <c r="C22" s="56" t="s">
        <v>80</v>
      </c>
      <c r="D22" s="71" t="s">
        <v>45</v>
      </c>
      <c r="E22" s="88" t="s">
        <v>71</v>
      </c>
      <c r="F22" s="73" t="s">
        <v>76</v>
      </c>
      <c r="G22" s="72" t="s">
        <v>77</v>
      </c>
      <c r="H22" s="30">
        <v>30100</v>
      </c>
      <c r="I22" s="91">
        <v>0</v>
      </c>
      <c r="J22" s="134">
        <f t="shared" si="0"/>
        <v>0</v>
      </c>
      <c r="K22" s="135">
        <f t="shared" si="1"/>
        <v>0</v>
      </c>
      <c r="L22" s="136"/>
      <c r="M22" s="137">
        <f t="shared" si="2"/>
        <v>0</v>
      </c>
      <c r="N22" s="136"/>
      <c r="O22" s="136"/>
      <c r="P22" s="136"/>
      <c r="Q22" s="138">
        <f t="shared" si="3"/>
        <v>0</v>
      </c>
      <c r="R22" s="80" t="str">
        <f t="shared" si="4"/>
        <v>OK</v>
      </c>
      <c r="S22" s="68"/>
      <c r="T22" s="199"/>
      <c r="U22" s="68"/>
      <c r="V22" s="68"/>
      <c r="W22" s="68"/>
      <c r="X22" s="68"/>
      <c r="Y22" s="68"/>
      <c r="Z22" s="68"/>
      <c r="AA22" s="68"/>
      <c r="AB22" s="68"/>
      <c r="AC22" s="68"/>
      <c r="AD22" s="68"/>
      <c r="AE22" s="68"/>
      <c r="AF22" s="68"/>
      <c r="AG22" s="68"/>
    </row>
    <row r="23" spans="1:33" ht="49.5" customHeight="1" x14ac:dyDescent="0.25">
      <c r="A23" s="46">
        <v>16</v>
      </c>
      <c r="B23" s="36">
        <v>24</v>
      </c>
      <c r="C23" s="70" t="s">
        <v>86</v>
      </c>
      <c r="D23" s="71" t="s">
        <v>46</v>
      </c>
      <c r="E23" s="88" t="s">
        <v>72</v>
      </c>
      <c r="F23" s="73" t="s">
        <v>76</v>
      </c>
      <c r="G23" s="72" t="s">
        <v>77</v>
      </c>
      <c r="H23" s="30">
        <v>3239.6</v>
      </c>
      <c r="I23" s="91">
        <v>0</v>
      </c>
      <c r="J23" s="134">
        <f t="shared" si="0"/>
        <v>0</v>
      </c>
      <c r="K23" s="135">
        <f t="shared" si="1"/>
        <v>0</v>
      </c>
      <c r="L23" s="136"/>
      <c r="M23" s="137">
        <f t="shared" si="2"/>
        <v>0</v>
      </c>
      <c r="N23" s="136"/>
      <c r="O23" s="136"/>
      <c r="P23" s="136"/>
      <c r="Q23" s="138">
        <f t="shared" si="3"/>
        <v>0</v>
      </c>
      <c r="R23" s="80" t="str">
        <f t="shared" si="4"/>
        <v>OK</v>
      </c>
      <c r="S23" s="68"/>
      <c r="T23" s="199"/>
      <c r="U23" s="68"/>
      <c r="V23" s="68"/>
      <c r="W23" s="68"/>
      <c r="X23" s="68"/>
      <c r="Y23" s="68"/>
      <c r="Z23" s="68"/>
      <c r="AA23" s="68"/>
      <c r="AB23" s="68"/>
      <c r="AC23" s="68"/>
      <c r="AD23" s="68"/>
      <c r="AE23" s="68"/>
      <c r="AF23" s="68"/>
      <c r="AG23" s="68"/>
    </row>
    <row r="24" spans="1:33" ht="39.950000000000003" customHeight="1" x14ac:dyDescent="0.25">
      <c r="A24" s="46">
        <v>18</v>
      </c>
      <c r="B24" s="36">
        <v>26</v>
      </c>
      <c r="C24" s="56" t="s">
        <v>80</v>
      </c>
      <c r="D24" s="71" t="s">
        <v>47</v>
      </c>
      <c r="E24" s="88" t="s">
        <v>73</v>
      </c>
      <c r="F24" s="73" t="s">
        <v>76</v>
      </c>
      <c r="G24" s="72" t="s">
        <v>77</v>
      </c>
      <c r="H24" s="30">
        <v>2140.61</v>
      </c>
      <c r="I24" s="91">
        <v>9</v>
      </c>
      <c r="J24" s="134">
        <f t="shared" si="0"/>
        <v>3</v>
      </c>
      <c r="K24" s="135">
        <f t="shared" si="1"/>
        <v>3</v>
      </c>
      <c r="L24" s="136">
        <v>-3</v>
      </c>
      <c r="M24" s="137">
        <f t="shared" si="2"/>
        <v>2</v>
      </c>
      <c r="N24" s="136"/>
      <c r="O24" s="136"/>
      <c r="P24" s="136"/>
      <c r="Q24" s="138">
        <f t="shared" si="3"/>
        <v>3</v>
      </c>
      <c r="R24" s="80" t="str">
        <f t="shared" si="4"/>
        <v>OK</v>
      </c>
      <c r="S24" s="68">
        <v>3</v>
      </c>
      <c r="T24" s="199"/>
      <c r="U24" s="68"/>
      <c r="V24" s="68"/>
      <c r="W24" s="68"/>
      <c r="X24" s="68"/>
      <c r="Y24" s="68"/>
      <c r="Z24" s="68"/>
      <c r="AA24" s="68"/>
      <c r="AB24" s="68"/>
      <c r="AC24" s="68"/>
      <c r="AD24" s="68"/>
      <c r="AE24" s="68"/>
      <c r="AF24" s="68"/>
      <c r="AG24" s="68"/>
    </row>
    <row r="25" spans="1:33" ht="39.950000000000003" customHeight="1" x14ac:dyDescent="0.25">
      <c r="A25" s="46">
        <v>19</v>
      </c>
      <c r="B25" s="33">
        <v>27</v>
      </c>
      <c r="C25" s="64" t="s">
        <v>82</v>
      </c>
      <c r="D25" s="71" t="s">
        <v>48</v>
      </c>
      <c r="E25" s="88" t="s">
        <v>74</v>
      </c>
      <c r="F25" s="73" t="s">
        <v>76</v>
      </c>
      <c r="G25" s="72" t="s">
        <v>77</v>
      </c>
      <c r="H25" s="30">
        <v>4749.99</v>
      </c>
      <c r="I25" s="91">
        <v>0</v>
      </c>
      <c r="J25" s="134">
        <f t="shared" si="0"/>
        <v>0</v>
      </c>
      <c r="K25" s="135">
        <f t="shared" si="1"/>
        <v>0</v>
      </c>
      <c r="L25" s="136"/>
      <c r="M25" s="137">
        <f t="shared" si="2"/>
        <v>0</v>
      </c>
      <c r="N25" s="136"/>
      <c r="O25" s="136"/>
      <c r="P25" s="136"/>
      <c r="Q25" s="138">
        <f t="shared" si="3"/>
        <v>0</v>
      </c>
      <c r="R25" s="80" t="str">
        <f t="shared" si="4"/>
        <v>OK</v>
      </c>
      <c r="S25" s="68"/>
      <c r="T25" s="199"/>
      <c r="U25" s="68"/>
      <c r="V25" s="68"/>
      <c r="W25" s="68"/>
      <c r="X25" s="68"/>
      <c r="Y25" s="68"/>
      <c r="Z25" s="68"/>
      <c r="AA25" s="68"/>
      <c r="AB25" s="68"/>
      <c r="AC25" s="68"/>
      <c r="AD25" s="68"/>
      <c r="AE25" s="68"/>
      <c r="AF25" s="68"/>
      <c r="AG25" s="68"/>
    </row>
    <row r="26" spans="1:33" ht="39.950000000000003" customHeight="1" x14ac:dyDescent="0.25">
      <c r="A26" s="221">
        <v>20</v>
      </c>
      <c r="B26" s="36">
        <v>28</v>
      </c>
      <c r="C26" s="225" t="s">
        <v>87</v>
      </c>
      <c r="D26" s="71" t="s">
        <v>49</v>
      </c>
      <c r="E26" s="88" t="s">
        <v>75</v>
      </c>
      <c r="F26" s="73" t="s">
        <v>76</v>
      </c>
      <c r="G26" s="72" t="s">
        <v>77</v>
      </c>
      <c r="H26" s="30">
        <v>19713</v>
      </c>
      <c r="I26" s="91">
        <v>1</v>
      </c>
      <c r="J26" s="134">
        <f t="shared" si="0"/>
        <v>0</v>
      </c>
      <c r="K26" s="135">
        <f t="shared" si="1"/>
        <v>0</v>
      </c>
      <c r="L26" s="136"/>
      <c r="M26" s="137">
        <f t="shared" si="2"/>
        <v>0</v>
      </c>
      <c r="N26" s="136"/>
      <c r="O26" s="136"/>
      <c r="P26" s="136"/>
      <c r="Q26" s="138">
        <f t="shared" si="3"/>
        <v>1</v>
      </c>
      <c r="R26" s="80" t="str">
        <f t="shared" si="4"/>
        <v>OK</v>
      </c>
      <c r="S26" s="68"/>
      <c r="T26" s="199"/>
      <c r="U26" s="68"/>
      <c r="V26" s="68"/>
      <c r="W26" s="68"/>
      <c r="X26" s="68"/>
      <c r="Y26" s="68"/>
      <c r="Z26" s="68"/>
      <c r="AA26" s="68"/>
      <c r="AB26" s="68"/>
      <c r="AC26" s="68"/>
      <c r="AD26" s="68"/>
      <c r="AE26" s="68"/>
      <c r="AF26" s="68"/>
      <c r="AG26" s="68"/>
    </row>
    <row r="27" spans="1:33" ht="39.950000000000003" customHeight="1" x14ac:dyDescent="0.25">
      <c r="A27" s="222"/>
      <c r="B27" s="33">
        <v>29</v>
      </c>
      <c r="C27" s="226"/>
      <c r="D27" s="71" t="s">
        <v>50</v>
      </c>
      <c r="E27" s="88" t="s">
        <v>75</v>
      </c>
      <c r="F27" s="73" t="s">
        <v>76</v>
      </c>
      <c r="G27" s="72" t="s">
        <v>77</v>
      </c>
      <c r="H27" s="30">
        <v>19713</v>
      </c>
      <c r="I27" s="91">
        <v>0</v>
      </c>
      <c r="J27" s="134">
        <f t="shared" si="0"/>
        <v>0</v>
      </c>
      <c r="K27" s="135">
        <f t="shared" si="1"/>
        <v>0</v>
      </c>
      <c r="L27" s="136"/>
      <c r="M27" s="137">
        <f t="shared" si="2"/>
        <v>0</v>
      </c>
      <c r="N27" s="136"/>
      <c r="O27" s="136"/>
      <c r="P27" s="136"/>
      <c r="Q27" s="138">
        <f t="shared" si="3"/>
        <v>0</v>
      </c>
      <c r="R27" s="80" t="str">
        <f t="shared" si="4"/>
        <v>OK</v>
      </c>
      <c r="S27" s="68"/>
      <c r="T27" s="199"/>
      <c r="U27" s="68"/>
      <c r="V27" s="68"/>
      <c r="W27" s="68"/>
      <c r="X27" s="68"/>
      <c r="Y27" s="68"/>
      <c r="Z27" s="68"/>
      <c r="AA27" s="68"/>
      <c r="AB27" s="68"/>
      <c r="AC27" s="68"/>
      <c r="AD27" s="68"/>
      <c r="AE27" s="68"/>
      <c r="AF27" s="68"/>
      <c r="AG27" s="68"/>
    </row>
    <row r="28" spans="1:33" ht="39.950000000000003" customHeight="1" x14ac:dyDescent="0.25">
      <c r="A28" s="222"/>
      <c r="B28" s="36">
        <v>30</v>
      </c>
      <c r="C28" s="226"/>
      <c r="D28" s="71" t="s">
        <v>51</v>
      </c>
      <c r="E28" s="88" t="s">
        <v>75</v>
      </c>
      <c r="F28" s="73" t="s">
        <v>76</v>
      </c>
      <c r="G28" s="72" t="s">
        <v>77</v>
      </c>
      <c r="H28" s="30">
        <v>26239</v>
      </c>
      <c r="I28" s="91">
        <v>0</v>
      </c>
      <c r="J28" s="134">
        <f t="shared" si="0"/>
        <v>0</v>
      </c>
      <c r="K28" s="135">
        <f t="shared" si="1"/>
        <v>0</v>
      </c>
      <c r="L28" s="136"/>
      <c r="M28" s="137">
        <f t="shared" si="2"/>
        <v>0</v>
      </c>
      <c r="N28" s="136"/>
      <c r="O28" s="136"/>
      <c r="P28" s="136"/>
      <c r="Q28" s="138">
        <f t="shared" si="3"/>
        <v>0</v>
      </c>
      <c r="R28" s="80" t="str">
        <f t="shared" si="4"/>
        <v>OK</v>
      </c>
      <c r="S28" s="68"/>
      <c r="T28" s="199"/>
      <c r="U28" s="68"/>
      <c r="V28" s="68"/>
      <c r="W28" s="68"/>
      <c r="X28" s="68"/>
      <c r="Y28" s="68"/>
      <c r="Z28" s="68"/>
      <c r="AA28" s="68"/>
      <c r="AB28" s="68"/>
      <c r="AC28" s="68"/>
      <c r="AD28" s="68"/>
      <c r="AE28" s="68"/>
      <c r="AF28" s="68"/>
      <c r="AG28" s="68"/>
    </row>
    <row r="29" spans="1:33" ht="27.95" customHeight="1" x14ac:dyDescent="0.25">
      <c r="A29" s="223"/>
      <c r="B29" s="60">
        <v>31</v>
      </c>
      <c r="C29" s="227"/>
      <c r="D29" s="49" t="s">
        <v>52</v>
      </c>
      <c r="E29" s="87" t="s">
        <v>75</v>
      </c>
      <c r="F29" s="61" t="s">
        <v>76</v>
      </c>
      <c r="G29" s="62" t="s">
        <v>77</v>
      </c>
      <c r="H29" s="63">
        <v>63503</v>
      </c>
      <c r="I29" s="91">
        <v>0</v>
      </c>
      <c r="J29" s="134">
        <f t="shared" si="0"/>
        <v>0</v>
      </c>
      <c r="K29" s="135">
        <f t="shared" si="1"/>
        <v>0</v>
      </c>
      <c r="L29" s="136"/>
      <c r="M29" s="137">
        <f t="shared" si="2"/>
        <v>0</v>
      </c>
      <c r="N29" s="136"/>
      <c r="O29" s="136"/>
      <c r="P29" s="136"/>
      <c r="Q29" s="138">
        <f t="shared" si="3"/>
        <v>0</v>
      </c>
      <c r="R29" s="80" t="str">
        <f t="shared" si="4"/>
        <v>OK</v>
      </c>
      <c r="S29" s="8"/>
      <c r="T29" s="199"/>
      <c r="U29" s="8"/>
      <c r="V29" s="8"/>
      <c r="W29" s="8"/>
      <c r="X29" s="8"/>
      <c r="Y29" s="8"/>
      <c r="Z29" s="8"/>
      <c r="AA29" s="8"/>
      <c r="AB29" s="68"/>
      <c r="AC29" s="68"/>
      <c r="AD29" s="68"/>
      <c r="AE29" s="68"/>
      <c r="AF29" s="68"/>
      <c r="AG29" s="8"/>
    </row>
    <row r="30" spans="1:33" s="45" customFormat="1" ht="15.75" x14ac:dyDescent="0.25">
      <c r="A30" s="39"/>
      <c r="B30" s="39"/>
      <c r="C30" s="89"/>
      <c r="D30" s="40"/>
      <c r="E30" s="41"/>
      <c r="F30" s="41"/>
      <c r="G30" s="41"/>
      <c r="H30" s="42"/>
      <c r="I30" s="152">
        <f>SUM(I4:I29)</f>
        <v>41</v>
      </c>
      <c r="L30" s="92"/>
      <c r="M30" s="92"/>
      <c r="N30" s="92"/>
      <c r="O30" s="92"/>
      <c r="P30" s="92"/>
      <c r="Q30" s="78">
        <f>SUM(Q4:Q29)</f>
        <v>27</v>
      </c>
      <c r="R30" s="43"/>
      <c r="S30" s="44">
        <f>SUMPRODUCT($H$4:$H$29,S4:S29)</f>
        <v>8405.16</v>
      </c>
      <c r="T30" s="44">
        <f>SUMPRODUCT($H$4:$H$29,T4:T29)</f>
        <v>29130</v>
      </c>
      <c r="U30" s="44">
        <f t="shared" ref="U30:AG30" si="5">SUMPRODUCT($H$4:$H$29,U4:U29)</f>
        <v>0</v>
      </c>
      <c r="V30" s="44">
        <f t="shared" si="5"/>
        <v>0</v>
      </c>
      <c r="W30" s="44">
        <f t="shared" si="5"/>
        <v>0</v>
      </c>
      <c r="X30" s="44">
        <f t="shared" si="5"/>
        <v>0</v>
      </c>
      <c r="Y30" s="44">
        <f t="shared" si="5"/>
        <v>0</v>
      </c>
      <c r="Z30" s="44">
        <f t="shared" si="5"/>
        <v>0</v>
      </c>
      <c r="AA30" s="44">
        <f t="shared" si="5"/>
        <v>0</v>
      </c>
      <c r="AB30" s="44">
        <f t="shared" si="5"/>
        <v>0</v>
      </c>
      <c r="AC30" s="44">
        <f t="shared" si="5"/>
        <v>0</v>
      </c>
      <c r="AD30" s="44">
        <f t="shared" si="5"/>
        <v>0</v>
      </c>
      <c r="AE30" s="44">
        <f t="shared" si="5"/>
        <v>0</v>
      </c>
      <c r="AF30" s="44">
        <f t="shared" si="5"/>
        <v>0</v>
      </c>
      <c r="AG30" s="44">
        <f t="shared" si="5"/>
        <v>0</v>
      </c>
    </row>
    <row r="31" spans="1:33" ht="16.5" thickBot="1" x14ac:dyDescent="0.3">
      <c r="I31" s="143">
        <f>SUMPRODUCT($H$4:$H$29,I4:I29)</f>
        <v>147541.81</v>
      </c>
      <c r="J31" s="143">
        <f>SUMPRODUCT($H$4:$H$29,J4:J29)</f>
        <v>37535.160000000003</v>
      </c>
      <c r="K31" s="143">
        <f>SUMPRODUCT($H$4:$H$29,K4:K29)</f>
        <v>37535.160000000003</v>
      </c>
      <c r="T31" s="201"/>
    </row>
    <row r="32" spans="1:33" ht="15.75" thickBot="1" x14ac:dyDescent="0.3">
      <c r="C32" s="228" t="s">
        <v>103</v>
      </c>
      <c r="D32" s="229"/>
      <c r="E32" s="229"/>
      <c r="F32" s="229"/>
      <c r="G32" s="229"/>
      <c r="H32" s="230"/>
      <c r="T32" s="198"/>
    </row>
    <row r="33" spans="5:20" x14ac:dyDescent="0.25">
      <c r="T33" s="198"/>
    </row>
    <row r="34" spans="5:20" ht="18.75" x14ac:dyDescent="0.25">
      <c r="E34" s="157" t="s">
        <v>122</v>
      </c>
      <c r="F34" s="155"/>
      <c r="S34" s="154"/>
      <c r="T34" s="198"/>
    </row>
    <row r="35" spans="5:20" ht="18.75" x14ac:dyDescent="0.25">
      <c r="E35" s="157" t="s">
        <v>123</v>
      </c>
      <c r="T35" s="198"/>
    </row>
    <row r="36" spans="5:20" ht="18.75" x14ac:dyDescent="0.25">
      <c r="E36" s="157" t="s">
        <v>124</v>
      </c>
      <c r="T36" s="198"/>
    </row>
  </sheetData>
  <autoFilter ref="A3:AG30" xr:uid="{00000000-0001-0000-0000-000000000000}"/>
  <mergeCells count="27">
    <mergeCell ref="C32:H32"/>
    <mergeCell ref="A4:A8"/>
    <mergeCell ref="C4:C8"/>
    <mergeCell ref="A17:A21"/>
    <mergeCell ref="C17:C21"/>
    <mergeCell ref="A26:A29"/>
    <mergeCell ref="C26:C29"/>
    <mergeCell ref="AG1:AG2"/>
    <mergeCell ref="V1:V2"/>
    <mergeCell ref="W1:W2"/>
    <mergeCell ref="X1:X2"/>
    <mergeCell ref="Y1:Y2"/>
    <mergeCell ref="Z1:Z2"/>
    <mergeCell ref="AA1:AA2"/>
    <mergeCell ref="AB1:AB2"/>
    <mergeCell ref="AC1:AC2"/>
    <mergeCell ref="AD1:AD2"/>
    <mergeCell ref="AE1:AE2"/>
    <mergeCell ref="AF1:AF2"/>
    <mergeCell ref="U1:U2"/>
    <mergeCell ref="A2:H2"/>
    <mergeCell ref="I2:R2"/>
    <mergeCell ref="A1:C1"/>
    <mergeCell ref="D1:H1"/>
    <mergeCell ref="I1:R1"/>
    <mergeCell ref="S1:S2"/>
    <mergeCell ref="T1:T2"/>
  </mergeCells>
  <conditionalFormatting sqref="S4:S29 U4:AG29">
    <cfRule type="cellIs" dxfId="41" priority="3" stopIfTrue="1" operator="greaterThan">
      <formula>0</formula>
    </cfRule>
    <cfRule type="cellIs" dxfId="40" priority="4" stopIfTrue="1" operator="greaterThan">
      <formula>0</formula>
    </cfRule>
    <cfRule type="cellIs" dxfId="39" priority="5"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9CFC9-3E34-4191-84DE-4AC9D2AD8875}">
  <dimension ref="A1:AG32"/>
  <sheetViews>
    <sheetView zoomScale="70" zoomScaleNormal="70" workbookViewId="0">
      <selection activeCell="T5" sqref="T5"/>
    </sheetView>
  </sheetViews>
  <sheetFormatPr defaultColWidth="9.7109375" defaultRowHeight="15" x14ac:dyDescent="0.25"/>
  <cols>
    <col min="1" max="2" width="7.85546875" style="3" customWidth="1"/>
    <col min="3" max="3" width="12.42578125" style="90" customWidth="1"/>
    <col min="4" max="4" width="24.5703125" style="18" customWidth="1"/>
    <col min="5" max="5" width="14.42578125" style="19" customWidth="1"/>
    <col min="6" max="6" width="12.140625" style="19" customWidth="1"/>
    <col min="7" max="7" width="16.28515625" style="19" customWidth="1"/>
    <col min="8" max="8" width="15.5703125" style="2" customWidth="1"/>
    <col min="9" max="9" width="9.7109375" style="93" customWidth="1"/>
    <col min="10" max="10" width="8.85546875" style="93" customWidth="1"/>
    <col min="11" max="11" width="10.140625" style="93" customWidth="1"/>
    <col min="12" max="12" width="7.5703125" style="93" customWidth="1"/>
    <col min="13" max="13" width="9.140625" style="93" customWidth="1"/>
    <col min="14" max="15" width="6.85546875" style="93" customWidth="1"/>
    <col min="16" max="16" width="5.7109375" style="93" customWidth="1"/>
    <col min="17" max="17" width="7.28515625" style="20" customWidth="1"/>
    <col min="18" max="18" width="9.7109375" style="7" customWidth="1"/>
    <col min="19" max="19" width="18.5703125" style="193" bestFit="1" customWidth="1"/>
    <col min="20" max="20" width="17.5703125" style="193" bestFit="1" customWidth="1"/>
    <col min="21" max="21" width="14.140625" style="1" customWidth="1"/>
    <col min="22" max="22" width="14.140625" style="4" customWidth="1"/>
    <col min="23" max="23" width="14.140625" style="1" customWidth="1"/>
    <col min="24" max="24" width="14" style="1" bestFit="1" customWidth="1"/>
    <col min="25" max="25" width="14.140625" style="1" customWidth="1"/>
    <col min="26" max="26" width="14.42578125" style="5" customWidth="1"/>
    <col min="27" max="27" width="15.28515625" style="1" customWidth="1"/>
    <col min="28" max="29" width="14.42578125" style="1" customWidth="1"/>
    <col min="30" max="30" width="14.5703125" style="1" customWidth="1"/>
    <col min="31" max="31" width="14" style="1" customWidth="1"/>
    <col min="32" max="32" width="15" style="1" customWidth="1"/>
    <col min="33" max="33" width="14.85546875" style="1" customWidth="1"/>
    <col min="34" max="16384" width="9.7109375" style="1"/>
  </cols>
  <sheetData>
    <row r="1" spans="1:33" ht="38.25" customHeight="1" x14ac:dyDescent="0.25">
      <c r="A1" s="218" t="s">
        <v>78</v>
      </c>
      <c r="B1" s="218"/>
      <c r="C1" s="218"/>
      <c r="D1" s="218" t="s">
        <v>105</v>
      </c>
      <c r="E1" s="218"/>
      <c r="F1" s="218"/>
      <c r="G1" s="218"/>
      <c r="H1" s="218"/>
      <c r="I1" s="219" t="s">
        <v>23</v>
      </c>
      <c r="J1" s="220"/>
      <c r="K1" s="220"/>
      <c r="L1" s="220"/>
      <c r="M1" s="220"/>
      <c r="N1" s="220"/>
      <c r="O1" s="220"/>
      <c r="P1" s="220"/>
      <c r="Q1" s="219"/>
      <c r="R1" s="219"/>
      <c r="S1" s="234" t="s">
        <v>147</v>
      </c>
      <c r="T1" s="234" t="s">
        <v>148</v>
      </c>
      <c r="U1" s="234" t="s">
        <v>149</v>
      </c>
      <c r="V1" s="210" t="s">
        <v>19</v>
      </c>
      <c r="W1" s="210" t="s">
        <v>19</v>
      </c>
      <c r="X1" s="210" t="s">
        <v>19</v>
      </c>
      <c r="Y1" s="210" t="s">
        <v>19</v>
      </c>
      <c r="Z1" s="210" t="s">
        <v>19</v>
      </c>
      <c r="AA1" s="210" t="s">
        <v>19</v>
      </c>
      <c r="AB1" s="210" t="s">
        <v>19</v>
      </c>
      <c r="AC1" s="210" t="s">
        <v>19</v>
      </c>
      <c r="AD1" s="210" t="s">
        <v>19</v>
      </c>
      <c r="AE1" s="210" t="s">
        <v>19</v>
      </c>
      <c r="AF1" s="210" t="s">
        <v>19</v>
      </c>
      <c r="AG1" s="210" t="s">
        <v>19</v>
      </c>
    </row>
    <row r="2" spans="1:33" ht="33.75" customHeight="1" x14ac:dyDescent="0.25">
      <c r="A2" s="215" t="s">
        <v>91</v>
      </c>
      <c r="B2" s="216"/>
      <c r="C2" s="216"/>
      <c r="D2" s="216"/>
      <c r="E2" s="216"/>
      <c r="F2" s="216"/>
      <c r="G2" s="216"/>
      <c r="H2" s="217"/>
      <c r="I2" s="211" t="s">
        <v>22</v>
      </c>
      <c r="J2" s="212"/>
      <c r="K2" s="212"/>
      <c r="L2" s="212"/>
      <c r="M2" s="212"/>
      <c r="N2" s="212"/>
      <c r="O2" s="212"/>
      <c r="P2" s="212"/>
      <c r="Q2" s="213"/>
      <c r="R2" s="214"/>
      <c r="S2" s="234"/>
      <c r="T2" s="234"/>
      <c r="U2" s="234"/>
      <c r="V2" s="210"/>
      <c r="W2" s="210"/>
      <c r="X2" s="210"/>
      <c r="Y2" s="210"/>
      <c r="Z2" s="210"/>
      <c r="AA2" s="210"/>
      <c r="AB2" s="210"/>
      <c r="AC2" s="210"/>
      <c r="AD2" s="210"/>
      <c r="AE2" s="210"/>
      <c r="AF2" s="210"/>
      <c r="AG2" s="210"/>
    </row>
    <row r="3" spans="1:33" s="2" customFormat="1" ht="105" x14ac:dyDescent="0.2">
      <c r="A3" s="74" t="s">
        <v>4</v>
      </c>
      <c r="B3" s="74" t="s">
        <v>2</v>
      </c>
      <c r="C3" s="74" t="s">
        <v>15</v>
      </c>
      <c r="D3" s="74" t="s">
        <v>20</v>
      </c>
      <c r="E3" s="74" t="s">
        <v>25</v>
      </c>
      <c r="F3" s="74" t="s">
        <v>14</v>
      </c>
      <c r="G3" s="74" t="s">
        <v>3</v>
      </c>
      <c r="H3" s="79" t="s">
        <v>17</v>
      </c>
      <c r="I3" s="21" t="s">
        <v>21</v>
      </c>
      <c r="J3" s="140" t="s">
        <v>107</v>
      </c>
      <c r="K3" s="140" t="s">
        <v>108</v>
      </c>
      <c r="L3" s="140" t="s">
        <v>109</v>
      </c>
      <c r="M3" s="140" t="s">
        <v>110</v>
      </c>
      <c r="N3" s="140" t="s">
        <v>111</v>
      </c>
      <c r="O3" s="140" t="s">
        <v>112</v>
      </c>
      <c r="P3" s="140" t="s">
        <v>113</v>
      </c>
      <c r="Q3" s="141" t="s">
        <v>0</v>
      </c>
      <c r="R3" s="23" t="s">
        <v>1</v>
      </c>
      <c r="S3" s="185">
        <v>45698</v>
      </c>
      <c r="T3" s="185">
        <v>45698</v>
      </c>
      <c r="U3" s="185">
        <v>45708</v>
      </c>
      <c r="V3" s="17" t="s">
        <v>24</v>
      </c>
      <c r="W3" s="17" t="s">
        <v>24</v>
      </c>
      <c r="X3" s="17" t="s">
        <v>24</v>
      </c>
      <c r="Y3" s="17" t="s">
        <v>24</v>
      </c>
      <c r="Z3" s="17" t="s">
        <v>24</v>
      </c>
      <c r="AA3" s="17" t="s">
        <v>24</v>
      </c>
      <c r="AB3" s="17" t="s">
        <v>24</v>
      </c>
      <c r="AC3" s="17" t="s">
        <v>24</v>
      </c>
      <c r="AD3" s="17" t="s">
        <v>24</v>
      </c>
      <c r="AE3" s="17" t="s">
        <v>24</v>
      </c>
      <c r="AF3" s="17" t="s">
        <v>24</v>
      </c>
      <c r="AG3" s="17" t="s">
        <v>24</v>
      </c>
    </row>
    <row r="4" spans="1:33" ht="39.950000000000003" customHeight="1" x14ac:dyDescent="0.25">
      <c r="A4" s="207">
        <v>1</v>
      </c>
      <c r="B4" s="33">
        <v>1</v>
      </c>
      <c r="C4" s="204" t="s">
        <v>79</v>
      </c>
      <c r="D4" s="75" t="s">
        <v>27</v>
      </c>
      <c r="E4" s="82" t="s">
        <v>53</v>
      </c>
      <c r="F4" s="34" t="s">
        <v>76</v>
      </c>
      <c r="G4" s="34" t="s">
        <v>77</v>
      </c>
      <c r="H4" s="35">
        <v>5826</v>
      </c>
      <c r="I4" s="91">
        <v>0</v>
      </c>
      <c r="J4" s="134">
        <f>IF(SUM(S4:AJ4)&gt;I4+L4,I4+L4,SUM(S4:AJ4))</f>
        <v>0</v>
      </c>
      <c r="K4" s="135">
        <f>(SUM(S4:AJ4))</f>
        <v>0</v>
      </c>
      <c r="L4" s="136"/>
      <c r="M4" s="137">
        <f>ROUND(IF(I4*0.25-0.5&lt;0,0,I4*0.25-0.5),0)-P4-N4</f>
        <v>0</v>
      </c>
      <c r="N4" s="136"/>
      <c r="O4" s="136"/>
      <c r="P4" s="136"/>
      <c r="Q4" s="138">
        <f>I4-(SUM(S4:AB4))+L4</f>
        <v>0</v>
      </c>
      <c r="R4" s="80" t="str">
        <f>IF(Q4&lt;0,"ATENÇÃO","OK")</f>
        <v>OK</v>
      </c>
      <c r="S4" s="188"/>
      <c r="T4" s="189"/>
      <c r="U4" s="182"/>
      <c r="V4" s="8"/>
      <c r="W4" s="8"/>
      <c r="X4" s="8"/>
      <c r="Y4" s="8"/>
      <c r="Z4" s="8"/>
      <c r="AA4" s="8"/>
      <c r="AB4" s="68"/>
      <c r="AC4" s="68"/>
      <c r="AD4" s="68"/>
      <c r="AE4" s="68"/>
      <c r="AF4" s="68"/>
      <c r="AG4" s="8"/>
    </row>
    <row r="5" spans="1:33" ht="39.950000000000003" customHeight="1" x14ac:dyDescent="0.25">
      <c r="A5" s="208"/>
      <c r="B5" s="36">
        <v>2</v>
      </c>
      <c r="C5" s="205"/>
      <c r="D5" s="75" t="s">
        <v>28</v>
      </c>
      <c r="E5" s="82" t="s">
        <v>54</v>
      </c>
      <c r="F5" s="37" t="s">
        <v>76</v>
      </c>
      <c r="G5" s="34" t="s">
        <v>77</v>
      </c>
      <c r="H5" s="38">
        <v>7768</v>
      </c>
      <c r="I5" s="91">
        <v>3</v>
      </c>
      <c r="J5" s="134">
        <f t="shared" ref="J5:J29" si="0">IF(SUM(S5:AJ5)&gt;I5+L5,I5+L5,SUM(S5:AJ5))</f>
        <v>3</v>
      </c>
      <c r="K5" s="135">
        <f t="shared" ref="K5:K29" si="1">(SUM(S5:AJ5))</f>
        <v>3</v>
      </c>
      <c r="L5" s="136"/>
      <c r="M5" s="137">
        <f t="shared" ref="M5:M29" si="2">ROUND(IF(I5*0.25-0.5&lt;0,0,I5*0.25-0.5),0)-P5-N5</f>
        <v>0</v>
      </c>
      <c r="N5" s="136"/>
      <c r="O5" s="136"/>
      <c r="P5" s="136"/>
      <c r="Q5" s="138">
        <f t="shared" ref="Q5:Q29" si="3">I5-(SUM(S5:AB5))+L5</f>
        <v>0</v>
      </c>
      <c r="R5" s="80" t="str">
        <f t="shared" ref="R5:R29" si="4">IF(Q5&lt;0,"ATENÇÃO","OK")</f>
        <v>OK</v>
      </c>
      <c r="S5" s="188">
        <v>3</v>
      </c>
      <c r="T5" s="189"/>
      <c r="U5" s="182"/>
      <c r="V5" s="8"/>
      <c r="W5" s="8"/>
      <c r="X5" s="8"/>
      <c r="Y5" s="8"/>
      <c r="Z5" s="8"/>
      <c r="AA5" s="8"/>
      <c r="AB5" s="68"/>
      <c r="AC5" s="68"/>
      <c r="AD5" s="68"/>
      <c r="AE5" s="68"/>
      <c r="AF5" s="68"/>
      <c r="AG5" s="8"/>
    </row>
    <row r="6" spans="1:33" ht="39.950000000000003" customHeight="1" x14ac:dyDescent="0.25">
      <c r="A6" s="208"/>
      <c r="B6" s="33">
        <v>3</v>
      </c>
      <c r="C6" s="205"/>
      <c r="D6" s="76" t="s">
        <v>29</v>
      </c>
      <c r="E6" s="83" t="s">
        <v>55</v>
      </c>
      <c r="F6" s="48" t="s">
        <v>76</v>
      </c>
      <c r="G6" s="48" t="s">
        <v>77</v>
      </c>
      <c r="H6" s="53">
        <v>3954</v>
      </c>
      <c r="I6" s="91">
        <v>0</v>
      </c>
      <c r="J6" s="134">
        <f t="shared" si="0"/>
        <v>0</v>
      </c>
      <c r="K6" s="135">
        <f t="shared" si="1"/>
        <v>0</v>
      </c>
      <c r="L6" s="136"/>
      <c r="M6" s="137">
        <f t="shared" si="2"/>
        <v>0</v>
      </c>
      <c r="N6" s="136"/>
      <c r="O6" s="136"/>
      <c r="P6" s="136"/>
      <c r="Q6" s="138">
        <f t="shared" si="3"/>
        <v>0</v>
      </c>
      <c r="R6" s="80" t="str">
        <f t="shared" si="4"/>
        <v>OK</v>
      </c>
      <c r="S6" s="188"/>
      <c r="T6" s="188"/>
      <c r="U6" s="182"/>
      <c r="V6" s="8"/>
      <c r="W6" s="8"/>
      <c r="X6" s="8"/>
      <c r="Y6" s="8"/>
      <c r="Z6" s="8"/>
      <c r="AA6" s="8"/>
      <c r="AB6" s="68"/>
      <c r="AC6" s="68"/>
      <c r="AD6" s="68"/>
      <c r="AE6" s="68"/>
      <c r="AF6" s="68"/>
      <c r="AG6" s="8"/>
    </row>
    <row r="7" spans="1:33" ht="39.950000000000003" customHeight="1" x14ac:dyDescent="0.25">
      <c r="A7" s="208"/>
      <c r="B7" s="36">
        <v>4</v>
      </c>
      <c r="C7" s="205"/>
      <c r="D7" s="76" t="s">
        <v>30</v>
      </c>
      <c r="E7" s="83" t="s">
        <v>56</v>
      </c>
      <c r="F7" s="47" t="s">
        <v>76</v>
      </c>
      <c r="G7" s="48" t="s">
        <v>77</v>
      </c>
      <c r="H7" s="30">
        <v>5272</v>
      </c>
      <c r="I7" s="91">
        <v>30</v>
      </c>
      <c r="J7" s="134">
        <f t="shared" si="0"/>
        <v>30</v>
      </c>
      <c r="K7" s="135">
        <f t="shared" si="1"/>
        <v>30</v>
      </c>
      <c r="L7" s="136"/>
      <c r="M7" s="137">
        <f t="shared" si="2"/>
        <v>7</v>
      </c>
      <c r="N7" s="136"/>
      <c r="O7" s="136"/>
      <c r="P7" s="136"/>
      <c r="Q7" s="138">
        <f t="shared" si="3"/>
        <v>0</v>
      </c>
      <c r="R7" s="80" t="str">
        <f t="shared" si="4"/>
        <v>OK</v>
      </c>
      <c r="S7" s="188">
        <v>30</v>
      </c>
      <c r="T7" s="188"/>
      <c r="U7" s="182"/>
      <c r="V7" s="8"/>
      <c r="W7" s="8"/>
      <c r="X7" s="8"/>
      <c r="Y7" s="8"/>
      <c r="Z7" s="8"/>
      <c r="AA7" s="8"/>
      <c r="AB7" s="68"/>
      <c r="AC7" s="68"/>
      <c r="AD7" s="68"/>
      <c r="AE7" s="68"/>
      <c r="AF7" s="68"/>
      <c r="AG7" s="8"/>
    </row>
    <row r="8" spans="1:33" ht="39.950000000000003" customHeight="1" x14ac:dyDescent="0.25">
      <c r="A8" s="209"/>
      <c r="B8" s="33">
        <v>5</v>
      </c>
      <c r="C8" s="206"/>
      <c r="D8" s="77" t="s">
        <v>31</v>
      </c>
      <c r="E8" s="84" t="s">
        <v>57</v>
      </c>
      <c r="F8" s="54" t="s">
        <v>76</v>
      </c>
      <c r="G8" s="55" t="s">
        <v>77</v>
      </c>
      <c r="H8" s="31">
        <v>1134.4000000000001</v>
      </c>
      <c r="I8" s="91">
        <v>0</v>
      </c>
      <c r="J8" s="134">
        <f t="shared" si="0"/>
        <v>0</v>
      </c>
      <c r="K8" s="135">
        <f t="shared" si="1"/>
        <v>0</v>
      </c>
      <c r="L8" s="136"/>
      <c r="M8" s="137">
        <f t="shared" si="2"/>
        <v>0</v>
      </c>
      <c r="N8" s="136"/>
      <c r="O8" s="136"/>
      <c r="P8" s="136"/>
      <c r="Q8" s="138">
        <f t="shared" si="3"/>
        <v>0</v>
      </c>
      <c r="R8" s="80" t="str">
        <f t="shared" si="4"/>
        <v>OK</v>
      </c>
      <c r="S8" s="188"/>
      <c r="T8" s="188"/>
      <c r="U8" s="182"/>
      <c r="V8" s="8"/>
      <c r="W8" s="8"/>
      <c r="X8" s="8"/>
      <c r="Y8" s="8"/>
      <c r="Z8" s="8"/>
      <c r="AA8" s="8"/>
      <c r="AB8" s="68"/>
      <c r="AC8" s="68"/>
      <c r="AD8" s="68"/>
      <c r="AE8" s="68"/>
      <c r="AF8" s="68"/>
      <c r="AG8" s="8"/>
    </row>
    <row r="9" spans="1:33" ht="39.950000000000003" customHeight="1" x14ac:dyDescent="0.25">
      <c r="A9" s="46">
        <v>3</v>
      </c>
      <c r="B9" s="33">
        <v>7</v>
      </c>
      <c r="C9" s="56" t="s">
        <v>80</v>
      </c>
      <c r="D9" s="57" t="s">
        <v>32</v>
      </c>
      <c r="E9" s="85" t="s">
        <v>58</v>
      </c>
      <c r="F9" s="59" t="s">
        <v>76</v>
      </c>
      <c r="G9" s="58" t="s">
        <v>77</v>
      </c>
      <c r="H9" s="30">
        <v>725</v>
      </c>
      <c r="I9" s="91">
        <v>0</v>
      </c>
      <c r="J9" s="134">
        <f t="shared" si="0"/>
        <v>0</v>
      </c>
      <c r="K9" s="135">
        <f t="shared" si="1"/>
        <v>0</v>
      </c>
      <c r="L9" s="136"/>
      <c r="M9" s="137">
        <f t="shared" si="2"/>
        <v>0</v>
      </c>
      <c r="N9" s="136"/>
      <c r="O9" s="136"/>
      <c r="P9" s="136"/>
      <c r="Q9" s="138">
        <f t="shared" si="3"/>
        <v>0</v>
      </c>
      <c r="R9" s="80" t="str">
        <f t="shared" si="4"/>
        <v>OK</v>
      </c>
      <c r="S9" s="188"/>
      <c r="T9" s="190"/>
      <c r="U9" s="182"/>
      <c r="V9" s="8"/>
      <c r="W9" s="8"/>
      <c r="X9" s="8"/>
      <c r="Y9" s="8"/>
      <c r="Z9" s="8"/>
      <c r="AA9" s="8"/>
      <c r="AB9" s="68"/>
      <c r="AC9" s="68"/>
      <c r="AD9" s="68"/>
      <c r="AE9" s="68"/>
      <c r="AF9" s="68"/>
      <c r="AG9" s="8"/>
    </row>
    <row r="10" spans="1:33" ht="39.950000000000003" customHeight="1" x14ac:dyDescent="0.25">
      <c r="A10" s="29">
        <v>4</v>
      </c>
      <c r="B10" s="36">
        <v>8</v>
      </c>
      <c r="C10" s="56" t="s">
        <v>80</v>
      </c>
      <c r="D10" s="65" t="s">
        <v>33</v>
      </c>
      <c r="E10" s="86" t="s">
        <v>59</v>
      </c>
      <c r="F10" s="66" t="s">
        <v>76</v>
      </c>
      <c r="G10" s="67" t="s">
        <v>77</v>
      </c>
      <c r="H10" s="30">
        <v>1983.33</v>
      </c>
      <c r="I10" s="91">
        <v>0</v>
      </c>
      <c r="J10" s="134">
        <f t="shared" si="0"/>
        <v>1</v>
      </c>
      <c r="K10" s="135">
        <f t="shared" si="1"/>
        <v>1</v>
      </c>
      <c r="L10" s="136">
        <v>1</v>
      </c>
      <c r="M10" s="137">
        <f t="shared" si="2"/>
        <v>0</v>
      </c>
      <c r="N10" s="136"/>
      <c r="O10" s="136"/>
      <c r="P10" s="136"/>
      <c r="Q10" s="138">
        <f t="shared" si="3"/>
        <v>0</v>
      </c>
      <c r="R10" s="80" t="str">
        <f t="shared" si="4"/>
        <v>OK</v>
      </c>
      <c r="S10" s="188"/>
      <c r="T10" s="190"/>
      <c r="U10" s="182">
        <v>1</v>
      </c>
      <c r="V10" s="68"/>
      <c r="W10" s="68"/>
      <c r="X10" s="68"/>
      <c r="Y10" s="68"/>
      <c r="Z10" s="68"/>
      <c r="AA10" s="68"/>
      <c r="AB10" s="68"/>
      <c r="AC10" s="68"/>
      <c r="AD10" s="68"/>
      <c r="AE10" s="68"/>
      <c r="AF10" s="68"/>
      <c r="AG10" s="68"/>
    </row>
    <row r="11" spans="1:33" ht="49.5" customHeight="1" x14ac:dyDescent="0.25">
      <c r="A11" s="29">
        <v>6</v>
      </c>
      <c r="B11" s="36">
        <v>10</v>
      </c>
      <c r="C11" s="64" t="s">
        <v>81</v>
      </c>
      <c r="D11" s="65" t="s">
        <v>34</v>
      </c>
      <c r="E11" s="86" t="s">
        <v>60</v>
      </c>
      <c r="F11" s="66" t="s">
        <v>76</v>
      </c>
      <c r="G11" s="67" t="s">
        <v>77</v>
      </c>
      <c r="H11" s="30">
        <v>948</v>
      </c>
      <c r="I11" s="91">
        <v>0</v>
      </c>
      <c r="J11" s="134">
        <f t="shared" si="0"/>
        <v>0</v>
      </c>
      <c r="K11" s="135">
        <f t="shared" si="1"/>
        <v>0</v>
      </c>
      <c r="L11" s="136"/>
      <c r="M11" s="137">
        <f t="shared" si="2"/>
        <v>0</v>
      </c>
      <c r="N11" s="136"/>
      <c r="O11" s="136"/>
      <c r="P11" s="136"/>
      <c r="Q11" s="138">
        <f t="shared" si="3"/>
        <v>0</v>
      </c>
      <c r="R11" s="80" t="str">
        <f t="shared" si="4"/>
        <v>OK</v>
      </c>
      <c r="S11" s="188"/>
      <c r="T11" s="190"/>
      <c r="U11" s="182"/>
      <c r="V11" s="68"/>
      <c r="W11" s="68"/>
      <c r="X11" s="68"/>
      <c r="Y11" s="68"/>
      <c r="Z11" s="68"/>
      <c r="AA11" s="68"/>
      <c r="AB11" s="68"/>
      <c r="AC11" s="68"/>
      <c r="AD11" s="68"/>
      <c r="AE11" s="68"/>
      <c r="AF11" s="68"/>
      <c r="AG11" s="68"/>
    </row>
    <row r="12" spans="1:33" ht="39.950000000000003" customHeight="1" x14ac:dyDescent="0.25">
      <c r="A12" s="46">
        <v>7</v>
      </c>
      <c r="B12" s="33">
        <v>11</v>
      </c>
      <c r="C12" s="64" t="s">
        <v>82</v>
      </c>
      <c r="D12" s="65" t="s">
        <v>35</v>
      </c>
      <c r="E12" s="86" t="s">
        <v>61</v>
      </c>
      <c r="F12" s="66" t="s">
        <v>76</v>
      </c>
      <c r="G12" s="67" t="s">
        <v>77</v>
      </c>
      <c r="H12" s="30">
        <v>2316.66</v>
      </c>
      <c r="I12" s="91">
        <v>1</v>
      </c>
      <c r="J12" s="134">
        <f t="shared" si="0"/>
        <v>0</v>
      </c>
      <c r="K12" s="135">
        <f t="shared" si="1"/>
        <v>0</v>
      </c>
      <c r="L12" s="136"/>
      <c r="M12" s="137">
        <f t="shared" si="2"/>
        <v>0</v>
      </c>
      <c r="N12" s="136"/>
      <c r="O12" s="136"/>
      <c r="P12" s="136"/>
      <c r="Q12" s="138">
        <f t="shared" si="3"/>
        <v>1</v>
      </c>
      <c r="R12" s="80" t="str">
        <f t="shared" si="4"/>
        <v>OK</v>
      </c>
      <c r="S12" s="188"/>
      <c r="T12" s="190"/>
      <c r="U12" s="182"/>
      <c r="V12" s="68"/>
      <c r="W12" s="68"/>
      <c r="X12" s="68"/>
      <c r="Y12" s="68"/>
      <c r="Z12" s="68"/>
      <c r="AA12" s="68"/>
      <c r="AB12" s="68"/>
      <c r="AC12" s="68"/>
      <c r="AD12" s="68"/>
      <c r="AE12" s="68"/>
      <c r="AF12" s="68"/>
      <c r="AG12" s="68"/>
    </row>
    <row r="13" spans="1:33" ht="39.950000000000003" customHeight="1" x14ac:dyDescent="0.25">
      <c r="A13" s="29">
        <v>8</v>
      </c>
      <c r="B13" s="36">
        <v>12</v>
      </c>
      <c r="C13" s="64" t="s">
        <v>83</v>
      </c>
      <c r="D13" s="65" t="s">
        <v>36</v>
      </c>
      <c r="E13" s="86" t="s">
        <v>62</v>
      </c>
      <c r="F13" s="66" t="s">
        <v>76</v>
      </c>
      <c r="G13" s="67" t="s">
        <v>77</v>
      </c>
      <c r="H13" s="30">
        <v>3230</v>
      </c>
      <c r="I13" s="91">
        <v>20</v>
      </c>
      <c r="J13" s="134">
        <f t="shared" si="0"/>
        <v>20</v>
      </c>
      <c r="K13" s="135">
        <f t="shared" si="1"/>
        <v>20</v>
      </c>
      <c r="L13" s="136"/>
      <c r="M13" s="137">
        <f t="shared" si="2"/>
        <v>5</v>
      </c>
      <c r="N13" s="136"/>
      <c r="O13" s="136"/>
      <c r="P13" s="136"/>
      <c r="Q13" s="138">
        <f t="shared" si="3"/>
        <v>0</v>
      </c>
      <c r="R13" s="80" t="str">
        <f t="shared" si="4"/>
        <v>OK</v>
      </c>
      <c r="S13" s="188"/>
      <c r="T13" s="191">
        <v>20</v>
      </c>
      <c r="U13" s="182"/>
      <c r="V13" s="68"/>
      <c r="W13" s="68"/>
      <c r="X13" s="68"/>
      <c r="Y13" s="68"/>
      <c r="Z13" s="68"/>
      <c r="AA13" s="68"/>
      <c r="AB13" s="68"/>
      <c r="AC13" s="68"/>
      <c r="AD13" s="68"/>
      <c r="AE13" s="68"/>
      <c r="AF13" s="68"/>
      <c r="AG13" s="68"/>
    </row>
    <row r="14" spans="1:33" ht="51.75" customHeight="1" x14ac:dyDescent="0.25">
      <c r="A14" s="46">
        <v>9</v>
      </c>
      <c r="B14" s="33">
        <v>13</v>
      </c>
      <c r="C14" s="64" t="s">
        <v>84</v>
      </c>
      <c r="D14" s="65" t="s">
        <v>37</v>
      </c>
      <c r="E14" s="86" t="s">
        <v>63</v>
      </c>
      <c r="F14" s="66" t="s">
        <v>76</v>
      </c>
      <c r="G14" s="67" t="s">
        <v>77</v>
      </c>
      <c r="H14" s="30">
        <v>65900</v>
      </c>
      <c r="I14" s="91">
        <v>0</v>
      </c>
      <c r="J14" s="134">
        <f t="shared" si="0"/>
        <v>0</v>
      </c>
      <c r="K14" s="135">
        <f t="shared" si="1"/>
        <v>0</v>
      </c>
      <c r="L14" s="136"/>
      <c r="M14" s="137">
        <f t="shared" si="2"/>
        <v>0</v>
      </c>
      <c r="N14" s="136"/>
      <c r="O14" s="136"/>
      <c r="P14" s="136"/>
      <c r="Q14" s="138">
        <f t="shared" si="3"/>
        <v>0</v>
      </c>
      <c r="R14" s="80" t="str">
        <f t="shared" si="4"/>
        <v>OK</v>
      </c>
      <c r="S14" s="188"/>
      <c r="T14" s="190"/>
      <c r="U14" s="182"/>
      <c r="V14" s="68"/>
      <c r="W14" s="68"/>
      <c r="X14" s="68"/>
      <c r="Y14" s="68"/>
      <c r="Z14" s="68"/>
      <c r="AA14" s="68"/>
      <c r="AB14" s="68"/>
      <c r="AC14" s="68"/>
      <c r="AD14" s="68"/>
      <c r="AE14" s="68"/>
      <c r="AF14" s="68"/>
      <c r="AG14" s="68"/>
    </row>
    <row r="15" spans="1:33" ht="39.950000000000003" customHeight="1" x14ac:dyDescent="0.25">
      <c r="A15" s="29">
        <v>10</v>
      </c>
      <c r="B15" s="36">
        <v>14</v>
      </c>
      <c r="C15" s="56" t="s">
        <v>80</v>
      </c>
      <c r="D15" s="65" t="s">
        <v>38</v>
      </c>
      <c r="E15" s="86" t="s">
        <v>64</v>
      </c>
      <c r="F15" s="66" t="s">
        <v>76</v>
      </c>
      <c r="G15" s="67" t="s">
        <v>77</v>
      </c>
      <c r="H15" s="30">
        <v>17332</v>
      </c>
      <c r="I15" s="91">
        <v>0</v>
      </c>
      <c r="J15" s="134">
        <f t="shared" si="0"/>
        <v>0</v>
      </c>
      <c r="K15" s="135">
        <f t="shared" si="1"/>
        <v>0</v>
      </c>
      <c r="L15" s="136"/>
      <c r="M15" s="137">
        <f t="shared" si="2"/>
        <v>0</v>
      </c>
      <c r="N15" s="136"/>
      <c r="O15" s="136"/>
      <c r="P15" s="136"/>
      <c r="Q15" s="138">
        <f t="shared" si="3"/>
        <v>0</v>
      </c>
      <c r="R15" s="80" t="str">
        <f t="shared" si="4"/>
        <v>OK</v>
      </c>
      <c r="S15" s="188"/>
      <c r="T15" s="190"/>
      <c r="U15" s="182"/>
      <c r="V15" s="68"/>
      <c r="W15" s="68"/>
      <c r="X15" s="68"/>
      <c r="Y15" s="68"/>
      <c r="Z15" s="68"/>
      <c r="AA15" s="68"/>
      <c r="AB15" s="68"/>
      <c r="AC15" s="68"/>
      <c r="AD15" s="68"/>
      <c r="AE15" s="68"/>
      <c r="AF15" s="68"/>
      <c r="AG15" s="68"/>
    </row>
    <row r="16" spans="1:33" ht="39.950000000000003" customHeight="1" x14ac:dyDescent="0.25">
      <c r="A16" s="46">
        <v>11</v>
      </c>
      <c r="B16" s="33">
        <v>15</v>
      </c>
      <c r="C16" s="56" t="s">
        <v>80</v>
      </c>
      <c r="D16" s="65" t="s">
        <v>39</v>
      </c>
      <c r="E16" s="86" t="s">
        <v>65</v>
      </c>
      <c r="F16" s="66" t="s">
        <v>76</v>
      </c>
      <c r="G16" s="67" t="s">
        <v>77</v>
      </c>
      <c r="H16" s="30">
        <v>130000</v>
      </c>
      <c r="I16" s="91">
        <v>0</v>
      </c>
      <c r="J16" s="134">
        <f t="shared" si="0"/>
        <v>0</v>
      </c>
      <c r="K16" s="135">
        <f t="shared" si="1"/>
        <v>0</v>
      </c>
      <c r="L16" s="136"/>
      <c r="M16" s="137">
        <f t="shared" si="2"/>
        <v>0</v>
      </c>
      <c r="N16" s="136"/>
      <c r="O16" s="136"/>
      <c r="P16" s="136"/>
      <c r="Q16" s="138">
        <f t="shared" si="3"/>
        <v>0</v>
      </c>
      <c r="R16" s="80" t="str">
        <f t="shared" si="4"/>
        <v>OK</v>
      </c>
      <c r="S16" s="188"/>
      <c r="T16" s="190"/>
      <c r="U16" s="182"/>
      <c r="V16" s="68"/>
      <c r="W16" s="68"/>
      <c r="X16" s="68"/>
      <c r="Y16" s="68"/>
      <c r="Z16" s="68"/>
      <c r="AA16" s="68"/>
      <c r="AB16" s="68"/>
      <c r="AC16" s="68"/>
      <c r="AD16" s="68"/>
      <c r="AE16" s="68"/>
      <c r="AF16" s="68"/>
      <c r="AG16" s="68"/>
    </row>
    <row r="17" spans="1:33" ht="39.950000000000003" customHeight="1" x14ac:dyDescent="0.25">
      <c r="A17" s="221">
        <v>14</v>
      </c>
      <c r="B17" s="36">
        <v>18</v>
      </c>
      <c r="C17" s="204" t="s">
        <v>85</v>
      </c>
      <c r="D17" s="65" t="s">
        <v>40</v>
      </c>
      <c r="E17" s="86" t="s">
        <v>66</v>
      </c>
      <c r="F17" s="66" t="s">
        <v>76</v>
      </c>
      <c r="G17" s="67" t="s">
        <v>77</v>
      </c>
      <c r="H17" s="30">
        <v>17500</v>
      </c>
      <c r="I17" s="91">
        <v>0</v>
      </c>
      <c r="J17" s="134">
        <f t="shared" si="0"/>
        <v>0</v>
      </c>
      <c r="K17" s="135">
        <f t="shared" si="1"/>
        <v>0</v>
      </c>
      <c r="L17" s="136"/>
      <c r="M17" s="137">
        <f t="shared" si="2"/>
        <v>0</v>
      </c>
      <c r="N17" s="136"/>
      <c r="O17" s="136"/>
      <c r="P17" s="136"/>
      <c r="Q17" s="138">
        <f t="shared" si="3"/>
        <v>0</v>
      </c>
      <c r="R17" s="80" t="str">
        <f t="shared" si="4"/>
        <v>OK</v>
      </c>
      <c r="S17" s="188"/>
      <c r="T17" s="190"/>
      <c r="U17" s="182"/>
      <c r="V17" s="68"/>
      <c r="W17" s="68"/>
      <c r="X17" s="68"/>
      <c r="Y17" s="68"/>
      <c r="Z17" s="68"/>
      <c r="AA17" s="68"/>
      <c r="AB17" s="68"/>
      <c r="AC17" s="68"/>
      <c r="AD17" s="68"/>
      <c r="AE17" s="68"/>
      <c r="AF17" s="68"/>
      <c r="AG17" s="68"/>
    </row>
    <row r="18" spans="1:33" ht="39.950000000000003" customHeight="1" x14ac:dyDescent="0.25">
      <c r="A18" s="222"/>
      <c r="B18" s="33">
        <v>19</v>
      </c>
      <c r="C18" s="224"/>
      <c r="D18" s="65" t="s">
        <v>41</v>
      </c>
      <c r="E18" s="86" t="s">
        <v>67</v>
      </c>
      <c r="F18" s="66" t="s">
        <v>76</v>
      </c>
      <c r="G18" s="67" t="s">
        <v>77</v>
      </c>
      <c r="H18" s="30">
        <v>6028</v>
      </c>
      <c r="I18" s="91">
        <v>0</v>
      </c>
      <c r="J18" s="134">
        <f t="shared" si="0"/>
        <v>0</v>
      </c>
      <c r="K18" s="135">
        <f t="shared" si="1"/>
        <v>0</v>
      </c>
      <c r="L18" s="136"/>
      <c r="M18" s="137">
        <f t="shared" si="2"/>
        <v>0</v>
      </c>
      <c r="N18" s="136"/>
      <c r="O18" s="136"/>
      <c r="P18" s="136"/>
      <c r="Q18" s="138">
        <f t="shared" si="3"/>
        <v>0</v>
      </c>
      <c r="R18" s="80" t="str">
        <f t="shared" si="4"/>
        <v>OK</v>
      </c>
      <c r="S18" s="188"/>
      <c r="T18" s="190"/>
      <c r="U18" s="182"/>
      <c r="V18" s="68"/>
      <c r="W18" s="68"/>
      <c r="X18" s="68"/>
      <c r="Y18" s="68"/>
      <c r="Z18" s="68"/>
      <c r="AA18" s="68"/>
      <c r="AB18" s="68"/>
      <c r="AC18" s="68"/>
      <c r="AD18" s="68"/>
      <c r="AE18" s="68"/>
      <c r="AF18" s="68"/>
      <c r="AG18" s="68"/>
    </row>
    <row r="19" spans="1:33" ht="39.950000000000003" customHeight="1" x14ac:dyDescent="0.25">
      <c r="A19" s="222"/>
      <c r="B19" s="36">
        <v>20</v>
      </c>
      <c r="C19" s="224"/>
      <c r="D19" s="49" t="s">
        <v>42</v>
      </c>
      <c r="E19" s="87" t="s">
        <v>68</v>
      </c>
      <c r="F19" s="51" t="s">
        <v>76</v>
      </c>
      <c r="G19" s="50" t="s">
        <v>77</v>
      </c>
      <c r="H19" s="28">
        <v>8100</v>
      </c>
      <c r="I19" s="91">
        <v>0</v>
      </c>
      <c r="J19" s="134">
        <f t="shared" si="0"/>
        <v>0</v>
      </c>
      <c r="K19" s="135">
        <f t="shared" si="1"/>
        <v>0</v>
      </c>
      <c r="L19" s="136"/>
      <c r="M19" s="137">
        <f t="shared" si="2"/>
        <v>0</v>
      </c>
      <c r="N19" s="136"/>
      <c r="O19" s="136"/>
      <c r="P19" s="136"/>
      <c r="Q19" s="138">
        <f t="shared" si="3"/>
        <v>0</v>
      </c>
      <c r="R19" s="80" t="str">
        <f t="shared" si="4"/>
        <v>OK</v>
      </c>
      <c r="S19" s="188"/>
      <c r="T19" s="188"/>
      <c r="U19" s="182"/>
      <c r="V19" s="8"/>
      <c r="W19" s="8"/>
      <c r="X19" s="8"/>
      <c r="Y19" s="8"/>
      <c r="Z19" s="8"/>
      <c r="AA19" s="8"/>
      <c r="AB19" s="68"/>
      <c r="AC19" s="68"/>
      <c r="AD19" s="68"/>
      <c r="AE19" s="68"/>
      <c r="AF19" s="68"/>
      <c r="AG19" s="8"/>
    </row>
    <row r="20" spans="1:33" ht="39.950000000000003" customHeight="1" x14ac:dyDescent="0.25">
      <c r="A20" s="222"/>
      <c r="B20" s="33">
        <v>21</v>
      </c>
      <c r="C20" s="224"/>
      <c r="D20" s="71" t="s">
        <v>43</v>
      </c>
      <c r="E20" s="88" t="s">
        <v>69</v>
      </c>
      <c r="F20" s="73" t="s">
        <v>76</v>
      </c>
      <c r="G20" s="72" t="s">
        <v>77</v>
      </c>
      <c r="H20" s="30">
        <v>6925.08</v>
      </c>
      <c r="I20" s="91">
        <v>0</v>
      </c>
      <c r="J20" s="134">
        <f t="shared" si="0"/>
        <v>0</v>
      </c>
      <c r="K20" s="135">
        <f t="shared" si="1"/>
        <v>0</v>
      </c>
      <c r="L20" s="136"/>
      <c r="M20" s="137">
        <f t="shared" si="2"/>
        <v>0</v>
      </c>
      <c r="N20" s="136"/>
      <c r="O20" s="136"/>
      <c r="P20" s="136"/>
      <c r="Q20" s="138">
        <f t="shared" si="3"/>
        <v>0</v>
      </c>
      <c r="R20" s="80" t="str">
        <f t="shared" si="4"/>
        <v>OK</v>
      </c>
      <c r="S20" s="188"/>
      <c r="T20" s="188"/>
      <c r="U20" s="182"/>
      <c r="V20" s="68"/>
      <c r="W20" s="68"/>
      <c r="X20" s="68"/>
      <c r="Y20" s="68"/>
      <c r="Z20" s="68"/>
      <c r="AA20" s="68"/>
      <c r="AB20" s="68"/>
      <c r="AC20" s="68"/>
      <c r="AD20" s="68"/>
      <c r="AE20" s="68"/>
      <c r="AF20" s="68"/>
      <c r="AG20" s="68"/>
    </row>
    <row r="21" spans="1:33" ht="39.950000000000003" customHeight="1" x14ac:dyDescent="0.25">
      <c r="A21" s="223"/>
      <c r="B21" s="36">
        <v>22</v>
      </c>
      <c r="C21" s="206"/>
      <c r="D21" s="71" t="s">
        <v>44</v>
      </c>
      <c r="E21" s="88" t="s">
        <v>70</v>
      </c>
      <c r="F21" s="73" t="s">
        <v>76</v>
      </c>
      <c r="G21" s="72" t="s">
        <v>77</v>
      </c>
      <c r="H21" s="30">
        <v>6762.77</v>
      </c>
      <c r="I21" s="91">
        <v>0</v>
      </c>
      <c r="J21" s="134">
        <f t="shared" si="0"/>
        <v>0</v>
      </c>
      <c r="K21" s="135">
        <f t="shared" si="1"/>
        <v>0</v>
      </c>
      <c r="L21" s="136"/>
      <c r="M21" s="137">
        <f t="shared" si="2"/>
        <v>0</v>
      </c>
      <c r="N21" s="136"/>
      <c r="O21" s="136"/>
      <c r="P21" s="136"/>
      <c r="Q21" s="138">
        <f t="shared" si="3"/>
        <v>0</v>
      </c>
      <c r="R21" s="80" t="str">
        <f t="shared" si="4"/>
        <v>OK</v>
      </c>
      <c r="S21" s="188"/>
      <c r="T21" s="188"/>
      <c r="U21" s="182"/>
      <c r="V21" s="68"/>
      <c r="W21" s="68"/>
      <c r="X21" s="68"/>
      <c r="Y21" s="68"/>
      <c r="Z21" s="68"/>
      <c r="AA21" s="68"/>
      <c r="AB21" s="68"/>
      <c r="AC21" s="68"/>
      <c r="AD21" s="68"/>
      <c r="AE21" s="68"/>
      <c r="AF21" s="68"/>
      <c r="AG21" s="68"/>
    </row>
    <row r="22" spans="1:33" ht="39.950000000000003" customHeight="1" x14ac:dyDescent="0.25">
      <c r="A22" s="46">
        <v>15</v>
      </c>
      <c r="B22" s="33">
        <v>23</v>
      </c>
      <c r="C22" s="56" t="s">
        <v>80</v>
      </c>
      <c r="D22" s="71" t="s">
        <v>45</v>
      </c>
      <c r="E22" s="88" t="s">
        <v>71</v>
      </c>
      <c r="F22" s="73" t="s">
        <v>76</v>
      </c>
      <c r="G22" s="72" t="s">
        <v>77</v>
      </c>
      <c r="H22" s="30">
        <v>30100</v>
      </c>
      <c r="I22" s="91">
        <v>0</v>
      </c>
      <c r="J22" s="134">
        <f t="shared" si="0"/>
        <v>0</v>
      </c>
      <c r="K22" s="135">
        <f t="shared" si="1"/>
        <v>0</v>
      </c>
      <c r="L22" s="136"/>
      <c r="M22" s="137">
        <f t="shared" si="2"/>
        <v>0</v>
      </c>
      <c r="N22" s="136"/>
      <c r="O22" s="136"/>
      <c r="P22" s="136"/>
      <c r="Q22" s="138">
        <f t="shared" si="3"/>
        <v>0</v>
      </c>
      <c r="R22" s="80" t="str">
        <f t="shared" si="4"/>
        <v>OK</v>
      </c>
      <c r="S22" s="188"/>
      <c r="T22" s="188"/>
      <c r="U22" s="182"/>
      <c r="V22" s="68"/>
      <c r="W22" s="68"/>
      <c r="X22" s="68"/>
      <c r="Y22" s="68"/>
      <c r="Z22" s="68"/>
      <c r="AA22" s="68"/>
      <c r="AB22" s="68"/>
      <c r="AC22" s="68"/>
      <c r="AD22" s="68"/>
      <c r="AE22" s="68"/>
      <c r="AF22" s="68"/>
      <c r="AG22" s="68"/>
    </row>
    <row r="23" spans="1:33" ht="49.5" customHeight="1" x14ac:dyDescent="0.25">
      <c r="A23" s="46">
        <v>16</v>
      </c>
      <c r="B23" s="36">
        <v>24</v>
      </c>
      <c r="C23" s="70" t="s">
        <v>86</v>
      </c>
      <c r="D23" s="71" t="s">
        <v>46</v>
      </c>
      <c r="E23" s="88" t="s">
        <v>72</v>
      </c>
      <c r="F23" s="73" t="s">
        <v>76</v>
      </c>
      <c r="G23" s="72" t="s">
        <v>77</v>
      </c>
      <c r="H23" s="30">
        <v>3239.6</v>
      </c>
      <c r="I23" s="91">
        <v>0</v>
      </c>
      <c r="J23" s="134">
        <f t="shared" si="0"/>
        <v>0</v>
      </c>
      <c r="K23" s="135">
        <f t="shared" si="1"/>
        <v>0</v>
      </c>
      <c r="L23" s="136"/>
      <c r="M23" s="137">
        <f t="shared" si="2"/>
        <v>0</v>
      </c>
      <c r="N23" s="136"/>
      <c r="O23" s="136"/>
      <c r="P23" s="136"/>
      <c r="Q23" s="138">
        <f t="shared" si="3"/>
        <v>0</v>
      </c>
      <c r="R23" s="80" t="str">
        <f t="shared" si="4"/>
        <v>OK</v>
      </c>
      <c r="S23" s="188"/>
      <c r="T23" s="188"/>
      <c r="U23" s="182"/>
      <c r="V23" s="68"/>
      <c r="W23" s="68"/>
      <c r="X23" s="68"/>
      <c r="Y23" s="68"/>
      <c r="Z23" s="68"/>
      <c r="AA23" s="68"/>
      <c r="AB23" s="68"/>
      <c r="AC23" s="68"/>
      <c r="AD23" s="68"/>
      <c r="AE23" s="68"/>
      <c r="AF23" s="68"/>
      <c r="AG23" s="68"/>
    </row>
    <row r="24" spans="1:33" ht="39.950000000000003" customHeight="1" x14ac:dyDescent="0.25">
      <c r="A24" s="46">
        <v>18</v>
      </c>
      <c r="B24" s="36">
        <v>26</v>
      </c>
      <c r="C24" s="56" t="s">
        <v>80</v>
      </c>
      <c r="D24" s="71" t="s">
        <v>47</v>
      </c>
      <c r="E24" s="88" t="s">
        <v>73</v>
      </c>
      <c r="F24" s="73" t="s">
        <v>76</v>
      </c>
      <c r="G24" s="72" t="s">
        <v>77</v>
      </c>
      <c r="H24" s="30">
        <v>2140.61</v>
      </c>
      <c r="I24" s="91">
        <v>0</v>
      </c>
      <c r="J24" s="134">
        <f t="shared" si="0"/>
        <v>0</v>
      </c>
      <c r="K24" s="135">
        <f t="shared" si="1"/>
        <v>0</v>
      </c>
      <c r="L24" s="136"/>
      <c r="M24" s="137">
        <f t="shared" si="2"/>
        <v>0</v>
      </c>
      <c r="N24" s="136"/>
      <c r="O24" s="136"/>
      <c r="P24" s="136"/>
      <c r="Q24" s="138">
        <f t="shared" si="3"/>
        <v>0</v>
      </c>
      <c r="R24" s="80" t="str">
        <f t="shared" si="4"/>
        <v>OK</v>
      </c>
      <c r="S24" s="188"/>
      <c r="T24" s="188"/>
      <c r="U24" s="182"/>
      <c r="V24" s="68"/>
      <c r="W24" s="68"/>
      <c r="X24" s="68"/>
      <c r="Y24" s="68"/>
      <c r="Z24" s="68"/>
      <c r="AA24" s="68"/>
      <c r="AB24" s="68"/>
      <c r="AC24" s="68"/>
      <c r="AD24" s="68"/>
      <c r="AE24" s="68"/>
      <c r="AF24" s="68"/>
      <c r="AG24" s="68"/>
    </row>
    <row r="25" spans="1:33" ht="39.950000000000003" customHeight="1" x14ac:dyDescent="0.25">
      <c r="A25" s="46">
        <v>19</v>
      </c>
      <c r="B25" s="33">
        <v>27</v>
      </c>
      <c r="C25" s="64" t="s">
        <v>82</v>
      </c>
      <c r="D25" s="71" t="s">
        <v>48</v>
      </c>
      <c r="E25" s="88" t="s">
        <v>74</v>
      </c>
      <c r="F25" s="73" t="s">
        <v>76</v>
      </c>
      <c r="G25" s="72" t="s">
        <v>77</v>
      </c>
      <c r="H25" s="30">
        <v>4749.99</v>
      </c>
      <c r="I25" s="91">
        <v>0</v>
      </c>
      <c r="J25" s="134">
        <f t="shared" si="0"/>
        <v>0</v>
      </c>
      <c r="K25" s="135">
        <f t="shared" si="1"/>
        <v>0</v>
      </c>
      <c r="L25" s="136"/>
      <c r="M25" s="137">
        <f t="shared" si="2"/>
        <v>0</v>
      </c>
      <c r="N25" s="136"/>
      <c r="O25" s="136"/>
      <c r="P25" s="136"/>
      <c r="Q25" s="138">
        <f t="shared" si="3"/>
        <v>0</v>
      </c>
      <c r="R25" s="80" t="str">
        <f t="shared" si="4"/>
        <v>OK</v>
      </c>
      <c r="S25" s="188"/>
      <c r="T25" s="188"/>
      <c r="U25" s="182"/>
      <c r="V25" s="68"/>
      <c r="W25" s="68"/>
      <c r="X25" s="68"/>
      <c r="Y25" s="68"/>
      <c r="Z25" s="68"/>
      <c r="AA25" s="68"/>
      <c r="AB25" s="68"/>
      <c r="AC25" s="68"/>
      <c r="AD25" s="68"/>
      <c r="AE25" s="68"/>
      <c r="AF25" s="68"/>
      <c r="AG25" s="68"/>
    </row>
    <row r="26" spans="1:33" ht="39.950000000000003" customHeight="1" x14ac:dyDescent="0.25">
      <c r="A26" s="221">
        <v>20</v>
      </c>
      <c r="B26" s="36">
        <v>28</v>
      </c>
      <c r="C26" s="225" t="s">
        <v>87</v>
      </c>
      <c r="D26" s="71" t="s">
        <v>49</v>
      </c>
      <c r="E26" s="88" t="s">
        <v>75</v>
      </c>
      <c r="F26" s="73" t="s">
        <v>76</v>
      </c>
      <c r="G26" s="72" t="s">
        <v>77</v>
      </c>
      <c r="H26" s="30">
        <v>19713</v>
      </c>
      <c r="I26" s="91">
        <v>0</v>
      </c>
      <c r="J26" s="134">
        <f t="shared" si="0"/>
        <v>0</v>
      </c>
      <c r="K26" s="135">
        <f t="shared" si="1"/>
        <v>0</v>
      </c>
      <c r="L26" s="136"/>
      <c r="M26" s="137">
        <f t="shared" si="2"/>
        <v>0</v>
      </c>
      <c r="N26" s="136"/>
      <c r="O26" s="136"/>
      <c r="P26" s="136"/>
      <c r="Q26" s="138">
        <f t="shared" si="3"/>
        <v>0</v>
      </c>
      <c r="R26" s="80" t="str">
        <f t="shared" si="4"/>
        <v>OK</v>
      </c>
      <c r="S26" s="188"/>
      <c r="T26" s="188"/>
      <c r="U26" s="182"/>
      <c r="V26" s="68"/>
      <c r="W26" s="68"/>
      <c r="X26" s="68"/>
      <c r="Y26" s="68"/>
      <c r="Z26" s="68"/>
      <c r="AA26" s="68"/>
      <c r="AB26" s="68"/>
      <c r="AC26" s="68"/>
      <c r="AD26" s="68"/>
      <c r="AE26" s="68"/>
      <c r="AF26" s="68"/>
      <c r="AG26" s="68"/>
    </row>
    <row r="27" spans="1:33" ht="39.950000000000003" customHeight="1" x14ac:dyDescent="0.25">
      <c r="A27" s="222"/>
      <c r="B27" s="33">
        <v>29</v>
      </c>
      <c r="C27" s="226"/>
      <c r="D27" s="71" t="s">
        <v>50</v>
      </c>
      <c r="E27" s="88" t="s">
        <v>75</v>
      </c>
      <c r="F27" s="73" t="s">
        <v>76</v>
      </c>
      <c r="G27" s="72" t="s">
        <v>77</v>
      </c>
      <c r="H27" s="30">
        <v>19713</v>
      </c>
      <c r="I27" s="91">
        <v>0</v>
      </c>
      <c r="J27" s="134">
        <f t="shared" si="0"/>
        <v>0</v>
      </c>
      <c r="K27" s="135">
        <f t="shared" si="1"/>
        <v>0</v>
      </c>
      <c r="L27" s="136"/>
      <c r="M27" s="137">
        <f t="shared" si="2"/>
        <v>0</v>
      </c>
      <c r="N27" s="136"/>
      <c r="O27" s="136"/>
      <c r="P27" s="136"/>
      <c r="Q27" s="138">
        <f t="shared" si="3"/>
        <v>0</v>
      </c>
      <c r="R27" s="80" t="str">
        <f t="shared" si="4"/>
        <v>OK</v>
      </c>
      <c r="S27" s="188"/>
      <c r="T27" s="188"/>
      <c r="U27" s="182"/>
      <c r="V27" s="68"/>
      <c r="W27" s="68"/>
      <c r="X27" s="68"/>
      <c r="Y27" s="68"/>
      <c r="Z27" s="68"/>
      <c r="AA27" s="68"/>
      <c r="AB27" s="68"/>
      <c r="AC27" s="68"/>
      <c r="AD27" s="68"/>
      <c r="AE27" s="68"/>
      <c r="AF27" s="68"/>
      <c r="AG27" s="68"/>
    </row>
    <row r="28" spans="1:33" ht="39.950000000000003" customHeight="1" x14ac:dyDescent="0.25">
      <c r="A28" s="222"/>
      <c r="B28" s="36">
        <v>30</v>
      </c>
      <c r="C28" s="226"/>
      <c r="D28" s="71" t="s">
        <v>51</v>
      </c>
      <c r="E28" s="88" t="s">
        <v>75</v>
      </c>
      <c r="F28" s="73" t="s">
        <v>76</v>
      </c>
      <c r="G28" s="72" t="s">
        <v>77</v>
      </c>
      <c r="H28" s="30">
        <v>26239</v>
      </c>
      <c r="I28" s="91">
        <v>0</v>
      </c>
      <c r="J28" s="134">
        <f t="shared" si="0"/>
        <v>0</v>
      </c>
      <c r="K28" s="135">
        <f t="shared" si="1"/>
        <v>0</v>
      </c>
      <c r="L28" s="136"/>
      <c r="M28" s="137">
        <f t="shared" si="2"/>
        <v>0</v>
      </c>
      <c r="N28" s="136"/>
      <c r="O28" s="136"/>
      <c r="P28" s="136"/>
      <c r="Q28" s="138">
        <f t="shared" si="3"/>
        <v>0</v>
      </c>
      <c r="R28" s="80" t="str">
        <f t="shared" si="4"/>
        <v>OK</v>
      </c>
      <c r="S28" s="188"/>
      <c r="T28" s="188"/>
      <c r="U28" s="182"/>
      <c r="V28" s="68"/>
      <c r="W28" s="68"/>
      <c r="X28" s="68"/>
      <c r="Y28" s="68"/>
      <c r="Z28" s="68"/>
      <c r="AA28" s="68"/>
      <c r="AB28" s="68"/>
      <c r="AC28" s="68"/>
      <c r="AD28" s="68"/>
      <c r="AE28" s="68"/>
      <c r="AF28" s="68"/>
      <c r="AG28" s="68"/>
    </row>
    <row r="29" spans="1:33" ht="27.95" customHeight="1" x14ac:dyDescent="0.25">
      <c r="A29" s="223"/>
      <c r="B29" s="60">
        <v>31</v>
      </c>
      <c r="C29" s="227"/>
      <c r="D29" s="49" t="s">
        <v>52</v>
      </c>
      <c r="E29" s="87" t="s">
        <v>75</v>
      </c>
      <c r="F29" s="61" t="s">
        <v>76</v>
      </c>
      <c r="G29" s="62" t="s">
        <v>77</v>
      </c>
      <c r="H29" s="63">
        <v>63503</v>
      </c>
      <c r="I29" s="91">
        <v>0</v>
      </c>
      <c r="J29" s="134">
        <f t="shared" si="0"/>
        <v>0</v>
      </c>
      <c r="K29" s="135">
        <f t="shared" si="1"/>
        <v>0</v>
      </c>
      <c r="L29" s="136"/>
      <c r="M29" s="137">
        <f t="shared" si="2"/>
        <v>0</v>
      </c>
      <c r="N29" s="136"/>
      <c r="O29" s="136"/>
      <c r="P29" s="136"/>
      <c r="Q29" s="138">
        <f t="shared" si="3"/>
        <v>0</v>
      </c>
      <c r="R29" s="80" t="str">
        <f t="shared" si="4"/>
        <v>OK</v>
      </c>
      <c r="S29" s="188"/>
      <c r="T29" s="188"/>
      <c r="U29" s="182"/>
      <c r="V29" s="8"/>
      <c r="W29" s="8"/>
      <c r="X29" s="8"/>
      <c r="Y29" s="8"/>
      <c r="Z29" s="8"/>
      <c r="AA29" s="8"/>
      <c r="AB29" s="68"/>
      <c r="AC29" s="68"/>
      <c r="AD29" s="68"/>
      <c r="AE29" s="68"/>
      <c r="AF29" s="68"/>
      <c r="AG29" s="8"/>
    </row>
    <row r="30" spans="1:33" s="45" customFormat="1" ht="15.75" x14ac:dyDescent="0.25">
      <c r="A30" s="39"/>
      <c r="B30" s="39"/>
      <c r="C30" s="89"/>
      <c r="D30" s="40"/>
      <c r="E30" s="41"/>
      <c r="F30" s="41"/>
      <c r="G30" s="41"/>
      <c r="H30" s="42"/>
      <c r="I30" s="152">
        <f>SUM(I4:I29)</f>
        <v>54</v>
      </c>
      <c r="L30" s="92"/>
      <c r="M30" s="92"/>
      <c r="N30" s="92"/>
      <c r="O30" s="92"/>
      <c r="P30" s="92"/>
      <c r="Q30" s="78">
        <f>SUM(Q4:Q29)</f>
        <v>1</v>
      </c>
      <c r="R30" s="43"/>
      <c r="S30" s="192">
        <f t="shared" ref="S30:U30" si="5">SUMPRODUCT($H$4:$H$29,S4:S29)</f>
        <v>181464</v>
      </c>
      <c r="T30" s="192">
        <f t="shared" si="5"/>
        <v>64600</v>
      </c>
      <c r="U30" s="187">
        <f t="shared" si="5"/>
        <v>1983.33</v>
      </c>
      <c r="V30" s="44">
        <f t="shared" ref="V30:AA30" si="6">SUMPRODUCT($H$4:$H$29,V4:V29)</f>
        <v>0</v>
      </c>
      <c r="W30" s="44">
        <f t="shared" si="6"/>
        <v>0</v>
      </c>
      <c r="X30" s="44">
        <f t="shared" si="6"/>
        <v>0</v>
      </c>
      <c r="Y30" s="44">
        <f t="shared" si="6"/>
        <v>0</v>
      </c>
      <c r="Z30" s="44">
        <f t="shared" si="6"/>
        <v>0</v>
      </c>
      <c r="AA30" s="44">
        <f t="shared" si="6"/>
        <v>0</v>
      </c>
      <c r="AB30" s="44"/>
      <c r="AC30" s="44"/>
      <c r="AD30" s="44"/>
      <c r="AE30" s="44"/>
      <c r="AF30" s="44"/>
      <c r="AG30" s="44">
        <f>SUMPRODUCT($H$4:$H$29,AG4:AG29)</f>
        <v>0</v>
      </c>
    </row>
    <row r="31" spans="1:33" ht="16.5" thickBot="1" x14ac:dyDescent="0.3">
      <c r="I31" s="143">
        <f>SUMPRODUCT($H$4:$H$29,I4:I29)</f>
        <v>248380.66</v>
      </c>
      <c r="J31" s="143">
        <f>SUMPRODUCT($H$4:$H$29,J4:J29)</f>
        <v>248047.33</v>
      </c>
      <c r="K31" s="143">
        <f>SUMPRODUCT($H$4:$H$29,K4:K29)</f>
        <v>248047.33</v>
      </c>
      <c r="T31" s="194"/>
    </row>
    <row r="32" spans="1:33" ht="15.75" thickBot="1" x14ac:dyDescent="0.3">
      <c r="C32" s="228" t="s">
        <v>103</v>
      </c>
      <c r="D32" s="229"/>
      <c r="E32" s="229"/>
      <c r="F32" s="229"/>
      <c r="G32" s="229"/>
      <c r="H32" s="230"/>
    </row>
  </sheetData>
  <autoFilter ref="A3:AG30" xr:uid="{00000000-0001-0000-0000-000000000000}"/>
  <mergeCells count="27">
    <mergeCell ref="C32:H32"/>
    <mergeCell ref="A4:A8"/>
    <mergeCell ref="C4:C8"/>
    <mergeCell ref="A17:A21"/>
    <mergeCell ref="C17:C21"/>
    <mergeCell ref="A26:A29"/>
    <mergeCell ref="C26:C29"/>
    <mergeCell ref="AG1:AG2"/>
    <mergeCell ref="V1:V2"/>
    <mergeCell ref="W1:W2"/>
    <mergeCell ref="X1:X2"/>
    <mergeCell ref="Y1:Y2"/>
    <mergeCell ref="Z1:Z2"/>
    <mergeCell ref="AA1:AA2"/>
    <mergeCell ref="AB1:AB2"/>
    <mergeCell ref="AC1:AC2"/>
    <mergeCell ref="AD1:AD2"/>
    <mergeCell ref="AE1:AE2"/>
    <mergeCell ref="AF1:AF2"/>
    <mergeCell ref="U1:U2"/>
    <mergeCell ref="A2:H2"/>
    <mergeCell ref="I2:R2"/>
    <mergeCell ref="A1:C1"/>
    <mergeCell ref="D1:H1"/>
    <mergeCell ref="I1:R1"/>
    <mergeCell ref="S1:S2"/>
    <mergeCell ref="T1:T2"/>
  </mergeCells>
  <conditionalFormatting sqref="V4:AG29">
    <cfRule type="cellIs" dxfId="38" priority="9" stopIfTrue="1" operator="greaterThan">
      <formula>0</formula>
    </cfRule>
    <cfRule type="cellIs" dxfId="37" priority="10" stopIfTrue="1" operator="greaterThan">
      <formula>0</formula>
    </cfRule>
    <cfRule type="cellIs" dxfId="36" priority="11" stopIfTrue="1" operator="greaterThan">
      <formula>0</formula>
    </cfRule>
  </conditionalFormatting>
  <conditionalFormatting sqref="S4:T29">
    <cfRule type="cellIs" dxfId="35" priority="4" stopIfTrue="1" operator="greaterThan">
      <formula>0</formula>
    </cfRule>
    <cfRule type="cellIs" dxfId="34" priority="5" stopIfTrue="1" operator="greaterThan">
      <formula>0</formula>
    </cfRule>
    <cfRule type="cellIs" dxfId="33" priority="6" stopIfTrue="1" operator="greaterThan">
      <formula>0</formula>
    </cfRule>
  </conditionalFormatting>
  <conditionalFormatting sqref="U4:U29">
    <cfRule type="cellIs" dxfId="32" priority="1" stopIfTrue="1" operator="greaterThan">
      <formula>0</formula>
    </cfRule>
    <cfRule type="cellIs" dxfId="31" priority="2" stopIfTrue="1" operator="greaterThan">
      <formula>0</formula>
    </cfRule>
    <cfRule type="cellIs" dxfId="30" priority="3"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9C0D-0D9D-414F-A8AA-97BBFFF7254B}">
  <dimension ref="A1:AG32"/>
  <sheetViews>
    <sheetView topLeftCell="A16" zoomScale="70" zoomScaleNormal="70" workbookViewId="0">
      <selection activeCell="D43" sqref="D43"/>
    </sheetView>
  </sheetViews>
  <sheetFormatPr defaultColWidth="9.7109375" defaultRowHeight="15" x14ac:dyDescent="0.25"/>
  <cols>
    <col min="1" max="2" width="7.85546875" style="3" customWidth="1"/>
    <col min="3" max="3" width="29.42578125" style="90" customWidth="1"/>
    <col min="4" max="4" width="39.42578125" style="18" customWidth="1"/>
    <col min="5" max="5" width="26" style="19" customWidth="1"/>
    <col min="6" max="6" width="18.85546875" style="19" customWidth="1"/>
    <col min="7" max="7" width="16.28515625" style="19" customWidth="1"/>
    <col min="8" max="8" width="19.140625" style="2" customWidth="1"/>
    <col min="9" max="9" width="19.5703125" style="93" bestFit="1" customWidth="1"/>
    <col min="10" max="16" width="13.28515625" style="93" customWidth="1"/>
    <col min="17" max="17" width="12.85546875" style="20" customWidth="1"/>
    <col min="18" max="18" width="12.42578125" style="7" customWidth="1"/>
    <col min="19" max="19" width="15.140625" style="6" customWidth="1"/>
    <col min="20" max="20" width="15.28515625" style="6" customWidth="1"/>
    <col min="21" max="21" width="13.42578125" style="4" customWidth="1"/>
    <col min="22" max="22" width="14.140625" style="4" customWidth="1"/>
    <col min="23" max="23" width="14.140625" style="1" customWidth="1"/>
    <col min="24" max="24" width="14" style="1" bestFit="1" customWidth="1"/>
    <col min="25" max="25" width="14.140625" style="1" customWidth="1"/>
    <col min="26" max="26" width="14.42578125" style="5" customWidth="1"/>
    <col min="27" max="27" width="15.28515625" style="1" customWidth="1"/>
    <col min="28" max="29" width="14.42578125" style="1" customWidth="1"/>
    <col min="30" max="30" width="14.5703125" style="1" customWidth="1"/>
    <col min="31" max="31" width="14" style="1" customWidth="1"/>
    <col min="32" max="32" width="15" style="1" customWidth="1"/>
    <col min="33" max="33" width="14.85546875" style="1" customWidth="1"/>
    <col min="34" max="16384" width="9.7109375" style="1"/>
  </cols>
  <sheetData>
    <row r="1" spans="1:33" ht="38.25" customHeight="1" x14ac:dyDescent="0.25">
      <c r="A1" s="218" t="s">
        <v>78</v>
      </c>
      <c r="B1" s="218"/>
      <c r="C1" s="218"/>
      <c r="D1" s="218" t="s">
        <v>105</v>
      </c>
      <c r="E1" s="218"/>
      <c r="F1" s="218"/>
      <c r="G1" s="218"/>
      <c r="H1" s="218"/>
      <c r="I1" s="219" t="s">
        <v>23</v>
      </c>
      <c r="J1" s="220"/>
      <c r="K1" s="220"/>
      <c r="L1" s="220"/>
      <c r="M1" s="220"/>
      <c r="N1" s="220"/>
      <c r="O1" s="220"/>
      <c r="P1" s="220"/>
      <c r="Q1" s="219"/>
      <c r="R1" s="219"/>
      <c r="S1" s="234" t="s">
        <v>131</v>
      </c>
      <c r="T1" s="234" t="s">
        <v>132</v>
      </c>
      <c r="U1" s="210" t="s">
        <v>19</v>
      </c>
      <c r="V1" s="210" t="s">
        <v>19</v>
      </c>
      <c r="W1" s="210" t="s">
        <v>19</v>
      </c>
      <c r="X1" s="210" t="s">
        <v>19</v>
      </c>
      <c r="Y1" s="210" t="s">
        <v>19</v>
      </c>
      <c r="Z1" s="210" t="s">
        <v>19</v>
      </c>
      <c r="AA1" s="210" t="s">
        <v>19</v>
      </c>
      <c r="AB1" s="210" t="s">
        <v>19</v>
      </c>
      <c r="AC1" s="210" t="s">
        <v>19</v>
      </c>
      <c r="AD1" s="210" t="s">
        <v>19</v>
      </c>
      <c r="AE1" s="210" t="s">
        <v>19</v>
      </c>
      <c r="AF1" s="210" t="s">
        <v>19</v>
      </c>
      <c r="AG1" s="210" t="s">
        <v>19</v>
      </c>
    </row>
    <row r="2" spans="1:33" ht="33.75" customHeight="1" x14ac:dyDescent="0.25">
      <c r="A2" s="215" t="s">
        <v>92</v>
      </c>
      <c r="B2" s="216"/>
      <c r="C2" s="216"/>
      <c r="D2" s="216"/>
      <c r="E2" s="216"/>
      <c r="F2" s="216"/>
      <c r="G2" s="216"/>
      <c r="H2" s="217"/>
      <c r="I2" s="211" t="s">
        <v>22</v>
      </c>
      <c r="J2" s="212"/>
      <c r="K2" s="212"/>
      <c r="L2" s="212"/>
      <c r="M2" s="212"/>
      <c r="N2" s="212"/>
      <c r="O2" s="212"/>
      <c r="P2" s="212"/>
      <c r="Q2" s="213"/>
      <c r="R2" s="214"/>
      <c r="S2" s="234"/>
      <c r="T2" s="234"/>
      <c r="U2" s="210"/>
      <c r="V2" s="210"/>
      <c r="W2" s="210"/>
      <c r="X2" s="210"/>
      <c r="Y2" s="210"/>
      <c r="Z2" s="210"/>
      <c r="AA2" s="210"/>
      <c r="AB2" s="210"/>
      <c r="AC2" s="210"/>
      <c r="AD2" s="210"/>
      <c r="AE2" s="210"/>
      <c r="AF2" s="210"/>
      <c r="AG2" s="210"/>
    </row>
    <row r="3" spans="1:33" s="2" customFormat="1" ht="60" x14ac:dyDescent="0.2">
      <c r="A3" s="74" t="s">
        <v>4</v>
      </c>
      <c r="B3" s="74" t="s">
        <v>2</v>
      </c>
      <c r="C3" s="74" t="s">
        <v>15</v>
      </c>
      <c r="D3" s="74" t="s">
        <v>20</v>
      </c>
      <c r="E3" s="74" t="s">
        <v>25</v>
      </c>
      <c r="F3" s="74" t="s">
        <v>14</v>
      </c>
      <c r="G3" s="74" t="s">
        <v>3</v>
      </c>
      <c r="H3" s="79" t="s">
        <v>17</v>
      </c>
      <c r="I3" s="21" t="s">
        <v>21</v>
      </c>
      <c r="J3" s="140" t="s">
        <v>107</v>
      </c>
      <c r="K3" s="140" t="s">
        <v>108</v>
      </c>
      <c r="L3" s="140" t="s">
        <v>109</v>
      </c>
      <c r="M3" s="140" t="s">
        <v>110</v>
      </c>
      <c r="N3" s="140" t="s">
        <v>111</v>
      </c>
      <c r="O3" s="140" t="s">
        <v>112</v>
      </c>
      <c r="P3" s="140" t="s">
        <v>113</v>
      </c>
      <c r="Q3" s="141" t="s">
        <v>0</v>
      </c>
      <c r="R3" s="23" t="s">
        <v>1</v>
      </c>
      <c r="S3" s="168">
        <v>45758</v>
      </c>
      <c r="T3" s="170">
        <v>45791</v>
      </c>
      <c r="U3" s="17" t="s">
        <v>24</v>
      </c>
      <c r="V3" s="17" t="s">
        <v>24</v>
      </c>
      <c r="W3" s="17" t="s">
        <v>24</v>
      </c>
      <c r="X3" s="17" t="s">
        <v>24</v>
      </c>
      <c r="Y3" s="17" t="s">
        <v>24</v>
      </c>
      <c r="Z3" s="17" t="s">
        <v>24</v>
      </c>
      <c r="AA3" s="17" t="s">
        <v>24</v>
      </c>
      <c r="AB3" s="17" t="s">
        <v>24</v>
      </c>
      <c r="AC3" s="17" t="s">
        <v>24</v>
      </c>
      <c r="AD3" s="17" t="s">
        <v>24</v>
      </c>
      <c r="AE3" s="17" t="s">
        <v>24</v>
      </c>
      <c r="AF3" s="17" t="s">
        <v>24</v>
      </c>
      <c r="AG3" s="17" t="s">
        <v>24</v>
      </c>
    </row>
    <row r="4" spans="1:33" ht="39.950000000000003" customHeight="1" x14ac:dyDescent="0.25">
      <c r="A4" s="207">
        <v>1</v>
      </c>
      <c r="B4" s="33">
        <v>1</v>
      </c>
      <c r="C4" s="204" t="s">
        <v>79</v>
      </c>
      <c r="D4" s="75" t="s">
        <v>27</v>
      </c>
      <c r="E4" s="82" t="s">
        <v>53</v>
      </c>
      <c r="F4" s="34" t="s">
        <v>76</v>
      </c>
      <c r="G4" s="34" t="s">
        <v>77</v>
      </c>
      <c r="H4" s="35">
        <v>5826</v>
      </c>
      <c r="I4" s="91">
        <v>0</v>
      </c>
      <c r="J4" s="134">
        <f>IF(SUM(S4:AJ4)&gt;I4+L4,I4+L4,SUM(S4:AJ4))</f>
        <v>0</v>
      </c>
      <c r="K4" s="135">
        <f>(SUM(S4:AJ4))</f>
        <v>0</v>
      </c>
      <c r="L4" s="136"/>
      <c r="M4" s="137">
        <f>ROUND(IF(I4*0.25-0.5&lt;0,0,I4*0.25-0.5),0)-P4-N4</f>
        <v>0</v>
      </c>
      <c r="N4" s="136"/>
      <c r="O4" s="136"/>
      <c r="P4" s="136"/>
      <c r="Q4" s="138">
        <f>I4-(SUM(S4:AB4))+L4</f>
        <v>0</v>
      </c>
      <c r="R4" s="80" t="str">
        <f>IF(Q4&lt;0,"ATENÇÃO","OK")</f>
        <v>OK</v>
      </c>
      <c r="S4" s="167"/>
      <c r="T4" s="169"/>
      <c r="U4" s="8"/>
      <c r="V4" s="8"/>
      <c r="W4" s="8"/>
      <c r="X4" s="8"/>
      <c r="Y4" s="8"/>
      <c r="Z4" s="8"/>
      <c r="AA4" s="8"/>
      <c r="AB4" s="68"/>
      <c r="AC4" s="68"/>
      <c r="AD4" s="68"/>
      <c r="AE4" s="68"/>
      <c r="AF4" s="68"/>
      <c r="AG4" s="8"/>
    </row>
    <row r="5" spans="1:33" ht="39.950000000000003" customHeight="1" x14ac:dyDescent="0.25">
      <c r="A5" s="208"/>
      <c r="B5" s="36">
        <v>2</v>
      </c>
      <c r="C5" s="205"/>
      <c r="D5" s="75" t="s">
        <v>28</v>
      </c>
      <c r="E5" s="82" t="s">
        <v>54</v>
      </c>
      <c r="F5" s="37" t="s">
        <v>76</v>
      </c>
      <c r="G5" s="34" t="s">
        <v>77</v>
      </c>
      <c r="H5" s="38">
        <v>7768</v>
      </c>
      <c r="I5" s="91">
        <v>0</v>
      </c>
      <c r="J5" s="134">
        <f t="shared" ref="J5:J29" si="0">IF(SUM(S5:AJ5)&gt;I5+L5,I5+L5,SUM(S5:AJ5))</f>
        <v>0</v>
      </c>
      <c r="K5" s="135">
        <f t="shared" ref="K5:K29" si="1">(SUM(S5:AJ5))</f>
        <v>0</v>
      </c>
      <c r="L5" s="136"/>
      <c r="M5" s="137">
        <f t="shared" ref="M5:M29" si="2">ROUND(IF(I5*0.25-0.5&lt;0,0,I5*0.25-0.5),0)-P5-N5</f>
        <v>0</v>
      </c>
      <c r="N5" s="136"/>
      <c r="O5" s="136"/>
      <c r="P5" s="136"/>
      <c r="Q5" s="138">
        <f t="shared" ref="Q5:Q29" si="3">I5-(SUM(S5:AB5))+L5</f>
        <v>0</v>
      </c>
      <c r="R5" s="80" t="str">
        <f t="shared" ref="R5:R29" si="4">IF(Q5&lt;0,"ATENÇÃO","OK")</f>
        <v>OK</v>
      </c>
      <c r="S5" s="167"/>
      <c r="T5" s="169"/>
      <c r="U5" s="8"/>
      <c r="V5" s="8"/>
      <c r="W5" s="8"/>
      <c r="X5" s="8"/>
      <c r="Y5" s="8"/>
      <c r="Z5" s="8"/>
      <c r="AA5" s="8"/>
      <c r="AB5" s="68"/>
      <c r="AC5" s="68"/>
      <c r="AD5" s="68"/>
      <c r="AE5" s="68"/>
      <c r="AF5" s="68"/>
      <c r="AG5" s="8"/>
    </row>
    <row r="6" spans="1:33" ht="39.950000000000003" customHeight="1" x14ac:dyDescent="0.25">
      <c r="A6" s="208"/>
      <c r="B6" s="33">
        <v>3</v>
      </c>
      <c r="C6" s="205"/>
      <c r="D6" s="76" t="s">
        <v>29</v>
      </c>
      <c r="E6" s="83" t="s">
        <v>55</v>
      </c>
      <c r="F6" s="48" t="s">
        <v>76</v>
      </c>
      <c r="G6" s="48" t="s">
        <v>77</v>
      </c>
      <c r="H6" s="53">
        <v>3954</v>
      </c>
      <c r="I6" s="91">
        <v>53</v>
      </c>
      <c r="J6" s="134">
        <f t="shared" si="0"/>
        <v>0</v>
      </c>
      <c r="K6" s="135">
        <f t="shared" si="1"/>
        <v>0</v>
      </c>
      <c r="L6" s="136"/>
      <c r="M6" s="137">
        <f t="shared" si="2"/>
        <v>13</v>
      </c>
      <c r="N6" s="136"/>
      <c r="O6" s="136"/>
      <c r="P6" s="136"/>
      <c r="Q6" s="138">
        <f t="shared" si="3"/>
        <v>53</v>
      </c>
      <c r="R6" s="80" t="str">
        <f t="shared" si="4"/>
        <v>OK</v>
      </c>
      <c r="S6" s="167"/>
      <c r="T6" s="169"/>
      <c r="U6" s="8"/>
      <c r="V6" s="8"/>
      <c r="W6" s="8"/>
      <c r="X6" s="8"/>
      <c r="Y6" s="8"/>
      <c r="Z6" s="8"/>
      <c r="AA6" s="8"/>
      <c r="AB6" s="68"/>
      <c r="AC6" s="68"/>
      <c r="AD6" s="68"/>
      <c r="AE6" s="68"/>
      <c r="AF6" s="68"/>
      <c r="AG6" s="8"/>
    </row>
    <row r="7" spans="1:33" ht="39.950000000000003" customHeight="1" x14ac:dyDescent="0.25">
      <c r="A7" s="208"/>
      <c r="B7" s="36">
        <v>4</v>
      </c>
      <c r="C7" s="205"/>
      <c r="D7" s="76" t="s">
        <v>30</v>
      </c>
      <c r="E7" s="83" t="s">
        <v>56</v>
      </c>
      <c r="F7" s="47" t="s">
        <v>76</v>
      </c>
      <c r="G7" s="48" t="s">
        <v>77</v>
      </c>
      <c r="H7" s="30">
        <v>5272</v>
      </c>
      <c r="I7" s="91">
        <v>0</v>
      </c>
      <c r="J7" s="134">
        <f t="shared" si="0"/>
        <v>0</v>
      </c>
      <c r="K7" s="135">
        <f t="shared" si="1"/>
        <v>0</v>
      </c>
      <c r="L7" s="136"/>
      <c r="M7" s="137">
        <f t="shared" si="2"/>
        <v>0</v>
      </c>
      <c r="N7" s="136"/>
      <c r="O7" s="136"/>
      <c r="P7" s="136"/>
      <c r="Q7" s="138">
        <f t="shared" si="3"/>
        <v>0</v>
      </c>
      <c r="R7" s="80" t="str">
        <f t="shared" si="4"/>
        <v>OK</v>
      </c>
      <c r="S7" s="167"/>
      <c r="T7" s="169"/>
      <c r="U7" s="8"/>
      <c r="V7" s="8"/>
      <c r="W7" s="8"/>
      <c r="X7" s="8"/>
      <c r="Y7" s="8"/>
      <c r="Z7" s="8"/>
      <c r="AA7" s="8"/>
      <c r="AB7" s="68"/>
      <c r="AC7" s="68"/>
      <c r="AD7" s="68"/>
      <c r="AE7" s="68"/>
      <c r="AF7" s="68"/>
      <c r="AG7" s="8"/>
    </row>
    <row r="8" spans="1:33" ht="39.950000000000003" customHeight="1" x14ac:dyDescent="0.25">
      <c r="A8" s="209"/>
      <c r="B8" s="33">
        <v>5</v>
      </c>
      <c r="C8" s="206"/>
      <c r="D8" s="77" t="s">
        <v>31</v>
      </c>
      <c r="E8" s="84" t="s">
        <v>57</v>
      </c>
      <c r="F8" s="54" t="s">
        <v>76</v>
      </c>
      <c r="G8" s="55" t="s">
        <v>77</v>
      </c>
      <c r="H8" s="31">
        <v>1134.4000000000001</v>
      </c>
      <c r="I8" s="91">
        <v>0</v>
      </c>
      <c r="J8" s="134">
        <f t="shared" si="0"/>
        <v>0</v>
      </c>
      <c r="K8" s="135">
        <f t="shared" si="1"/>
        <v>0</v>
      </c>
      <c r="L8" s="136"/>
      <c r="M8" s="137">
        <f t="shared" si="2"/>
        <v>0</v>
      </c>
      <c r="N8" s="136"/>
      <c r="O8" s="136"/>
      <c r="P8" s="136"/>
      <c r="Q8" s="138">
        <f t="shared" si="3"/>
        <v>0</v>
      </c>
      <c r="R8" s="80" t="str">
        <f t="shared" si="4"/>
        <v>OK</v>
      </c>
      <c r="S8" s="167"/>
      <c r="T8" s="169"/>
      <c r="U8" s="8"/>
      <c r="V8" s="8"/>
      <c r="W8" s="8"/>
      <c r="X8" s="8"/>
      <c r="Y8" s="8"/>
      <c r="Z8" s="8"/>
      <c r="AA8" s="8"/>
      <c r="AB8" s="68"/>
      <c r="AC8" s="68"/>
      <c r="AD8" s="68"/>
      <c r="AE8" s="68"/>
      <c r="AF8" s="68"/>
      <c r="AG8" s="8"/>
    </row>
    <row r="9" spans="1:33" ht="39.950000000000003" customHeight="1" x14ac:dyDescent="0.25">
      <c r="A9" s="46">
        <v>3</v>
      </c>
      <c r="B9" s="33">
        <v>7</v>
      </c>
      <c r="C9" s="56" t="s">
        <v>80</v>
      </c>
      <c r="D9" s="57" t="s">
        <v>32</v>
      </c>
      <c r="E9" s="85" t="s">
        <v>58</v>
      </c>
      <c r="F9" s="59" t="s">
        <v>76</v>
      </c>
      <c r="G9" s="58" t="s">
        <v>77</v>
      </c>
      <c r="H9" s="30">
        <v>725</v>
      </c>
      <c r="I9" s="91">
        <v>0</v>
      </c>
      <c r="J9" s="134">
        <f t="shared" si="0"/>
        <v>0</v>
      </c>
      <c r="K9" s="135">
        <f t="shared" si="1"/>
        <v>0</v>
      </c>
      <c r="L9" s="136"/>
      <c r="M9" s="137">
        <f t="shared" si="2"/>
        <v>0</v>
      </c>
      <c r="N9" s="136"/>
      <c r="O9" s="136"/>
      <c r="P9" s="136"/>
      <c r="Q9" s="138">
        <f t="shared" si="3"/>
        <v>0</v>
      </c>
      <c r="R9" s="80" t="str">
        <f t="shared" si="4"/>
        <v>OK</v>
      </c>
      <c r="S9" s="167"/>
      <c r="T9" s="169"/>
      <c r="U9" s="8"/>
      <c r="V9" s="8"/>
      <c r="W9" s="8"/>
      <c r="X9" s="8"/>
      <c r="Y9" s="8"/>
      <c r="Z9" s="8"/>
      <c r="AA9" s="8"/>
      <c r="AB9" s="68"/>
      <c r="AC9" s="68"/>
      <c r="AD9" s="68"/>
      <c r="AE9" s="68"/>
      <c r="AF9" s="68"/>
      <c r="AG9" s="8"/>
    </row>
    <row r="10" spans="1:33" ht="39.950000000000003" customHeight="1" x14ac:dyDescent="0.25">
      <c r="A10" s="29">
        <v>4</v>
      </c>
      <c r="B10" s="36">
        <v>8</v>
      </c>
      <c r="C10" s="56" t="s">
        <v>80</v>
      </c>
      <c r="D10" s="65" t="s">
        <v>33</v>
      </c>
      <c r="E10" s="86" t="s">
        <v>59</v>
      </c>
      <c r="F10" s="66" t="s">
        <v>76</v>
      </c>
      <c r="G10" s="67" t="s">
        <v>77</v>
      </c>
      <c r="H10" s="30">
        <v>1983.33</v>
      </c>
      <c r="I10" s="91">
        <v>0</v>
      </c>
      <c r="J10" s="134">
        <f t="shared" si="0"/>
        <v>1</v>
      </c>
      <c r="K10" s="135">
        <f t="shared" si="1"/>
        <v>1</v>
      </c>
      <c r="L10" s="136">
        <v>1</v>
      </c>
      <c r="M10" s="137">
        <f t="shared" si="2"/>
        <v>0</v>
      </c>
      <c r="N10" s="136"/>
      <c r="O10" s="136"/>
      <c r="P10" s="136"/>
      <c r="Q10" s="138">
        <f t="shared" si="3"/>
        <v>0</v>
      </c>
      <c r="R10" s="80" t="str">
        <f t="shared" si="4"/>
        <v>OK</v>
      </c>
      <c r="S10" s="167"/>
      <c r="T10" s="169">
        <v>1</v>
      </c>
      <c r="U10" s="68"/>
      <c r="V10" s="68"/>
      <c r="W10" s="68"/>
      <c r="X10" s="68"/>
      <c r="Y10" s="68"/>
      <c r="Z10" s="68"/>
      <c r="AA10" s="68"/>
      <c r="AB10" s="68"/>
      <c r="AC10" s="68"/>
      <c r="AD10" s="68"/>
      <c r="AE10" s="68"/>
      <c r="AF10" s="68"/>
      <c r="AG10" s="68"/>
    </row>
    <row r="11" spans="1:33" ht="49.5" customHeight="1" x14ac:dyDescent="0.25">
      <c r="A11" s="29">
        <v>6</v>
      </c>
      <c r="B11" s="36">
        <v>10</v>
      </c>
      <c r="C11" s="64" t="s">
        <v>81</v>
      </c>
      <c r="D11" s="65" t="s">
        <v>34</v>
      </c>
      <c r="E11" s="86" t="s">
        <v>60</v>
      </c>
      <c r="F11" s="66" t="s">
        <v>76</v>
      </c>
      <c r="G11" s="67" t="s">
        <v>77</v>
      </c>
      <c r="H11" s="30">
        <v>948</v>
      </c>
      <c r="I11" s="91">
        <v>0</v>
      </c>
      <c r="J11" s="134">
        <f t="shared" si="0"/>
        <v>0</v>
      </c>
      <c r="K11" s="135">
        <f t="shared" si="1"/>
        <v>0</v>
      </c>
      <c r="L11" s="136"/>
      <c r="M11" s="137">
        <f t="shared" si="2"/>
        <v>0</v>
      </c>
      <c r="N11" s="136"/>
      <c r="O11" s="136"/>
      <c r="P11" s="136"/>
      <c r="Q11" s="138">
        <f t="shared" si="3"/>
        <v>0</v>
      </c>
      <c r="R11" s="80" t="str">
        <f t="shared" si="4"/>
        <v>OK</v>
      </c>
      <c r="S11" s="167"/>
      <c r="T11" s="169"/>
      <c r="U11" s="68"/>
      <c r="V11" s="68"/>
      <c r="W11" s="68"/>
      <c r="X11" s="68"/>
      <c r="Y11" s="68"/>
      <c r="Z11" s="68"/>
      <c r="AA11" s="68"/>
      <c r="AB11" s="68"/>
      <c r="AC11" s="68"/>
      <c r="AD11" s="68"/>
      <c r="AE11" s="68"/>
      <c r="AF11" s="68"/>
      <c r="AG11" s="68"/>
    </row>
    <row r="12" spans="1:33" ht="39.950000000000003" customHeight="1" x14ac:dyDescent="0.25">
      <c r="A12" s="46">
        <v>7</v>
      </c>
      <c r="B12" s="33">
        <v>11</v>
      </c>
      <c r="C12" s="64" t="s">
        <v>82</v>
      </c>
      <c r="D12" s="65" t="s">
        <v>35</v>
      </c>
      <c r="E12" s="86" t="s">
        <v>61</v>
      </c>
      <c r="F12" s="66" t="s">
        <v>76</v>
      </c>
      <c r="G12" s="67" t="s">
        <v>77</v>
      </c>
      <c r="H12" s="30">
        <v>2316.66</v>
      </c>
      <c r="I12" s="91">
        <v>0</v>
      </c>
      <c r="J12" s="134">
        <f t="shared" si="0"/>
        <v>0</v>
      </c>
      <c r="K12" s="135">
        <f t="shared" si="1"/>
        <v>0</v>
      </c>
      <c r="L12" s="136"/>
      <c r="M12" s="137">
        <f t="shared" si="2"/>
        <v>0</v>
      </c>
      <c r="N12" s="136"/>
      <c r="O12" s="136"/>
      <c r="P12" s="136"/>
      <c r="Q12" s="138">
        <f t="shared" si="3"/>
        <v>0</v>
      </c>
      <c r="R12" s="80" t="str">
        <f t="shared" si="4"/>
        <v>OK</v>
      </c>
      <c r="S12" s="167"/>
      <c r="T12" s="169"/>
      <c r="U12" s="68"/>
      <c r="V12" s="68"/>
      <c r="W12" s="68"/>
      <c r="X12" s="68"/>
      <c r="Y12" s="68"/>
      <c r="Z12" s="68"/>
      <c r="AA12" s="68"/>
      <c r="AB12" s="68"/>
      <c r="AC12" s="68"/>
      <c r="AD12" s="68"/>
      <c r="AE12" s="68"/>
      <c r="AF12" s="68"/>
      <c r="AG12" s="68"/>
    </row>
    <row r="13" spans="1:33" ht="39.950000000000003" customHeight="1" x14ac:dyDescent="0.25">
      <c r="A13" s="29">
        <v>8</v>
      </c>
      <c r="B13" s="36">
        <v>12</v>
      </c>
      <c r="C13" s="64" t="s">
        <v>83</v>
      </c>
      <c r="D13" s="65" t="s">
        <v>36</v>
      </c>
      <c r="E13" s="86" t="s">
        <v>62</v>
      </c>
      <c r="F13" s="66" t="s">
        <v>76</v>
      </c>
      <c r="G13" s="67" t="s">
        <v>77</v>
      </c>
      <c r="H13" s="30">
        <v>3230</v>
      </c>
      <c r="I13" s="91">
        <v>0</v>
      </c>
      <c r="J13" s="134">
        <f t="shared" si="0"/>
        <v>0</v>
      </c>
      <c r="K13" s="135">
        <f t="shared" si="1"/>
        <v>0</v>
      </c>
      <c r="L13" s="136"/>
      <c r="M13" s="137">
        <f t="shared" si="2"/>
        <v>0</v>
      </c>
      <c r="N13" s="136"/>
      <c r="O13" s="136"/>
      <c r="P13" s="136"/>
      <c r="Q13" s="138">
        <f t="shared" si="3"/>
        <v>0</v>
      </c>
      <c r="R13" s="80" t="str">
        <f t="shared" si="4"/>
        <v>OK</v>
      </c>
      <c r="S13" s="167"/>
      <c r="T13" s="169"/>
      <c r="U13" s="68"/>
      <c r="V13" s="68"/>
      <c r="W13" s="68"/>
      <c r="X13" s="68"/>
      <c r="Y13" s="68"/>
      <c r="Z13" s="68"/>
      <c r="AA13" s="68"/>
      <c r="AB13" s="68"/>
      <c r="AC13" s="68"/>
      <c r="AD13" s="68"/>
      <c r="AE13" s="68"/>
      <c r="AF13" s="68"/>
      <c r="AG13" s="68"/>
    </row>
    <row r="14" spans="1:33" ht="51.75" customHeight="1" x14ac:dyDescent="0.25">
      <c r="A14" s="46">
        <v>9</v>
      </c>
      <c r="B14" s="33">
        <v>13</v>
      </c>
      <c r="C14" s="64" t="s">
        <v>84</v>
      </c>
      <c r="D14" s="65" t="s">
        <v>37</v>
      </c>
      <c r="E14" s="86" t="s">
        <v>63</v>
      </c>
      <c r="F14" s="66" t="s">
        <v>76</v>
      </c>
      <c r="G14" s="67" t="s">
        <v>77</v>
      </c>
      <c r="H14" s="30">
        <v>65900</v>
      </c>
      <c r="I14" s="91">
        <v>0</v>
      </c>
      <c r="J14" s="134">
        <f t="shared" si="0"/>
        <v>0</v>
      </c>
      <c r="K14" s="135">
        <f t="shared" si="1"/>
        <v>0</v>
      </c>
      <c r="L14" s="136"/>
      <c r="M14" s="137">
        <f t="shared" si="2"/>
        <v>0</v>
      </c>
      <c r="N14" s="136"/>
      <c r="O14" s="136"/>
      <c r="P14" s="136"/>
      <c r="Q14" s="138">
        <f t="shared" si="3"/>
        <v>0</v>
      </c>
      <c r="R14" s="80" t="str">
        <f t="shared" si="4"/>
        <v>OK</v>
      </c>
      <c r="S14" s="167"/>
      <c r="T14" s="169"/>
      <c r="U14" s="68"/>
      <c r="V14" s="68"/>
      <c r="W14" s="68"/>
      <c r="X14" s="68"/>
      <c r="Y14" s="68"/>
      <c r="Z14" s="68"/>
      <c r="AA14" s="68"/>
      <c r="AB14" s="68"/>
      <c r="AC14" s="68"/>
      <c r="AD14" s="68"/>
      <c r="AE14" s="68"/>
      <c r="AF14" s="68"/>
      <c r="AG14" s="68"/>
    </row>
    <row r="15" spans="1:33" ht="39.950000000000003" customHeight="1" x14ac:dyDescent="0.25">
      <c r="A15" s="29">
        <v>10</v>
      </c>
      <c r="B15" s="36">
        <v>14</v>
      </c>
      <c r="C15" s="56" t="s">
        <v>80</v>
      </c>
      <c r="D15" s="65" t="s">
        <v>38</v>
      </c>
      <c r="E15" s="86" t="s">
        <v>64</v>
      </c>
      <c r="F15" s="66" t="s">
        <v>76</v>
      </c>
      <c r="G15" s="67" t="s">
        <v>77</v>
      </c>
      <c r="H15" s="30">
        <v>17332</v>
      </c>
      <c r="I15" s="91">
        <v>0</v>
      </c>
      <c r="J15" s="134">
        <f t="shared" si="0"/>
        <v>0</v>
      </c>
      <c r="K15" s="135">
        <f t="shared" si="1"/>
        <v>0</v>
      </c>
      <c r="L15" s="136"/>
      <c r="M15" s="137">
        <f t="shared" si="2"/>
        <v>0</v>
      </c>
      <c r="N15" s="136"/>
      <c r="O15" s="136"/>
      <c r="P15" s="136"/>
      <c r="Q15" s="138">
        <f t="shared" si="3"/>
        <v>0</v>
      </c>
      <c r="R15" s="80" t="str">
        <f t="shared" si="4"/>
        <v>OK</v>
      </c>
      <c r="S15" s="167"/>
      <c r="T15" s="169"/>
      <c r="U15" s="68"/>
      <c r="V15" s="68"/>
      <c r="W15" s="68"/>
      <c r="X15" s="68"/>
      <c r="Y15" s="68"/>
      <c r="Z15" s="68"/>
      <c r="AA15" s="68"/>
      <c r="AB15" s="68"/>
      <c r="AC15" s="68"/>
      <c r="AD15" s="68"/>
      <c r="AE15" s="68"/>
      <c r="AF15" s="68"/>
      <c r="AG15" s="68"/>
    </row>
    <row r="16" spans="1:33" ht="39.950000000000003" customHeight="1" x14ac:dyDescent="0.25">
      <c r="A16" s="46">
        <v>11</v>
      </c>
      <c r="B16" s="33">
        <v>15</v>
      </c>
      <c r="C16" s="56" t="s">
        <v>80</v>
      </c>
      <c r="D16" s="65" t="s">
        <v>39</v>
      </c>
      <c r="E16" s="86" t="s">
        <v>65</v>
      </c>
      <c r="F16" s="66" t="s">
        <v>76</v>
      </c>
      <c r="G16" s="67" t="s">
        <v>77</v>
      </c>
      <c r="H16" s="30">
        <v>130000</v>
      </c>
      <c r="I16" s="91">
        <v>0</v>
      </c>
      <c r="J16" s="134">
        <f t="shared" si="0"/>
        <v>0</v>
      </c>
      <c r="K16" s="135">
        <f t="shared" si="1"/>
        <v>0</v>
      </c>
      <c r="L16" s="136"/>
      <c r="M16" s="137">
        <f t="shared" si="2"/>
        <v>0</v>
      </c>
      <c r="N16" s="136"/>
      <c r="O16" s="136"/>
      <c r="P16" s="136"/>
      <c r="Q16" s="138">
        <f t="shared" si="3"/>
        <v>0</v>
      </c>
      <c r="R16" s="80" t="str">
        <f t="shared" si="4"/>
        <v>OK</v>
      </c>
      <c r="S16" s="167"/>
      <c r="T16" s="169"/>
      <c r="U16" s="68"/>
      <c r="V16" s="68"/>
      <c r="W16" s="68"/>
      <c r="X16" s="68"/>
      <c r="Y16" s="68"/>
      <c r="Z16" s="68"/>
      <c r="AA16" s="68"/>
      <c r="AB16" s="68"/>
      <c r="AC16" s="68"/>
      <c r="AD16" s="68"/>
      <c r="AE16" s="68"/>
      <c r="AF16" s="68"/>
      <c r="AG16" s="68"/>
    </row>
    <row r="17" spans="1:33" ht="39.950000000000003" customHeight="1" x14ac:dyDescent="0.25">
      <c r="A17" s="221">
        <v>14</v>
      </c>
      <c r="B17" s="36">
        <v>18</v>
      </c>
      <c r="C17" s="204" t="s">
        <v>85</v>
      </c>
      <c r="D17" s="65" t="s">
        <v>40</v>
      </c>
      <c r="E17" s="86" t="s">
        <v>66</v>
      </c>
      <c r="F17" s="66" t="s">
        <v>76</v>
      </c>
      <c r="G17" s="67" t="s">
        <v>77</v>
      </c>
      <c r="H17" s="30">
        <v>17500</v>
      </c>
      <c r="I17" s="91">
        <v>0</v>
      </c>
      <c r="J17" s="134">
        <f t="shared" si="0"/>
        <v>0</v>
      </c>
      <c r="K17" s="135">
        <f t="shared" si="1"/>
        <v>0</v>
      </c>
      <c r="L17" s="136"/>
      <c r="M17" s="137">
        <f t="shared" si="2"/>
        <v>0</v>
      </c>
      <c r="N17" s="136"/>
      <c r="O17" s="136"/>
      <c r="P17" s="136"/>
      <c r="Q17" s="138">
        <f t="shared" si="3"/>
        <v>0</v>
      </c>
      <c r="R17" s="80" t="str">
        <f t="shared" si="4"/>
        <v>OK</v>
      </c>
      <c r="S17" s="167"/>
      <c r="T17" s="169"/>
      <c r="U17" s="68"/>
      <c r="V17" s="68"/>
      <c r="W17" s="68"/>
      <c r="X17" s="68"/>
      <c r="Y17" s="68"/>
      <c r="Z17" s="68"/>
      <c r="AA17" s="68"/>
      <c r="AB17" s="68"/>
      <c r="AC17" s="68"/>
      <c r="AD17" s="68"/>
      <c r="AE17" s="68"/>
      <c r="AF17" s="68"/>
      <c r="AG17" s="68"/>
    </row>
    <row r="18" spans="1:33" ht="39.950000000000003" customHeight="1" x14ac:dyDescent="0.25">
      <c r="A18" s="222"/>
      <c r="B18" s="33">
        <v>19</v>
      </c>
      <c r="C18" s="224"/>
      <c r="D18" s="65" t="s">
        <v>41</v>
      </c>
      <c r="E18" s="86" t="s">
        <v>67</v>
      </c>
      <c r="F18" s="66" t="s">
        <v>76</v>
      </c>
      <c r="G18" s="67" t="s">
        <v>77</v>
      </c>
      <c r="H18" s="30">
        <v>6028</v>
      </c>
      <c r="I18" s="91">
        <v>0</v>
      </c>
      <c r="J18" s="134">
        <f t="shared" si="0"/>
        <v>0</v>
      </c>
      <c r="K18" s="135">
        <f t="shared" si="1"/>
        <v>0</v>
      </c>
      <c r="L18" s="136"/>
      <c r="M18" s="137">
        <f t="shared" si="2"/>
        <v>0</v>
      </c>
      <c r="N18" s="136"/>
      <c r="O18" s="136"/>
      <c r="P18" s="136"/>
      <c r="Q18" s="138">
        <f t="shared" si="3"/>
        <v>0</v>
      </c>
      <c r="R18" s="80" t="str">
        <f t="shared" si="4"/>
        <v>OK</v>
      </c>
      <c r="S18" s="167"/>
      <c r="T18" s="169"/>
      <c r="U18" s="68"/>
      <c r="V18" s="68"/>
      <c r="W18" s="68"/>
      <c r="X18" s="68"/>
      <c r="Y18" s="68"/>
      <c r="Z18" s="68"/>
      <c r="AA18" s="68"/>
      <c r="AB18" s="68"/>
      <c r="AC18" s="68"/>
      <c r="AD18" s="68"/>
      <c r="AE18" s="68"/>
      <c r="AF18" s="68"/>
      <c r="AG18" s="68"/>
    </row>
    <row r="19" spans="1:33" ht="39.950000000000003" customHeight="1" x14ac:dyDescent="0.25">
      <c r="A19" s="222"/>
      <c r="B19" s="36">
        <v>20</v>
      </c>
      <c r="C19" s="224"/>
      <c r="D19" s="49" t="s">
        <v>42</v>
      </c>
      <c r="E19" s="87" t="s">
        <v>68</v>
      </c>
      <c r="F19" s="51" t="s">
        <v>76</v>
      </c>
      <c r="G19" s="50" t="s">
        <v>77</v>
      </c>
      <c r="H19" s="28">
        <v>8100</v>
      </c>
      <c r="I19" s="91">
        <v>0</v>
      </c>
      <c r="J19" s="134">
        <f t="shared" si="0"/>
        <v>0</v>
      </c>
      <c r="K19" s="135">
        <f t="shared" si="1"/>
        <v>0</v>
      </c>
      <c r="L19" s="136"/>
      <c r="M19" s="137">
        <f t="shared" si="2"/>
        <v>0</v>
      </c>
      <c r="N19" s="136"/>
      <c r="O19" s="136"/>
      <c r="P19" s="136"/>
      <c r="Q19" s="138">
        <f t="shared" si="3"/>
        <v>0</v>
      </c>
      <c r="R19" s="80" t="str">
        <f t="shared" si="4"/>
        <v>OK</v>
      </c>
      <c r="S19" s="167"/>
      <c r="T19" s="169"/>
      <c r="U19" s="8"/>
      <c r="V19" s="8"/>
      <c r="W19" s="8"/>
      <c r="X19" s="8"/>
      <c r="Y19" s="8"/>
      <c r="Z19" s="8"/>
      <c r="AA19" s="8"/>
      <c r="AB19" s="68"/>
      <c r="AC19" s="68"/>
      <c r="AD19" s="68"/>
      <c r="AE19" s="68"/>
      <c r="AF19" s="68"/>
      <c r="AG19" s="8"/>
    </row>
    <row r="20" spans="1:33" ht="39.950000000000003" customHeight="1" x14ac:dyDescent="0.25">
      <c r="A20" s="222"/>
      <c r="B20" s="33">
        <v>21</v>
      </c>
      <c r="C20" s="224"/>
      <c r="D20" s="71" t="s">
        <v>43</v>
      </c>
      <c r="E20" s="88" t="s">
        <v>69</v>
      </c>
      <c r="F20" s="73" t="s">
        <v>76</v>
      </c>
      <c r="G20" s="72" t="s">
        <v>77</v>
      </c>
      <c r="H20" s="30">
        <v>6925.08</v>
      </c>
      <c r="I20" s="91">
        <v>0</v>
      </c>
      <c r="J20" s="134">
        <f t="shared" si="0"/>
        <v>0</v>
      </c>
      <c r="K20" s="135">
        <f t="shared" si="1"/>
        <v>0</v>
      </c>
      <c r="L20" s="136"/>
      <c r="M20" s="137">
        <f t="shared" si="2"/>
        <v>0</v>
      </c>
      <c r="N20" s="136"/>
      <c r="O20" s="136"/>
      <c r="P20" s="136"/>
      <c r="Q20" s="138">
        <f t="shared" si="3"/>
        <v>0</v>
      </c>
      <c r="R20" s="80" t="str">
        <f t="shared" si="4"/>
        <v>OK</v>
      </c>
      <c r="S20" s="167"/>
      <c r="T20" s="169"/>
      <c r="U20" s="68"/>
      <c r="V20" s="68"/>
      <c r="W20" s="68"/>
      <c r="X20" s="68"/>
      <c r="Y20" s="68"/>
      <c r="Z20" s="68"/>
      <c r="AA20" s="68"/>
      <c r="AB20" s="68"/>
      <c r="AC20" s="68"/>
      <c r="AD20" s="68"/>
      <c r="AE20" s="68"/>
      <c r="AF20" s="68"/>
      <c r="AG20" s="68"/>
    </row>
    <row r="21" spans="1:33" ht="39.950000000000003" customHeight="1" x14ac:dyDescent="0.25">
      <c r="A21" s="223"/>
      <c r="B21" s="36">
        <v>22</v>
      </c>
      <c r="C21" s="206"/>
      <c r="D21" s="71" t="s">
        <v>44</v>
      </c>
      <c r="E21" s="88" t="s">
        <v>70</v>
      </c>
      <c r="F21" s="73" t="s">
        <v>76</v>
      </c>
      <c r="G21" s="72" t="s">
        <v>77</v>
      </c>
      <c r="H21" s="30">
        <v>6762.77</v>
      </c>
      <c r="I21" s="91">
        <v>0</v>
      </c>
      <c r="J21" s="134">
        <f t="shared" si="0"/>
        <v>0</v>
      </c>
      <c r="K21" s="135">
        <f t="shared" si="1"/>
        <v>0</v>
      </c>
      <c r="L21" s="136"/>
      <c r="M21" s="137">
        <f t="shared" si="2"/>
        <v>0</v>
      </c>
      <c r="N21" s="136"/>
      <c r="O21" s="136"/>
      <c r="P21" s="136"/>
      <c r="Q21" s="138">
        <f t="shared" si="3"/>
        <v>0</v>
      </c>
      <c r="R21" s="80" t="str">
        <f t="shared" si="4"/>
        <v>OK</v>
      </c>
      <c r="S21" s="167"/>
      <c r="T21" s="169"/>
      <c r="U21" s="68"/>
      <c r="V21" s="68"/>
      <c r="W21" s="68"/>
      <c r="X21" s="68"/>
      <c r="Y21" s="68"/>
      <c r="Z21" s="68"/>
      <c r="AA21" s="68"/>
      <c r="AB21" s="68"/>
      <c r="AC21" s="68"/>
      <c r="AD21" s="68"/>
      <c r="AE21" s="68"/>
      <c r="AF21" s="68"/>
      <c r="AG21" s="68"/>
    </row>
    <row r="22" spans="1:33" ht="39.950000000000003" customHeight="1" x14ac:dyDescent="0.25">
      <c r="A22" s="46">
        <v>15</v>
      </c>
      <c r="B22" s="33">
        <v>23</v>
      </c>
      <c r="C22" s="56" t="s">
        <v>80</v>
      </c>
      <c r="D22" s="71" t="s">
        <v>45</v>
      </c>
      <c r="E22" s="88" t="s">
        <v>71</v>
      </c>
      <c r="F22" s="73" t="s">
        <v>76</v>
      </c>
      <c r="G22" s="72" t="s">
        <v>77</v>
      </c>
      <c r="H22" s="30">
        <v>30100</v>
      </c>
      <c r="I22" s="91">
        <v>0</v>
      </c>
      <c r="J22" s="134">
        <f t="shared" si="0"/>
        <v>0</v>
      </c>
      <c r="K22" s="135">
        <f t="shared" si="1"/>
        <v>0</v>
      </c>
      <c r="L22" s="136"/>
      <c r="M22" s="137">
        <f t="shared" si="2"/>
        <v>0</v>
      </c>
      <c r="N22" s="136"/>
      <c r="O22" s="136"/>
      <c r="P22" s="136"/>
      <c r="Q22" s="138">
        <f t="shared" si="3"/>
        <v>0</v>
      </c>
      <c r="R22" s="80" t="str">
        <f t="shared" si="4"/>
        <v>OK</v>
      </c>
      <c r="S22" s="167"/>
      <c r="T22" s="169"/>
      <c r="U22" s="68"/>
      <c r="V22" s="68"/>
      <c r="W22" s="68"/>
      <c r="X22" s="68"/>
      <c r="Y22" s="68"/>
      <c r="Z22" s="68"/>
      <c r="AA22" s="68"/>
      <c r="AB22" s="68"/>
      <c r="AC22" s="68"/>
      <c r="AD22" s="68"/>
      <c r="AE22" s="68"/>
      <c r="AF22" s="68"/>
      <c r="AG22" s="68"/>
    </row>
    <row r="23" spans="1:33" ht="49.5" customHeight="1" x14ac:dyDescent="0.25">
      <c r="A23" s="46">
        <v>16</v>
      </c>
      <c r="B23" s="36">
        <v>24</v>
      </c>
      <c r="C23" s="70" t="s">
        <v>86</v>
      </c>
      <c r="D23" s="71" t="s">
        <v>46</v>
      </c>
      <c r="E23" s="88" t="s">
        <v>72</v>
      </c>
      <c r="F23" s="73" t="s">
        <v>76</v>
      </c>
      <c r="G23" s="72" t="s">
        <v>77</v>
      </c>
      <c r="H23" s="30">
        <v>3239.6</v>
      </c>
      <c r="I23" s="91">
        <v>0</v>
      </c>
      <c r="J23" s="134">
        <f t="shared" si="0"/>
        <v>0</v>
      </c>
      <c r="K23" s="135">
        <f t="shared" si="1"/>
        <v>0</v>
      </c>
      <c r="L23" s="136"/>
      <c r="M23" s="137">
        <f t="shared" si="2"/>
        <v>0</v>
      </c>
      <c r="N23" s="136"/>
      <c r="O23" s="136"/>
      <c r="P23" s="136"/>
      <c r="Q23" s="138">
        <f t="shared" si="3"/>
        <v>0</v>
      </c>
      <c r="R23" s="80" t="str">
        <f t="shared" si="4"/>
        <v>OK</v>
      </c>
      <c r="S23" s="167"/>
      <c r="T23" s="169"/>
      <c r="U23" s="68"/>
      <c r="V23" s="68"/>
      <c r="W23" s="68"/>
      <c r="X23" s="68"/>
      <c r="Y23" s="68"/>
      <c r="Z23" s="68"/>
      <c r="AA23" s="68"/>
      <c r="AB23" s="68"/>
      <c r="AC23" s="68"/>
      <c r="AD23" s="68"/>
      <c r="AE23" s="68"/>
      <c r="AF23" s="68"/>
      <c r="AG23" s="68"/>
    </row>
    <row r="24" spans="1:33" ht="39.950000000000003" customHeight="1" x14ac:dyDescent="0.25">
      <c r="A24" s="46">
        <v>18</v>
      </c>
      <c r="B24" s="36">
        <v>26</v>
      </c>
      <c r="C24" s="56" t="s">
        <v>80</v>
      </c>
      <c r="D24" s="71" t="s">
        <v>47</v>
      </c>
      <c r="E24" s="88" t="s">
        <v>73</v>
      </c>
      <c r="F24" s="73" t="s">
        <v>76</v>
      </c>
      <c r="G24" s="72" t="s">
        <v>77</v>
      </c>
      <c r="H24" s="30">
        <v>2140.61</v>
      </c>
      <c r="I24" s="91">
        <v>1</v>
      </c>
      <c r="J24" s="134">
        <f t="shared" si="0"/>
        <v>1</v>
      </c>
      <c r="K24" s="135">
        <f t="shared" si="1"/>
        <v>1</v>
      </c>
      <c r="L24" s="136"/>
      <c r="M24" s="137">
        <f t="shared" si="2"/>
        <v>0</v>
      </c>
      <c r="N24" s="136"/>
      <c r="O24" s="136"/>
      <c r="P24" s="136"/>
      <c r="Q24" s="138">
        <f t="shared" si="3"/>
        <v>0</v>
      </c>
      <c r="R24" s="80" t="str">
        <f t="shared" si="4"/>
        <v>OK</v>
      </c>
      <c r="S24" s="167">
        <v>1</v>
      </c>
      <c r="T24" s="169"/>
      <c r="U24" s="68"/>
      <c r="V24" s="68"/>
      <c r="W24" s="68"/>
      <c r="X24" s="68"/>
      <c r="Y24" s="68"/>
      <c r="Z24" s="68"/>
      <c r="AA24" s="68"/>
      <c r="AB24" s="68"/>
      <c r="AC24" s="68"/>
      <c r="AD24" s="68"/>
      <c r="AE24" s="68"/>
      <c r="AF24" s="68"/>
      <c r="AG24" s="68"/>
    </row>
    <row r="25" spans="1:33" ht="39.950000000000003" customHeight="1" x14ac:dyDescent="0.25">
      <c r="A25" s="46">
        <v>19</v>
      </c>
      <c r="B25" s="33">
        <v>27</v>
      </c>
      <c r="C25" s="64" t="s">
        <v>82</v>
      </c>
      <c r="D25" s="71" t="s">
        <v>48</v>
      </c>
      <c r="E25" s="88" t="s">
        <v>74</v>
      </c>
      <c r="F25" s="73" t="s">
        <v>76</v>
      </c>
      <c r="G25" s="72" t="s">
        <v>77</v>
      </c>
      <c r="H25" s="30">
        <v>4749.99</v>
      </c>
      <c r="I25" s="91">
        <v>0</v>
      </c>
      <c r="J25" s="134">
        <f t="shared" si="0"/>
        <v>0</v>
      </c>
      <c r="K25" s="135">
        <f t="shared" si="1"/>
        <v>0</v>
      </c>
      <c r="L25" s="136"/>
      <c r="M25" s="137">
        <f t="shared" si="2"/>
        <v>0</v>
      </c>
      <c r="N25" s="136"/>
      <c r="O25" s="136"/>
      <c r="P25" s="136"/>
      <c r="Q25" s="138">
        <f t="shared" si="3"/>
        <v>0</v>
      </c>
      <c r="R25" s="80" t="str">
        <f t="shared" si="4"/>
        <v>OK</v>
      </c>
      <c r="S25" s="167"/>
      <c r="T25" s="169"/>
      <c r="U25" s="68"/>
      <c r="V25" s="68"/>
      <c r="W25" s="68"/>
      <c r="X25" s="68"/>
      <c r="Y25" s="68"/>
      <c r="Z25" s="68"/>
      <c r="AA25" s="68"/>
      <c r="AB25" s="68"/>
      <c r="AC25" s="68"/>
      <c r="AD25" s="68"/>
      <c r="AE25" s="68"/>
      <c r="AF25" s="68"/>
      <c r="AG25" s="68"/>
    </row>
    <row r="26" spans="1:33" ht="39.950000000000003" customHeight="1" x14ac:dyDescent="0.25">
      <c r="A26" s="221">
        <v>20</v>
      </c>
      <c r="B26" s="36">
        <v>28</v>
      </c>
      <c r="C26" s="225" t="s">
        <v>87</v>
      </c>
      <c r="D26" s="71" t="s">
        <v>49</v>
      </c>
      <c r="E26" s="88" t="s">
        <v>75</v>
      </c>
      <c r="F26" s="73" t="s">
        <v>76</v>
      </c>
      <c r="G26" s="72" t="s">
        <v>77</v>
      </c>
      <c r="H26" s="30">
        <v>19713</v>
      </c>
      <c r="I26" s="91">
        <v>0</v>
      </c>
      <c r="J26" s="134">
        <f t="shared" si="0"/>
        <v>0</v>
      </c>
      <c r="K26" s="135">
        <f t="shared" si="1"/>
        <v>0</v>
      </c>
      <c r="L26" s="136"/>
      <c r="M26" s="137">
        <f t="shared" si="2"/>
        <v>0</v>
      </c>
      <c r="N26" s="136"/>
      <c r="O26" s="136"/>
      <c r="P26" s="136"/>
      <c r="Q26" s="138">
        <f t="shared" si="3"/>
        <v>0</v>
      </c>
      <c r="R26" s="80" t="str">
        <f t="shared" si="4"/>
        <v>OK</v>
      </c>
      <c r="S26" s="167"/>
      <c r="T26" s="169"/>
      <c r="U26" s="68"/>
      <c r="V26" s="68"/>
      <c r="W26" s="68"/>
      <c r="X26" s="68"/>
      <c r="Y26" s="68"/>
      <c r="Z26" s="68"/>
      <c r="AA26" s="68"/>
      <c r="AB26" s="68"/>
      <c r="AC26" s="68"/>
      <c r="AD26" s="68"/>
      <c r="AE26" s="68"/>
      <c r="AF26" s="68"/>
      <c r="AG26" s="68"/>
    </row>
    <row r="27" spans="1:33" ht="39.950000000000003" customHeight="1" x14ac:dyDescent="0.25">
      <c r="A27" s="222"/>
      <c r="B27" s="33">
        <v>29</v>
      </c>
      <c r="C27" s="226"/>
      <c r="D27" s="71" t="s">
        <v>50</v>
      </c>
      <c r="E27" s="88" t="s">
        <v>75</v>
      </c>
      <c r="F27" s="73" t="s">
        <v>76</v>
      </c>
      <c r="G27" s="72" t="s">
        <v>77</v>
      </c>
      <c r="H27" s="30">
        <v>19713</v>
      </c>
      <c r="I27" s="91">
        <v>0</v>
      </c>
      <c r="J27" s="134">
        <f t="shared" si="0"/>
        <v>0</v>
      </c>
      <c r="K27" s="135">
        <f t="shared" si="1"/>
        <v>0</v>
      </c>
      <c r="L27" s="136"/>
      <c r="M27" s="137">
        <f t="shared" si="2"/>
        <v>0</v>
      </c>
      <c r="N27" s="136"/>
      <c r="O27" s="136"/>
      <c r="P27" s="136"/>
      <c r="Q27" s="138">
        <f t="shared" si="3"/>
        <v>0</v>
      </c>
      <c r="R27" s="80" t="str">
        <f t="shared" si="4"/>
        <v>OK</v>
      </c>
      <c r="S27" s="167"/>
      <c r="T27" s="169"/>
      <c r="U27" s="68"/>
      <c r="V27" s="68"/>
      <c r="W27" s="68"/>
      <c r="X27" s="68"/>
      <c r="Y27" s="68"/>
      <c r="Z27" s="68"/>
      <c r="AA27" s="68"/>
      <c r="AB27" s="68"/>
      <c r="AC27" s="68"/>
      <c r="AD27" s="68"/>
      <c r="AE27" s="68"/>
      <c r="AF27" s="68"/>
      <c r="AG27" s="68"/>
    </row>
    <row r="28" spans="1:33" ht="39.950000000000003" customHeight="1" x14ac:dyDescent="0.25">
      <c r="A28" s="222"/>
      <c r="B28" s="36">
        <v>30</v>
      </c>
      <c r="C28" s="226"/>
      <c r="D28" s="71" t="s">
        <v>51</v>
      </c>
      <c r="E28" s="88" t="s">
        <v>75</v>
      </c>
      <c r="F28" s="73" t="s">
        <v>76</v>
      </c>
      <c r="G28" s="72" t="s">
        <v>77</v>
      </c>
      <c r="H28" s="30">
        <v>26239</v>
      </c>
      <c r="I28" s="91">
        <v>0</v>
      </c>
      <c r="J28" s="134">
        <f t="shared" si="0"/>
        <v>0</v>
      </c>
      <c r="K28" s="135">
        <f t="shared" si="1"/>
        <v>0</v>
      </c>
      <c r="L28" s="136"/>
      <c r="M28" s="137">
        <f t="shared" si="2"/>
        <v>0</v>
      </c>
      <c r="N28" s="136"/>
      <c r="O28" s="136"/>
      <c r="P28" s="136"/>
      <c r="Q28" s="138">
        <f t="shared" si="3"/>
        <v>0</v>
      </c>
      <c r="R28" s="80" t="str">
        <f t="shared" si="4"/>
        <v>OK</v>
      </c>
      <c r="S28" s="167"/>
      <c r="T28" s="169"/>
      <c r="U28" s="68"/>
      <c r="V28" s="68"/>
      <c r="W28" s="68"/>
      <c r="X28" s="68"/>
      <c r="Y28" s="68"/>
      <c r="Z28" s="68"/>
      <c r="AA28" s="68"/>
      <c r="AB28" s="68"/>
      <c r="AC28" s="68"/>
      <c r="AD28" s="68"/>
      <c r="AE28" s="68"/>
      <c r="AF28" s="68"/>
      <c r="AG28" s="68"/>
    </row>
    <row r="29" spans="1:33" ht="27.95" customHeight="1" x14ac:dyDescent="0.25">
      <c r="A29" s="223"/>
      <c r="B29" s="60">
        <v>31</v>
      </c>
      <c r="C29" s="227"/>
      <c r="D29" s="49" t="s">
        <v>52</v>
      </c>
      <c r="E29" s="87" t="s">
        <v>75</v>
      </c>
      <c r="F29" s="61" t="s">
        <v>76</v>
      </c>
      <c r="G29" s="62" t="s">
        <v>77</v>
      </c>
      <c r="H29" s="63">
        <v>63503</v>
      </c>
      <c r="I29" s="91">
        <v>0</v>
      </c>
      <c r="J29" s="134">
        <f t="shared" si="0"/>
        <v>0</v>
      </c>
      <c r="K29" s="135">
        <f t="shared" si="1"/>
        <v>0</v>
      </c>
      <c r="L29" s="136"/>
      <c r="M29" s="137">
        <f t="shared" si="2"/>
        <v>0</v>
      </c>
      <c r="N29" s="136"/>
      <c r="O29" s="136"/>
      <c r="P29" s="136"/>
      <c r="Q29" s="138">
        <f t="shared" si="3"/>
        <v>0</v>
      </c>
      <c r="R29" s="80" t="str">
        <f t="shared" si="4"/>
        <v>OK</v>
      </c>
      <c r="S29" s="167"/>
      <c r="T29" s="169"/>
      <c r="U29" s="8"/>
      <c r="V29" s="8"/>
      <c r="W29" s="8"/>
      <c r="X29" s="8"/>
      <c r="Y29" s="8"/>
      <c r="Z29" s="8"/>
      <c r="AA29" s="8"/>
      <c r="AB29" s="68"/>
      <c r="AC29" s="68"/>
      <c r="AD29" s="68"/>
      <c r="AE29" s="68"/>
      <c r="AF29" s="68"/>
      <c r="AG29" s="8"/>
    </row>
    <row r="30" spans="1:33" s="45" customFormat="1" ht="15.75" x14ac:dyDescent="0.25">
      <c r="A30" s="39"/>
      <c r="B30" s="39"/>
      <c r="C30" s="89"/>
      <c r="D30" s="40"/>
      <c r="E30" s="41"/>
      <c r="F30" s="41"/>
      <c r="G30" s="41"/>
      <c r="H30" s="42"/>
      <c r="I30" s="152">
        <f>SUM(I4:I29)</f>
        <v>54</v>
      </c>
      <c r="L30" s="92"/>
      <c r="M30" s="92"/>
      <c r="N30" s="92"/>
      <c r="O30" s="92"/>
      <c r="P30" s="92"/>
      <c r="Q30" s="78">
        <f>SUM(Q4:Q29)</f>
        <v>53</v>
      </c>
      <c r="R30" s="43"/>
      <c r="S30" s="44">
        <f t="shared" ref="S30:AA30" si="5">SUMPRODUCT($H$4:$H$29,S4:S29)</f>
        <v>2140.61</v>
      </c>
      <c r="T30" s="44">
        <f t="shared" si="5"/>
        <v>1983.33</v>
      </c>
      <c r="U30" s="44">
        <f t="shared" si="5"/>
        <v>0</v>
      </c>
      <c r="V30" s="44">
        <f t="shared" si="5"/>
        <v>0</v>
      </c>
      <c r="W30" s="44">
        <f t="shared" si="5"/>
        <v>0</v>
      </c>
      <c r="X30" s="44">
        <f t="shared" si="5"/>
        <v>0</v>
      </c>
      <c r="Y30" s="44">
        <f t="shared" si="5"/>
        <v>0</v>
      </c>
      <c r="Z30" s="44">
        <f t="shared" si="5"/>
        <v>0</v>
      </c>
      <c r="AA30" s="44">
        <f t="shared" si="5"/>
        <v>0</v>
      </c>
      <c r="AB30" s="44"/>
      <c r="AC30" s="44"/>
      <c r="AD30" s="44"/>
      <c r="AE30" s="44"/>
      <c r="AF30" s="44"/>
      <c r="AG30" s="44">
        <f>SUMPRODUCT($H$4:$H$29,AG4:AG29)</f>
        <v>0</v>
      </c>
    </row>
    <row r="31" spans="1:33" ht="16.5" thickBot="1" x14ac:dyDescent="0.3">
      <c r="I31" s="143">
        <f>SUMPRODUCT($H$4:$H$29,I4:I29)</f>
        <v>211702.61</v>
      </c>
      <c r="J31" s="143">
        <f>SUMPRODUCT($H$4:$H$29,J4:J29)</f>
        <v>4123.9400000000005</v>
      </c>
      <c r="K31" s="143">
        <f>SUMPRODUCT($H$4:$H$29,K4:K29)</f>
        <v>4123.9400000000005</v>
      </c>
      <c r="T31" s="26"/>
    </row>
    <row r="32" spans="1:33" ht="15.75" thickBot="1" x14ac:dyDescent="0.3">
      <c r="C32" s="228" t="s">
        <v>103</v>
      </c>
      <c r="D32" s="229"/>
      <c r="E32" s="229"/>
      <c r="F32" s="229"/>
      <c r="G32" s="229"/>
      <c r="H32" s="230"/>
    </row>
  </sheetData>
  <autoFilter ref="A3:AG30" xr:uid="{00000000-0001-0000-0000-000000000000}"/>
  <mergeCells count="27">
    <mergeCell ref="C32:H32"/>
    <mergeCell ref="A4:A8"/>
    <mergeCell ref="C4:C8"/>
    <mergeCell ref="A17:A21"/>
    <mergeCell ref="C17:C21"/>
    <mergeCell ref="A26:A29"/>
    <mergeCell ref="C26:C29"/>
    <mergeCell ref="AG1:AG2"/>
    <mergeCell ref="V1:V2"/>
    <mergeCell ref="W1:W2"/>
    <mergeCell ref="X1:X2"/>
    <mergeCell ref="Y1:Y2"/>
    <mergeCell ref="Z1:Z2"/>
    <mergeCell ref="AA1:AA2"/>
    <mergeCell ref="AB1:AB2"/>
    <mergeCell ref="AC1:AC2"/>
    <mergeCell ref="AD1:AD2"/>
    <mergeCell ref="AE1:AE2"/>
    <mergeCell ref="AF1:AF2"/>
    <mergeCell ref="U1:U2"/>
    <mergeCell ref="A2:H2"/>
    <mergeCell ref="I2:R2"/>
    <mergeCell ref="A1:C1"/>
    <mergeCell ref="D1:H1"/>
    <mergeCell ref="I1:R1"/>
    <mergeCell ref="S1:S2"/>
    <mergeCell ref="T1:T2"/>
  </mergeCells>
  <conditionalFormatting sqref="S4:AG29">
    <cfRule type="cellIs" dxfId="29" priority="3" stopIfTrue="1" operator="greaterThan">
      <formula>0</formula>
    </cfRule>
    <cfRule type="cellIs" dxfId="28" priority="4" stopIfTrue="1" operator="greaterThan">
      <formula>0</formula>
    </cfRule>
    <cfRule type="cellIs" dxfId="27" priority="5"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4E811-D060-43E8-83BB-D098E8C65566}">
  <dimension ref="A1:AG32"/>
  <sheetViews>
    <sheetView topLeftCell="A13" zoomScale="70" zoomScaleNormal="70" workbookViewId="0">
      <selection activeCell="I17" sqref="I17"/>
    </sheetView>
  </sheetViews>
  <sheetFormatPr defaultColWidth="9.7109375" defaultRowHeight="15" x14ac:dyDescent="0.25"/>
  <cols>
    <col min="1" max="2" width="7.85546875" style="3" customWidth="1"/>
    <col min="3" max="3" width="29.42578125" style="90" customWidth="1"/>
    <col min="4" max="4" width="39.42578125" style="18" customWidth="1"/>
    <col min="5" max="5" width="26" style="19" customWidth="1"/>
    <col min="6" max="6" width="18.85546875" style="19" customWidth="1"/>
    <col min="7" max="7" width="16.28515625" style="19" customWidth="1"/>
    <col min="8" max="8" width="19.140625" style="2" customWidth="1"/>
    <col min="9" max="9" width="19.5703125" style="93" bestFit="1" customWidth="1"/>
    <col min="10" max="16" width="13.28515625" style="93" customWidth="1"/>
    <col min="17" max="17" width="12.85546875" style="20" customWidth="1"/>
    <col min="18" max="18" width="12.42578125" style="7" customWidth="1"/>
    <col min="19" max="19" width="15.140625" style="6" customWidth="1"/>
    <col min="20" max="20" width="15.7109375" style="6" customWidth="1"/>
    <col min="21" max="21" width="13.42578125" style="4" customWidth="1"/>
    <col min="22" max="22" width="14.140625" style="4" customWidth="1"/>
    <col min="23" max="23" width="14.140625" style="1" customWidth="1"/>
    <col min="24" max="24" width="14" style="1" bestFit="1" customWidth="1"/>
    <col min="25" max="25" width="14.140625" style="1" customWidth="1"/>
    <col min="26" max="26" width="14.42578125" style="5" customWidth="1"/>
    <col min="27" max="27" width="15.28515625" style="1" customWidth="1"/>
    <col min="28" max="29" width="14.42578125" style="1" customWidth="1"/>
    <col min="30" max="30" width="14.5703125" style="1" customWidth="1"/>
    <col min="31" max="31" width="14" style="1" customWidth="1"/>
    <col min="32" max="32" width="15" style="1" customWidth="1"/>
    <col min="33" max="33" width="14.85546875" style="1" customWidth="1"/>
    <col min="34" max="16384" width="9.7109375" style="1"/>
  </cols>
  <sheetData>
    <row r="1" spans="1:33" ht="38.25" customHeight="1" x14ac:dyDescent="0.25">
      <c r="A1" s="218" t="s">
        <v>78</v>
      </c>
      <c r="B1" s="218"/>
      <c r="C1" s="218"/>
      <c r="D1" s="218" t="s">
        <v>105</v>
      </c>
      <c r="E1" s="218"/>
      <c r="F1" s="218"/>
      <c r="G1" s="218"/>
      <c r="H1" s="218"/>
      <c r="I1" s="219" t="s">
        <v>23</v>
      </c>
      <c r="J1" s="220"/>
      <c r="K1" s="220"/>
      <c r="L1" s="220"/>
      <c r="M1" s="220"/>
      <c r="N1" s="220"/>
      <c r="O1" s="220"/>
      <c r="P1" s="220"/>
      <c r="Q1" s="219"/>
      <c r="R1" s="219"/>
      <c r="S1" s="234" t="s">
        <v>136</v>
      </c>
      <c r="T1" s="234" t="s">
        <v>137</v>
      </c>
      <c r="U1" s="210" t="s">
        <v>19</v>
      </c>
      <c r="V1" s="210" t="s">
        <v>19</v>
      </c>
      <c r="W1" s="210" t="s">
        <v>19</v>
      </c>
      <c r="X1" s="210" t="s">
        <v>19</v>
      </c>
      <c r="Y1" s="210" t="s">
        <v>19</v>
      </c>
      <c r="Z1" s="210" t="s">
        <v>19</v>
      </c>
      <c r="AA1" s="210" t="s">
        <v>19</v>
      </c>
      <c r="AB1" s="210" t="s">
        <v>19</v>
      </c>
      <c r="AC1" s="210" t="s">
        <v>19</v>
      </c>
      <c r="AD1" s="210" t="s">
        <v>19</v>
      </c>
      <c r="AE1" s="210" t="s">
        <v>19</v>
      </c>
      <c r="AF1" s="210" t="s">
        <v>19</v>
      </c>
      <c r="AG1" s="210" t="s">
        <v>19</v>
      </c>
    </row>
    <row r="2" spans="1:33" ht="33.75" customHeight="1" x14ac:dyDescent="0.25">
      <c r="A2" s="215" t="s">
        <v>93</v>
      </c>
      <c r="B2" s="216"/>
      <c r="C2" s="216"/>
      <c r="D2" s="216"/>
      <c r="E2" s="216"/>
      <c r="F2" s="216"/>
      <c r="G2" s="216"/>
      <c r="H2" s="217"/>
      <c r="I2" s="211" t="s">
        <v>22</v>
      </c>
      <c r="J2" s="212"/>
      <c r="K2" s="212"/>
      <c r="L2" s="212"/>
      <c r="M2" s="212"/>
      <c r="N2" s="212"/>
      <c r="O2" s="212"/>
      <c r="P2" s="212"/>
      <c r="Q2" s="213"/>
      <c r="R2" s="214"/>
      <c r="S2" s="234"/>
      <c r="T2" s="234"/>
      <c r="U2" s="210"/>
      <c r="V2" s="210"/>
      <c r="W2" s="210"/>
      <c r="X2" s="210"/>
      <c r="Y2" s="210"/>
      <c r="Z2" s="210"/>
      <c r="AA2" s="210"/>
      <c r="AB2" s="210"/>
      <c r="AC2" s="210"/>
      <c r="AD2" s="210"/>
      <c r="AE2" s="210"/>
      <c r="AF2" s="210"/>
      <c r="AG2" s="210"/>
    </row>
    <row r="3" spans="1:33" s="2" customFormat="1" ht="60" x14ac:dyDescent="0.2">
      <c r="A3" s="74" t="s">
        <v>4</v>
      </c>
      <c r="B3" s="74" t="s">
        <v>2</v>
      </c>
      <c r="C3" s="74" t="s">
        <v>15</v>
      </c>
      <c r="D3" s="74" t="s">
        <v>20</v>
      </c>
      <c r="E3" s="74" t="s">
        <v>25</v>
      </c>
      <c r="F3" s="74" t="s">
        <v>14</v>
      </c>
      <c r="G3" s="74" t="s">
        <v>3</v>
      </c>
      <c r="H3" s="79" t="s">
        <v>17</v>
      </c>
      <c r="I3" s="21" t="s">
        <v>21</v>
      </c>
      <c r="J3" s="140" t="s">
        <v>107</v>
      </c>
      <c r="K3" s="140" t="s">
        <v>108</v>
      </c>
      <c r="L3" s="140" t="s">
        <v>109</v>
      </c>
      <c r="M3" s="140" t="s">
        <v>110</v>
      </c>
      <c r="N3" s="140" t="s">
        <v>111</v>
      </c>
      <c r="O3" s="140" t="s">
        <v>112</v>
      </c>
      <c r="P3" s="140" t="s">
        <v>113</v>
      </c>
      <c r="Q3" s="141" t="s">
        <v>0</v>
      </c>
      <c r="R3" s="23" t="s">
        <v>1</v>
      </c>
      <c r="S3" s="179">
        <v>45721</v>
      </c>
      <c r="T3" s="179">
        <v>45721</v>
      </c>
      <c r="U3" s="17" t="s">
        <v>24</v>
      </c>
      <c r="V3" s="17" t="s">
        <v>24</v>
      </c>
      <c r="W3" s="17" t="s">
        <v>24</v>
      </c>
      <c r="X3" s="17" t="s">
        <v>24</v>
      </c>
      <c r="Y3" s="17" t="s">
        <v>24</v>
      </c>
      <c r="Z3" s="17" t="s">
        <v>24</v>
      </c>
      <c r="AA3" s="17" t="s">
        <v>24</v>
      </c>
      <c r="AB3" s="17" t="s">
        <v>24</v>
      </c>
      <c r="AC3" s="17" t="s">
        <v>24</v>
      </c>
      <c r="AD3" s="17" t="s">
        <v>24</v>
      </c>
      <c r="AE3" s="17" t="s">
        <v>24</v>
      </c>
      <c r="AF3" s="17" t="s">
        <v>24</v>
      </c>
      <c r="AG3" s="17" t="s">
        <v>24</v>
      </c>
    </row>
    <row r="4" spans="1:33" ht="39.950000000000003" customHeight="1" x14ac:dyDescent="0.25">
      <c r="A4" s="207">
        <v>1</v>
      </c>
      <c r="B4" s="33">
        <v>1</v>
      </c>
      <c r="C4" s="204" t="s">
        <v>79</v>
      </c>
      <c r="D4" s="75" t="s">
        <v>27</v>
      </c>
      <c r="E4" s="82" t="s">
        <v>53</v>
      </c>
      <c r="F4" s="34" t="s">
        <v>76</v>
      </c>
      <c r="G4" s="34" t="s">
        <v>77</v>
      </c>
      <c r="H4" s="35">
        <v>5826</v>
      </c>
      <c r="I4" s="91">
        <v>0</v>
      </c>
      <c r="J4" s="134">
        <f>IF(SUM(S4:AJ4)&gt;I4+L4,I4+L4,SUM(S4:AJ4))</f>
        <v>0</v>
      </c>
      <c r="K4" s="135">
        <f>(SUM(S4:AJ4))</f>
        <v>0</v>
      </c>
      <c r="L4" s="136"/>
      <c r="M4" s="137">
        <f>ROUND(IF(I4*0.25-0.5&lt;0,0,I4*0.25-0.5),0)-P4-N4</f>
        <v>0</v>
      </c>
      <c r="N4" s="136"/>
      <c r="O4" s="136"/>
      <c r="P4" s="136"/>
      <c r="Q4" s="138">
        <f>I4-(SUM(S4:AB4))+L4</f>
        <v>0</v>
      </c>
      <c r="R4" s="80" t="str">
        <f>IF(Q4&lt;0,"ATENÇÃO","OK")</f>
        <v>OK</v>
      </c>
      <c r="S4" s="176"/>
      <c r="T4" s="178"/>
      <c r="U4" s="8"/>
      <c r="V4" s="8"/>
      <c r="W4" s="8"/>
      <c r="X4" s="8"/>
      <c r="Y4" s="8"/>
      <c r="Z4" s="8"/>
      <c r="AA4" s="8"/>
      <c r="AB4" s="68"/>
      <c r="AC4" s="68"/>
      <c r="AD4" s="68"/>
      <c r="AE4" s="68"/>
      <c r="AF4" s="68"/>
      <c r="AG4" s="8"/>
    </row>
    <row r="5" spans="1:33" ht="39.950000000000003" customHeight="1" x14ac:dyDescent="0.25">
      <c r="A5" s="208"/>
      <c r="B5" s="36">
        <v>2</v>
      </c>
      <c r="C5" s="205"/>
      <c r="D5" s="75" t="s">
        <v>28</v>
      </c>
      <c r="E5" s="82" t="s">
        <v>54</v>
      </c>
      <c r="F5" s="37" t="s">
        <v>76</v>
      </c>
      <c r="G5" s="34" t="s">
        <v>77</v>
      </c>
      <c r="H5" s="38">
        <v>7768</v>
      </c>
      <c r="I5" s="91">
        <v>4</v>
      </c>
      <c r="J5" s="134">
        <f t="shared" ref="J5:J29" si="0">IF(SUM(S5:AJ5)&gt;I5+L5,I5+L5,SUM(S5:AJ5))</f>
        <v>4</v>
      </c>
      <c r="K5" s="135">
        <f t="shared" ref="K5:K29" si="1">(SUM(S5:AJ5))</f>
        <v>4</v>
      </c>
      <c r="L5" s="136"/>
      <c r="M5" s="137">
        <f t="shared" ref="M5:M29" si="2">ROUND(IF(I5*0.25-0.5&lt;0,0,I5*0.25-0.5),0)-P5-N5</f>
        <v>1</v>
      </c>
      <c r="N5" s="136"/>
      <c r="O5" s="136"/>
      <c r="P5" s="136"/>
      <c r="Q5" s="138">
        <f t="shared" ref="Q5:Q29" si="3">I5-(SUM(S5:AB5))+L5</f>
        <v>0</v>
      </c>
      <c r="R5" s="80" t="str">
        <f t="shared" ref="R5:R29" si="4">IF(Q5&lt;0,"ATENÇÃO","OK")</f>
        <v>OK</v>
      </c>
      <c r="S5" s="176">
        <v>4</v>
      </c>
      <c r="T5" s="178"/>
      <c r="U5" s="8"/>
      <c r="V5" s="8"/>
      <c r="W5" s="8"/>
      <c r="X5" s="8"/>
      <c r="Y5" s="8"/>
      <c r="Z5" s="8"/>
      <c r="AA5" s="8"/>
      <c r="AB5" s="68"/>
      <c r="AC5" s="68"/>
      <c r="AD5" s="68"/>
      <c r="AE5" s="68"/>
      <c r="AF5" s="68"/>
      <c r="AG5" s="8"/>
    </row>
    <row r="6" spans="1:33" ht="39.950000000000003" customHeight="1" x14ac:dyDescent="0.25">
      <c r="A6" s="208"/>
      <c r="B6" s="33">
        <v>3</v>
      </c>
      <c r="C6" s="205"/>
      <c r="D6" s="76" t="s">
        <v>29</v>
      </c>
      <c r="E6" s="83" t="s">
        <v>55</v>
      </c>
      <c r="F6" s="48" t="s">
        <v>76</v>
      </c>
      <c r="G6" s="48" t="s">
        <v>77</v>
      </c>
      <c r="H6" s="53">
        <v>3954</v>
      </c>
      <c r="I6" s="91">
        <v>0</v>
      </c>
      <c r="J6" s="134">
        <f t="shared" si="0"/>
        <v>0</v>
      </c>
      <c r="K6" s="135">
        <f t="shared" si="1"/>
        <v>0</v>
      </c>
      <c r="L6" s="136"/>
      <c r="M6" s="137">
        <f t="shared" si="2"/>
        <v>0</v>
      </c>
      <c r="N6" s="136"/>
      <c r="O6" s="136"/>
      <c r="P6" s="136"/>
      <c r="Q6" s="138">
        <f t="shared" si="3"/>
        <v>0</v>
      </c>
      <c r="R6" s="80" t="str">
        <f t="shared" si="4"/>
        <v>OK</v>
      </c>
      <c r="S6" s="176"/>
      <c r="T6" s="176"/>
      <c r="U6" s="8"/>
      <c r="V6" s="8"/>
      <c r="W6" s="8"/>
      <c r="X6" s="8"/>
      <c r="Y6" s="8"/>
      <c r="Z6" s="8"/>
      <c r="AA6" s="8"/>
      <c r="AB6" s="68"/>
      <c r="AC6" s="68"/>
      <c r="AD6" s="68"/>
      <c r="AE6" s="68"/>
      <c r="AF6" s="68"/>
      <c r="AG6" s="8"/>
    </row>
    <row r="7" spans="1:33" ht="39.950000000000003" customHeight="1" x14ac:dyDescent="0.25">
      <c r="A7" s="208"/>
      <c r="B7" s="36">
        <v>4</v>
      </c>
      <c r="C7" s="205"/>
      <c r="D7" s="76" t="s">
        <v>30</v>
      </c>
      <c r="E7" s="83" t="s">
        <v>56</v>
      </c>
      <c r="F7" s="47" t="s">
        <v>76</v>
      </c>
      <c r="G7" s="48" t="s">
        <v>77</v>
      </c>
      <c r="H7" s="30">
        <v>5272</v>
      </c>
      <c r="I7" s="91">
        <v>0</v>
      </c>
      <c r="J7" s="134">
        <f t="shared" si="0"/>
        <v>0</v>
      </c>
      <c r="K7" s="135">
        <f t="shared" si="1"/>
        <v>0</v>
      </c>
      <c r="L7" s="136"/>
      <c r="M7" s="137">
        <f t="shared" si="2"/>
        <v>0</v>
      </c>
      <c r="N7" s="136"/>
      <c r="O7" s="136"/>
      <c r="P7" s="136"/>
      <c r="Q7" s="138">
        <f t="shared" si="3"/>
        <v>0</v>
      </c>
      <c r="R7" s="80" t="str">
        <f t="shared" si="4"/>
        <v>OK</v>
      </c>
      <c r="S7" s="176"/>
      <c r="T7" s="176"/>
      <c r="U7" s="8"/>
      <c r="V7" s="8"/>
      <c r="W7" s="8"/>
      <c r="X7" s="8"/>
      <c r="Y7" s="8"/>
      <c r="Z7" s="8"/>
      <c r="AA7" s="8"/>
      <c r="AB7" s="68"/>
      <c r="AC7" s="68"/>
      <c r="AD7" s="68"/>
      <c r="AE7" s="68"/>
      <c r="AF7" s="68"/>
      <c r="AG7" s="8"/>
    </row>
    <row r="8" spans="1:33" ht="39.950000000000003" customHeight="1" x14ac:dyDescent="0.25">
      <c r="A8" s="209"/>
      <c r="B8" s="33">
        <v>5</v>
      </c>
      <c r="C8" s="206"/>
      <c r="D8" s="77" t="s">
        <v>31</v>
      </c>
      <c r="E8" s="84" t="s">
        <v>57</v>
      </c>
      <c r="F8" s="54" t="s">
        <v>76</v>
      </c>
      <c r="G8" s="55" t="s">
        <v>77</v>
      </c>
      <c r="H8" s="31">
        <v>1134.4000000000001</v>
      </c>
      <c r="I8" s="91">
        <v>0</v>
      </c>
      <c r="J8" s="134">
        <f t="shared" si="0"/>
        <v>0</v>
      </c>
      <c r="K8" s="135">
        <f t="shared" si="1"/>
        <v>0</v>
      </c>
      <c r="L8" s="136"/>
      <c r="M8" s="137">
        <f t="shared" si="2"/>
        <v>0</v>
      </c>
      <c r="N8" s="136"/>
      <c r="O8" s="136"/>
      <c r="P8" s="136"/>
      <c r="Q8" s="138">
        <f t="shared" si="3"/>
        <v>0</v>
      </c>
      <c r="R8" s="80" t="str">
        <f t="shared" si="4"/>
        <v>OK</v>
      </c>
      <c r="S8" s="176"/>
      <c r="T8" s="176"/>
      <c r="U8" s="8"/>
      <c r="V8" s="8"/>
      <c r="W8" s="8"/>
      <c r="X8" s="8"/>
      <c r="Y8" s="8"/>
      <c r="Z8" s="8"/>
      <c r="AA8" s="8"/>
      <c r="AB8" s="68"/>
      <c r="AC8" s="68"/>
      <c r="AD8" s="68"/>
      <c r="AE8" s="68"/>
      <c r="AF8" s="68"/>
      <c r="AG8" s="8"/>
    </row>
    <row r="9" spans="1:33" ht="39.950000000000003" customHeight="1" x14ac:dyDescent="0.25">
      <c r="A9" s="46">
        <v>3</v>
      </c>
      <c r="B9" s="33">
        <v>7</v>
      </c>
      <c r="C9" s="56" t="s">
        <v>80</v>
      </c>
      <c r="D9" s="57" t="s">
        <v>32</v>
      </c>
      <c r="E9" s="85" t="s">
        <v>58</v>
      </c>
      <c r="F9" s="59" t="s">
        <v>76</v>
      </c>
      <c r="G9" s="58" t="s">
        <v>77</v>
      </c>
      <c r="H9" s="30">
        <v>725</v>
      </c>
      <c r="I9" s="91">
        <v>0</v>
      </c>
      <c r="J9" s="134">
        <f t="shared" si="0"/>
        <v>0</v>
      </c>
      <c r="K9" s="135">
        <f t="shared" si="1"/>
        <v>0</v>
      </c>
      <c r="L9" s="136"/>
      <c r="M9" s="137">
        <f t="shared" si="2"/>
        <v>0</v>
      </c>
      <c r="N9" s="136"/>
      <c r="O9" s="136"/>
      <c r="P9" s="136"/>
      <c r="Q9" s="138">
        <f t="shared" si="3"/>
        <v>0</v>
      </c>
      <c r="R9" s="80" t="str">
        <f t="shared" si="4"/>
        <v>OK</v>
      </c>
      <c r="S9" s="176"/>
      <c r="T9" s="177"/>
      <c r="U9" s="8"/>
      <c r="V9" s="8"/>
      <c r="W9" s="8"/>
      <c r="X9" s="8"/>
      <c r="Y9" s="8"/>
      <c r="Z9" s="8"/>
      <c r="AA9" s="8"/>
      <c r="AB9" s="68"/>
      <c r="AC9" s="68"/>
      <c r="AD9" s="68"/>
      <c r="AE9" s="68"/>
      <c r="AF9" s="68"/>
      <c r="AG9" s="8"/>
    </row>
    <row r="10" spans="1:33" ht="39.950000000000003" customHeight="1" x14ac:dyDescent="0.25">
      <c r="A10" s="29">
        <v>4</v>
      </c>
      <c r="B10" s="36">
        <v>8</v>
      </c>
      <c r="C10" s="56" t="s">
        <v>80</v>
      </c>
      <c r="D10" s="65" t="s">
        <v>33</v>
      </c>
      <c r="E10" s="86" t="s">
        <v>59</v>
      </c>
      <c r="F10" s="66" t="s">
        <v>76</v>
      </c>
      <c r="G10" s="67" t="s">
        <v>77</v>
      </c>
      <c r="H10" s="30">
        <v>1983.33</v>
      </c>
      <c r="I10" s="91">
        <v>0</v>
      </c>
      <c r="J10" s="134">
        <f t="shared" si="0"/>
        <v>0</v>
      </c>
      <c r="K10" s="135">
        <f t="shared" si="1"/>
        <v>0</v>
      </c>
      <c r="L10" s="136"/>
      <c r="M10" s="137">
        <f t="shared" si="2"/>
        <v>0</v>
      </c>
      <c r="N10" s="136"/>
      <c r="O10" s="136"/>
      <c r="P10" s="136"/>
      <c r="Q10" s="138">
        <f t="shared" si="3"/>
        <v>0</v>
      </c>
      <c r="R10" s="80" t="str">
        <f t="shared" si="4"/>
        <v>OK</v>
      </c>
      <c r="S10" s="176"/>
      <c r="T10" s="177"/>
      <c r="U10" s="68"/>
      <c r="V10" s="68"/>
      <c r="W10" s="68"/>
      <c r="X10" s="68"/>
      <c r="Y10" s="68"/>
      <c r="Z10" s="68"/>
      <c r="AA10" s="68"/>
      <c r="AB10" s="68"/>
      <c r="AC10" s="68"/>
      <c r="AD10" s="68"/>
      <c r="AE10" s="68"/>
      <c r="AF10" s="68"/>
      <c r="AG10" s="68"/>
    </row>
    <row r="11" spans="1:33" ht="49.5" customHeight="1" x14ac:dyDescent="0.25">
      <c r="A11" s="29">
        <v>6</v>
      </c>
      <c r="B11" s="36">
        <v>10</v>
      </c>
      <c r="C11" s="64" t="s">
        <v>81</v>
      </c>
      <c r="D11" s="65" t="s">
        <v>34</v>
      </c>
      <c r="E11" s="86" t="s">
        <v>60</v>
      </c>
      <c r="F11" s="66" t="s">
        <v>76</v>
      </c>
      <c r="G11" s="67" t="s">
        <v>77</v>
      </c>
      <c r="H11" s="30">
        <v>948</v>
      </c>
      <c r="I11" s="91">
        <v>0</v>
      </c>
      <c r="J11" s="134">
        <f t="shared" si="0"/>
        <v>0</v>
      </c>
      <c r="K11" s="135">
        <f t="shared" si="1"/>
        <v>0</v>
      </c>
      <c r="L11" s="136"/>
      <c r="M11" s="137">
        <f t="shared" si="2"/>
        <v>0</v>
      </c>
      <c r="N11" s="136"/>
      <c r="O11" s="136"/>
      <c r="P11" s="136"/>
      <c r="Q11" s="138">
        <f t="shared" si="3"/>
        <v>0</v>
      </c>
      <c r="R11" s="80" t="str">
        <f t="shared" si="4"/>
        <v>OK</v>
      </c>
      <c r="S11" s="176"/>
      <c r="T11" s="177"/>
      <c r="U11" s="68"/>
      <c r="V11" s="68"/>
      <c r="W11" s="68"/>
      <c r="X11" s="68"/>
      <c r="Y11" s="68"/>
      <c r="Z11" s="68"/>
      <c r="AA11" s="68"/>
      <c r="AB11" s="68"/>
      <c r="AC11" s="68"/>
      <c r="AD11" s="68"/>
      <c r="AE11" s="68"/>
      <c r="AF11" s="68"/>
      <c r="AG11" s="68"/>
    </row>
    <row r="12" spans="1:33" ht="39.950000000000003" customHeight="1" x14ac:dyDescent="0.25">
      <c r="A12" s="46">
        <v>7</v>
      </c>
      <c r="B12" s="33">
        <v>11</v>
      </c>
      <c r="C12" s="64" t="s">
        <v>82</v>
      </c>
      <c r="D12" s="65" t="s">
        <v>35</v>
      </c>
      <c r="E12" s="86" t="s">
        <v>61</v>
      </c>
      <c r="F12" s="66" t="s">
        <v>76</v>
      </c>
      <c r="G12" s="67" t="s">
        <v>77</v>
      </c>
      <c r="H12" s="30">
        <v>2316.66</v>
      </c>
      <c r="I12" s="91">
        <v>0</v>
      </c>
      <c r="J12" s="134">
        <f t="shared" si="0"/>
        <v>0</v>
      </c>
      <c r="K12" s="135">
        <f t="shared" si="1"/>
        <v>0</v>
      </c>
      <c r="L12" s="136"/>
      <c r="M12" s="137">
        <f t="shared" si="2"/>
        <v>0</v>
      </c>
      <c r="N12" s="136"/>
      <c r="O12" s="136"/>
      <c r="P12" s="136"/>
      <c r="Q12" s="138">
        <f t="shared" si="3"/>
        <v>0</v>
      </c>
      <c r="R12" s="80" t="str">
        <f t="shared" si="4"/>
        <v>OK</v>
      </c>
      <c r="S12" s="176"/>
      <c r="T12" s="177"/>
      <c r="U12" s="68"/>
      <c r="V12" s="68"/>
      <c r="W12" s="68"/>
      <c r="X12" s="68"/>
      <c r="Y12" s="68"/>
      <c r="Z12" s="68"/>
      <c r="AA12" s="68"/>
      <c r="AB12" s="68"/>
      <c r="AC12" s="68"/>
      <c r="AD12" s="68"/>
      <c r="AE12" s="68"/>
      <c r="AF12" s="68"/>
      <c r="AG12" s="68"/>
    </row>
    <row r="13" spans="1:33" ht="39.950000000000003" customHeight="1" x14ac:dyDescent="0.25">
      <c r="A13" s="29">
        <v>8</v>
      </c>
      <c r="B13" s="36">
        <v>12</v>
      </c>
      <c r="C13" s="64" t="s">
        <v>83</v>
      </c>
      <c r="D13" s="65" t="s">
        <v>36</v>
      </c>
      <c r="E13" s="86" t="s">
        <v>62</v>
      </c>
      <c r="F13" s="66" t="s">
        <v>76</v>
      </c>
      <c r="G13" s="67" t="s">
        <v>77</v>
      </c>
      <c r="H13" s="30">
        <v>3230</v>
      </c>
      <c r="I13" s="91">
        <v>0</v>
      </c>
      <c r="J13" s="134">
        <f t="shared" si="0"/>
        <v>0</v>
      </c>
      <c r="K13" s="135">
        <f t="shared" si="1"/>
        <v>0</v>
      </c>
      <c r="L13" s="136"/>
      <c r="M13" s="137">
        <f t="shared" si="2"/>
        <v>0</v>
      </c>
      <c r="N13" s="136"/>
      <c r="O13" s="136"/>
      <c r="P13" s="136"/>
      <c r="Q13" s="138">
        <f t="shared" si="3"/>
        <v>0</v>
      </c>
      <c r="R13" s="80" t="str">
        <f t="shared" si="4"/>
        <v>OK</v>
      </c>
      <c r="S13" s="176"/>
      <c r="T13" s="177"/>
      <c r="U13" s="68"/>
      <c r="V13" s="68"/>
      <c r="W13" s="68"/>
      <c r="X13" s="68"/>
      <c r="Y13" s="68"/>
      <c r="Z13" s="68"/>
      <c r="AA13" s="68"/>
      <c r="AB13" s="68"/>
      <c r="AC13" s="68"/>
      <c r="AD13" s="68"/>
      <c r="AE13" s="68"/>
      <c r="AF13" s="68"/>
      <c r="AG13" s="68"/>
    </row>
    <row r="14" spans="1:33" ht="51.75" customHeight="1" x14ac:dyDescent="0.25">
      <c r="A14" s="46">
        <v>9</v>
      </c>
      <c r="B14" s="33">
        <v>13</v>
      </c>
      <c r="C14" s="64" t="s">
        <v>84</v>
      </c>
      <c r="D14" s="65" t="s">
        <v>37</v>
      </c>
      <c r="E14" s="86" t="s">
        <v>63</v>
      </c>
      <c r="F14" s="66" t="s">
        <v>76</v>
      </c>
      <c r="G14" s="67" t="s">
        <v>77</v>
      </c>
      <c r="H14" s="30">
        <v>65900</v>
      </c>
      <c r="I14" s="91">
        <v>0</v>
      </c>
      <c r="J14" s="134">
        <f t="shared" si="0"/>
        <v>0</v>
      </c>
      <c r="K14" s="135">
        <f t="shared" si="1"/>
        <v>0</v>
      </c>
      <c r="L14" s="136"/>
      <c r="M14" s="137">
        <f t="shared" si="2"/>
        <v>0</v>
      </c>
      <c r="N14" s="136"/>
      <c r="O14" s="136"/>
      <c r="P14" s="136"/>
      <c r="Q14" s="138">
        <f t="shared" si="3"/>
        <v>0</v>
      </c>
      <c r="R14" s="80" t="str">
        <f t="shared" si="4"/>
        <v>OK</v>
      </c>
      <c r="S14" s="176"/>
      <c r="T14" s="177"/>
      <c r="U14" s="68"/>
      <c r="V14" s="68"/>
      <c r="W14" s="68"/>
      <c r="X14" s="68"/>
      <c r="Y14" s="68"/>
      <c r="Z14" s="68"/>
      <c r="AA14" s="68"/>
      <c r="AB14" s="68"/>
      <c r="AC14" s="68"/>
      <c r="AD14" s="68"/>
      <c r="AE14" s="68"/>
      <c r="AF14" s="68"/>
      <c r="AG14" s="68"/>
    </row>
    <row r="15" spans="1:33" ht="39.950000000000003" customHeight="1" x14ac:dyDescent="0.25">
      <c r="A15" s="29">
        <v>10</v>
      </c>
      <c r="B15" s="36">
        <v>14</v>
      </c>
      <c r="C15" s="56" t="s">
        <v>80</v>
      </c>
      <c r="D15" s="65" t="s">
        <v>38</v>
      </c>
      <c r="E15" s="86" t="s">
        <v>64</v>
      </c>
      <c r="F15" s="66" t="s">
        <v>76</v>
      </c>
      <c r="G15" s="67" t="s">
        <v>77</v>
      </c>
      <c r="H15" s="30">
        <v>17332</v>
      </c>
      <c r="I15" s="91">
        <v>0</v>
      </c>
      <c r="J15" s="134">
        <f t="shared" si="0"/>
        <v>0</v>
      </c>
      <c r="K15" s="135">
        <f t="shared" si="1"/>
        <v>0</v>
      </c>
      <c r="L15" s="136"/>
      <c r="M15" s="137">
        <f t="shared" si="2"/>
        <v>0</v>
      </c>
      <c r="N15" s="136"/>
      <c r="O15" s="136"/>
      <c r="P15" s="136"/>
      <c r="Q15" s="138">
        <f t="shared" si="3"/>
        <v>0</v>
      </c>
      <c r="R15" s="80" t="str">
        <f t="shared" si="4"/>
        <v>OK</v>
      </c>
      <c r="S15" s="176"/>
      <c r="T15" s="177"/>
      <c r="U15" s="68"/>
      <c r="V15" s="68"/>
      <c r="W15" s="68"/>
      <c r="X15" s="68"/>
      <c r="Y15" s="68"/>
      <c r="Z15" s="68"/>
      <c r="AA15" s="68"/>
      <c r="AB15" s="68"/>
      <c r="AC15" s="68"/>
      <c r="AD15" s="68"/>
      <c r="AE15" s="68"/>
      <c r="AF15" s="68"/>
      <c r="AG15" s="68"/>
    </row>
    <row r="16" spans="1:33" ht="39.950000000000003" customHeight="1" x14ac:dyDescent="0.25">
      <c r="A16" s="46">
        <v>11</v>
      </c>
      <c r="B16" s="33">
        <v>15</v>
      </c>
      <c r="C16" s="56" t="s">
        <v>80</v>
      </c>
      <c r="D16" s="65" t="s">
        <v>39</v>
      </c>
      <c r="E16" s="86" t="s">
        <v>65</v>
      </c>
      <c r="F16" s="66" t="s">
        <v>76</v>
      </c>
      <c r="G16" s="67" t="s">
        <v>77</v>
      </c>
      <c r="H16" s="30">
        <v>130000</v>
      </c>
      <c r="I16" s="91">
        <v>0</v>
      </c>
      <c r="J16" s="134">
        <f t="shared" si="0"/>
        <v>0</v>
      </c>
      <c r="K16" s="135">
        <f t="shared" si="1"/>
        <v>0</v>
      </c>
      <c r="L16" s="136"/>
      <c r="M16" s="137">
        <f t="shared" si="2"/>
        <v>0</v>
      </c>
      <c r="N16" s="136"/>
      <c r="O16" s="136"/>
      <c r="P16" s="136"/>
      <c r="Q16" s="138">
        <f t="shared" si="3"/>
        <v>0</v>
      </c>
      <c r="R16" s="80" t="str">
        <f t="shared" si="4"/>
        <v>OK</v>
      </c>
      <c r="S16" s="176"/>
      <c r="T16" s="177"/>
      <c r="U16" s="68"/>
      <c r="V16" s="68"/>
      <c r="W16" s="68"/>
      <c r="X16" s="68"/>
      <c r="Y16" s="68"/>
      <c r="Z16" s="68"/>
      <c r="AA16" s="68"/>
      <c r="AB16" s="68"/>
      <c r="AC16" s="68"/>
      <c r="AD16" s="68"/>
      <c r="AE16" s="68"/>
      <c r="AF16" s="68"/>
      <c r="AG16" s="68"/>
    </row>
    <row r="17" spans="1:33" ht="39.950000000000003" customHeight="1" x14ac:dyDescent="0.25">
      <c r="A17" s="221">
        <v>14</v>
      </c>
      <c r="B17" s="36">
        <v>18</v>
      </c>
      <c r="C17" s="204" t="s">
        <v>85</v>
      </c>
      <c r="D17" s="65" t="s">
        <v>40</v>
      </c>
      <c r="E17" s="86" t="s">
        <v>66</v>
      </c>
      <c r="F17" s="66" t="s">
        <v>76</v>
      </c>
      <c r="G17" s="67" t="s">
        <v>77</v>
      </c>
      <c r="H17" s="30">
        <v>17500</v>
      </c>
      <c r="I17" s="91">
        <v>0</v>
      </c>
      <c r="J17" s="134">
        <f t="shared" si="0"/>
        <v>0</v>
      </c>
      <c r="K17" s="135">
        <f t="shared" si="1"/>
        <v>0</v>
      </c>
      <c r="L17" s="136"/>
      <c r="M17" s="137">
        <f t="shared" si="2"/>
        <v>0</v>
      </c>
      <c r="N17" s="136"/>
      <c r="O17" s="136"/>
      <c r="P17" s="136"/>
      <c r="Q17" s="138">
        <f t="shared" si="3"/>
        <v>0</v>
      </c>
      <c r="R17" s="80" t="str">
        <f t="shared" si="4"/>
        <v>OK</v>
      </c>
      <c r="S17" s="176"/>
      <c r="T17" s="177"/>
      <c r="U17" s="68"/>
      <c r="V17" s="68"/>
      <c r="W17" s="68"/>
      <c r="X17" s="68"/>
      <c r="Y17" s="68"/>
      <c r="Z17" s="68"/>
      <c r="AA17" s="68"/>
      <c r="AB17" s="68"/>
      <c r="AC17" s="68"/>
      <c r="AD17" s="68"/>
      <c r="AE17" s="68"/>
      <c r="AF17" s="68"/>
      <c r="AG17" s="68"/>
    </row>
    <row r="18" spans="1:33" ht="39.950000000000003" customHeight="1" x14ac:dyDescent="0.25">
      <c r="A18" s="222"/>
      <c r="B18" s="33">
        <v>19</v>
      </c>
      <c r="C18" s="224"/>
      <c r="D18" s="65" t="s">
        <v>41</v>
      </c>
      <c r="E18" s="86" t="s">
        <v>67</v>
      </c>
      <c r="F18" s="66" t="s">
        <v>76</v>
      </c>
      <c r="G18" s="67" t="s">
        <v>77</v>
      </c>
      <c r="H18" s="30">
        <v>6028</v>
      </c>
      <c r="I18" s="91">
        <v>0</v>
      </c>
      <c r="J18" s="134">
        <f t="shared" si="0"/>
        <v>0</v>
      </c>
      <c r="K18" s="135">
        <f t="shared" si="1"/>
        <v>0</v>
      </c>
      <c r="L18" s="136"/>
      <c r="M18" s="137">
        <f t="shared" si="2"/>
        <v>0</v>
      </c>
      <c r="N18" s="136"/>
      <c r="O18" s="136"/>
      <c r="P18" s="136"/>
      <c r="Q18" s="138">
        <f t="shared" si="3"/>
        <v>0</v>
      </c>
      <c r="R18" s="80" t="str">
        <f t="shared" si="4"/>
        <v>OK</v>
      </c>
      <c r="S18" s="176"/>
      <c r="T18" s="177"/>
      <c r="U18" s="68"/>
      <c r="V18" s="68"/>
      <c r="W18" s="68"/>
      <c r="X18" s="68"/>
      <c r="Y18" s="68"/>
      <c r="Z18" s="68"/>
      <c r="AA18" s="68"/>
      <c r="AB18" s="68"/>
      <c r="AC18" s="68"/>
      <c r="AD18" s="68"/>
      <c r="AE18" s="68"/>
      <c r="AF18" s="68"/>
      <c r="AG18" s="68"/>
    </row>
    <row r="19" spans="1:33" ht="39.950000000000003" customHeight="1" x14ac:dyDescent="0.25">
      <c r="A19" s="222"/>
      <c r="B19" s="36">
        <v>20</v>
      </c>
      <c r="C19" s="224"/>
      <c r="D19" s="49" t="s">
        <v>42</v>
      </c>
      <c r="E19" s="87" t="s">
        <v>68</v>
      </c>
      <c r="F19" s="51" t="s">
        <v>76</v>
      </c>
      <c r="G19" s="50" t="s">
        <v>77</v>
      </c>
      <c r="H19" s="28">
        <v>8100</v>
      </c>
      <c r="I19" s="91">
        <v>0</v>
      </c>
      <c r="J19" s="134">
        <f t="shared" si="0"/>
        <v>0</v>
      </c>
      <c r="K19" s="135">
        <f t="shared" si="1"/>
        <v>0</v>
      </c>
      <c r="L19" s="136"/>
      <c r="M19" s="137">
        <f t="shared" si="2"/>
        <v>0</v>
      </c>
      <c r="N19" s="136"/>
      <c r="O19" s="136"/>
      <c r="P19" s="136"/>
      <c r="Q19" s="138">
        <f t="shared" si="3"/>
        <v>0</v>
      </c>
      <c r="R19" s="80" t="str">
        <f t="shared" si="4"/>
        <v>OK</v>
      </c>
      <c r="S19" s="176"/>
      <c r="T19" s="176"/>
      <c r="U19" s="8"/>
      <c r="V19" s="8"/>
      <c r="W19" s="8"/>
      <c r="X19" s="8"/>
      <c r="Y19" s="8"/>
      <c r="Z19" s="8"/>
      <c r="AA19" s="8"/>
      <c r="AB19" s="68"/>
      <c r="AC19" s="68"/>
      <c r="AD19" s="68"/>
      <c r="AE19" s="68"/>
      <c r="AF19" s="68"/>
      <c r="AG19" s="8"/>
    </row>
    <row r="20" spans="1:33" ht="39.950000000000003" customHeight="1" x14ac:dyDescent="0.25">
      <c r="A20" s="222"/>
      <c r="B20" s="33">
        <v>21</v>
      </c>
      <c r="C20" s="224"/>
      <c r="D20" s="71" t="s">
        <v>43</v>
      </c>
      <c r="E20" s="88" t="s">
        <v>69</v>
      </c>
      <c r="F20" s="73" t="s">
        <v>76</v>
      </c>
      <c r="G20" s="72" t="s">
        <v>77</v>
      </c>
      <c r="H20" s="30">
        <v>6925.08</v>
      </c>
      <c r="I20" s="91">
        <v>0</v>
      </c>
      <c r="J20" s="134">
        <f t="shared" si="0"/>
        <v>0</v>
      </c>
      <c r="K20" s="135">
        <f t="shared" si="1"/>
        <v>0</v>
      </c>
      <c r="L20" s="136"/>
      <c r="M20" s="137">
        <f t="shared" si="2"/>
        <v>0</v>
      </c>
      <c r="N20" s="136"/>
      <c r="O20" s="136"/>
      <c r="P20" s="136"/>
      <c r="Q20" s="138">
        <f t="shared" si="3"/>
        <v>0</v>
      </c>
      <c r="R20" s="80" t="str">
        <f t="shared" si="4"/>
        <v>OK</v>
      </c>
      <c r="S20" s="176"/>
      <c r="T20" s="176"/>
      <c r="U20" s="68"/>
      <c r="V20" s="68"/>
      <c r="W20" s="68"/>
      <c r="X20" s="68"/>
      <c r="Y20" s="68"/>
      <c r="Z20" s="68"/>
      <c r="AA20" s="68"/>
      <c r="AB20" s="68"/>
      <c r="AC20" s="68"/>
      <c r="AD20" s="68"/>
      <c r="AE20" s="68"/>
      <c r="AF20" s="68"/>
      <c r="AG20" s="68"/>
    </row>
    <row r="21" spans="1:33" ht="39.950000000000003" customHeight="1" x14ac:dyDescent="0.25">
      <c r="A21" s="223"/>
      <c r="B21" s="36">
        <v>22</v>
      </c>
      <c r="C21" s="206"/>
      <c r="D21" s="71" t="s">
        <v>44</v>
      </c>
      <c r="E21" s="88" t="s">
        <v>70</v>
      </c>
      <c r="F21" s="73" t="s">
        <v>76</v>
      </c>
      <c r="G21" s="72" t="s">
        <v>77</v>
      </c>
      <c r="H21" s="30">
        <v>6762.77</v>
      </c>
      <c r="I21" s="91">
        <v>0</v>
      </c>
      <c r="J21" s="134">
        <f t="shared" si="0"/>
        <v>0</v>
      </c>
      <c r="K21" s="135">
        <f t="shared" si="1"/>
        <v>0</v>
      </c>
      <c r="L21" s="136"/>
      <c r="M21" s="137">
        <f t="shared" si="2"/>
        <v>0</v>
      </c>
      <c r="N21" s="136"/>
      <c r="O21" s="136"/>
      <c r="P21" s="136"/>
      <c r="Q21" s="138">
        <f t="shared" si="3"/>
        <v>0</v>
      </c>
      <c r="R21" s="80" t="str">
        <f t="shared" si="4"/>
        <v>OK</v>
      </c>
      <c r="S21" s="176"/>
      <c r="T21" s="176"/>
      <c r="U21" s="68"/>
      <c r="V21" s="68"/>
      <c r="W21" s="68"/>
      <c r="X21" s="68"/>
      <c r="Y21" s="68"/>
      <c r="Z21" s="68"/>
      <c r="AA21" s="68"/>
      <c r="AB21" s="68"/>
      <c r="AC21" s="68"/>
      <c r="AD21" s="68"/>
      <c r="AE21" s="68"/>
      <c r="AF21" s="68"/>
      <c r="AG21" s="68"/>
    </row>
    <row r="22" spans="1:33" ht="39.950000000000003" customHeight="1" x14ac:dyDescent="0.25">
      <c r="A22" s="46">
        <v>15</v>
      </c>
      <c r="B22" s="33">
        <v>23</v>
      </c>
      <c r="C22" s="56" t="s">
        <v>80</v>
      </c>
      <c r="D22" s="71" t="s">
        <v>45</v>
      </c>
      <c r="E22" s="88" t="s">
        <v>71</v>
      </c>
      <c r="F22" s="73" t="s">
        <v>76</v>
      </c>
      <c r="G22" s="72" t="s">
        <v>77</v>
      </c>
      <c r="H22" s="30">
        <v>30100</v>
      </c>
      <c r="I22" s="91">
        <v>0</v>
      </c>
      <c r="J22" s="134">
        <f t="shared" si="0"/>
        <v>0</v>
      </c>
      <c r="K22" s="135">
        <f t="shared" si="1"/>
        <v>0</v>
      </c>
      <c r="L22" s="136"/>
      <c r="M22" s="137">
        <f t="shared" si="2"/>
        <v>0</v>
      </c>
      <c r="N22" s="136"/>
      <c r="O22" s="136"/>
      <c r="P22" s="136"/>
      <c r="Q22" s="138">
        <f t="shared" si="3"/>
        <v>0</v>
      </c>
      <c r="R22" s="80" t="str">
        <f t="shared" si="4"/>
        <v>OK</v>
      </c>
      <c r="S22" s="176"/>
      <c r="T22" s="176"/>
      <c r="U22" s="68"/>
      <c r="V22" s="68"/>
      <c r="W22" s="68"/>
      <c r="X22" s="68"/>
      <c r="Y22" s="68"/>
      <c r="Z22" s="68"/>
      <c r="AA22" s="68"/>
      <c r="AB22" s="68"/>
      <c r="AC22" s="68"/>
      <c r="AD22" s="68"/>
      <c r="AE22" s="68"/>
      <c r="AF22" s="68"/>
      <c r="AG22" s="68"/>
    </row>
    <row r="23" spans="1:33" ht="49.5" customHeight="1" x14ac:dyDescent="0.25">
      <c r="A23" s="46">
        <v>16</v>
      </c>
      <c r="B23" s="36">
        <v>24</v>
      </c>
      <c r="C23" s="70" t="s">
        <v>86</v>
      </c>
      <c r="D23" s="71" t="s">
        <v>46</v>
      </c>
      <c r="E23" s="88" t="s">
        <v>72</v>
      </c>
      <c r="F23" s="73" t="s">
        <v>76</v>
      </c>
      <c r="G23" s="72" t="s">
        <v>77</v>
      </c>
      <c r="H23" s="30">
        <v>3239.6</v>
      </c>
      <c r="I23" s="91">
        <v>0</v>
      </c>
      <c r="J23" s="134">
        <f t="shared" si="0"/>
        <v>0</v>
      </c>
      <c r="K23" s="135">
        <f t="shared" si="1"/>
        <v>0</v>
      </c>
      <c r="L23" s="136"/>
      <c r="M23" s="137">
        <f t="shared" si="2"/>
        <v>0</v>
      </c>
      <c r="N23" s="136"/>
      <c r="O23" s="136"/>
      <c r="P23" s="136"/>
      <c r="Q23" s="138">
        <f t="shared" si="3"/>
        <v>0</v>
      </c>
      <c r="R23" s="80" t="str">
        <f t="shared" si="4"/>
        <v>OK</v>
      </c>
      <c r="S23" s="176"/>
      <c r="T23" s="176"/>
      <c r="U23" s="68"/>
      <c r="V23" s="68"/>
      <c r="W23" s="68"/>
      <c r="X23" s="68"/>
      <c r="Y23" s="68"/>
      <c r="Z23" s="68"/>
      <c r="AA23" s="68"/>
      <c r="AB23" s="68"/>
      <c r="AC23" s="68"/>
      <c r="AD23" s="68"/>
      <c r="AE23" s="68"/>
      <c r="AF23" s="68"/>
      <c r="AG23" s="68"/>
    </row>
    <row r="24" spans="1:33" ht="39.950000000000003" customHeight="1" x14ac:dyDescent="0.25">
      <c r="A24" s="46">
        <v>18</v>
      </c>
      <c r="B24" s="36">
        <v>26</v>
      </c>
      <c r="C24" s="56" t="s">
        <v>80</v>
      </c>
      <c r="D24" s="71" t="s">
        <v>47</v>
      </c>
      <c r="E24" s="88" t="s">
        <v>73</v>
      </c>
      <c r="F24" s="73" t="s">
        <v>76</v>
      </c>
      <c r="G24" s="72" t="s">
        <v>77</v>
      </c>
      <c r="H24" s="30">
        <v>2140.61</v>
      </c>
      <c r="I24" s="91">
        <v>0</v>
      </c>
      <c r="J24" s="134">
        <f t="shared" si="0"/>
        <v>0</v>
      </c>
      <c r="K24" s="135">
        <f t="shared" si="1"/>
        <v>0</v>
      </c>
      <c r="L24" s="136"/>
      <c r="M24" s="137">
        <f t="shared" si="2"/>
        <v>0</v>
      </c>
      <c r="N24" s="136"/>
      <c r="O24" s="136"/>
      <c r="P24" s="136"/>
      <c r="Q24" s="138">
        <f t="shared" si="3"/>
        <v>0</v>
      </c>
      <c r="R24" s="80" t="str">
        <f t="shared" si="4"/>
        <v>OK</v>
      </c>
      <c r="S24" s="176"/>
      <c r="T24" s="176"/>
      <c r="U24" s="68"/>
      <c r="V24" s="68"/>
      <c r="W24" s="68"/>
      <c r="X24" s="68"/>
      <c r="Y24" s="68"/>
      <c r="Z24" s="68"/>
      <c r="AA24" s="68"/>
      <c r="AB24" s="68"/>
      <c r="AC24" s="68"/>
      <c r="AD24" s="68"/>
      <c r="AE24" s="68"/>
      <c r="AF24" s="68"/>
      <c r="AG24" s="68"/>
    </row>
    <row r="25" spans="1:33" ht="39.950000000000003" customHeight="1" x14ac:dyDescent="0.25">
      <c r="A25" s="46">
        <v>19</v>
      </c>
      <c r="B25" s="33">
        <v>27</v>
      </c>
      <c r="C25" s="64" t="s">
        <v>82</v>
      </c>
      <c r="D25" s="71" t="s">
        <v>48</v>
      </c>
      <c r="E25" s="88" t="s">
        <v>74</v>
      </c>
      <c r="F25" s="73" t="s">
        <v>76</v>
      </c>
      <c r="G25" s="72" t="s">
        <v>77</v>
      </c>
      <c r="H25" s="30">
        <v>4749.99</v>
      </c>
      <c r="I25" s="91">
        <v>0</v>
      </c>
      <c r="J25" s="134">
        <f t="shared" si="0"/>
        <v>0</v>
      </c>
      <c r="K25" s="135">
        <f t="shared" si="1"/>
        <v>0</v>
      </c>
      <c r="L25" s="136"/>
      <c r="M25" s="137">
        <f t="shared" si="2"/>
        <v>0</v>
      </c>
      <c r="N25" s="136"/>
      <c r="O25" s="136"/>
      <c r="P25" s="136"/>
      <c r="Q25" s="138">
        <f t="shared" si="3"/>
        <v>0</v>
      </c>
      <c r="R25" s="80" t="str">
        <f t="shared" si="4"/>
        <v>OK</v>
      </c>
      <c r="S25" s="176"/>
      <c r="T25" s="176"/>
      <c r="U25" s="68"/>
      <c r="V25" s="68"/>
      <c r="W25" s="68"/>
      <c r="X25" s="68"/>
      <c r="Y25" s="68"/>
      <c r="Z25" s="68"/>
      <c r="AA25" s="68"/>
      <c r="AB25" s="68"/>
      <c r="AC25" s="68"/>
      <c r="AD25" s="68"/>
      <c r="AE25" s="68"/>
      <c r="AF25" s="68"/>
      <c r="AG25" s="68"/>
    </row>
    <row r="26" spans="1:33" ht="39.950000000000003" customHeight="1" x14ac:dyDescent="0.25">
      <c r="A26" s="221">
        <v>20</v>
      </c>
      <c r="B26" s="36">
        <v>28</v>
      </c>
      <c r="C26" s="225" t="s">
        <v>87</v>
      </c>
      <c r="D26" s="71" t="s">
        <v>49</v>
      </c>
      <c r="E26" s="88" t="s">
        <v>75</v>
      </c>
      <c r="F26" s="73" t="s">
        <v>76</v>
      </c>
      <c r="G26" s="72" t="s">
        <v>77</v>
      </c>
      <c r="H26" s="30">
        <v>19713</v>
      </c>
      <c r="I26" s="91">
        <v>0</v>
      </c>
      <c r="J26" s="134">
        <f t="shared" si="0"/>
        <v>0</v>
      </c>
      <c r="K26" s="135">
        <f t="shared" si="1"/>
        <v>0</v>
      </c>
      <c r="L26" s="136"/>
      <c r="M26" s="137">
        <f t="shared" si="2"/>
        <v>0</v>
      </c>
      <c r="N26" s="136"/>
      <c r="O26" s="136"/>
      <c r="P26" s="136"/>
      <c r="Q26" s="138">
        <f t="shared" si="3"/>
        <v>0</v>
      </c>
      <c r="R26" s="80" t="str">
        <f t="shared" si="4"/>
        <v>OK</v>
      </c>
      <c r="S26" s="176"/>
      <c r="T26" s="176"/>
      <c r="U26" s="68"/>
      <c r="V26" s="68"/>
      <c r="W26" s="68"/>
      <c r="X26" s="68"/>
      <c r="Y26" s="68"/>
      <c r="Z26" s="68"/>
      <c r="AA26" s="68"/>
      <c r="AB26" s="68"/>
      <c r="AC26" s="68"/>
      <c r="AD26" s="68"/>
      <c r="AE26" s="68"/>
      <c r="AF26" s="68"/>
      <c r="AG26" s="68"/>
    </row>
    <row r="27" spans="1:33" ht="39.950000000000003" customHeight="1" x14ac:dyDescent="0.25">
      <c r="A27" s="222"/>
      <c r="B27" s="33">
        <v>29</v>
      </c>
      <c r="C27" s="226"/>
      <c r="D27" s="71" t="s">
        <v>50</v>
      </c>
      <c r="E27" s="88" t="s">
        <v>75</v>
      </c>
      <c r="F27" s="73" t="s">
        <v>76</v>
      </c>
      <c r="G27" s="72" t="s">
        <v>77</v>
      </c>
      <c r="H27" s="30">
        <v>19713</v>
      </c>
      <c r="I27" s="91">
        <v>1</v>
      </c>
      <c r="J27" s="134">
        <f t="shared" si="0"/>
        <v>1</v>
      </c>
      <c r="K27" s="135">
        <f t="shared" si="1"/>
        <v>1</v>
      </c>
      <c r="L27" s="136"/>
      <c r="M27" s="137">
        <f t="shared" si="2"/>
        <v>0</v>
      </c>
      <c r="N27" s="136"/>
      <c r="O27" s="136"/>
      <c r="P27" s="136"/>
      <c r="Q27" s="138">
        <f t="shared" si="3"/>
        <v>0</v>
      </c>
      <c r="R27" s="80" t="str">
        <f t="shared" si="4"/>
        <v>OK</v>
      </c>
      <c r="S27" s="176"/>
      <c r="T27" s="176">
        <v>1</v>
      </c>
      <c r="U27" s="68"/>
      <c r="V27" s="68"/>
      <c r="W27" s="68"/>
      <c r="X27" s="68"/>
      <c r="Y27" s="68"/>
      <c r="Z27" s="68"/>
      <c r="AA27" s="68"/>
      <c r="AB27" s="68"/>
      <c r="AC27" s="68"/>
      <c r="AD27" s="68"/>
      <c r="AE27" s="68"/>
      <c r="AF27" s="68"/>
      <c r="AG27" s="68"/>
    </row>
    <row r="28" spans="1:33" ht="39.950000000000003" customHeight="1" x14ac:dyDescent="0.25">
      <c r="A28" s="222"/>
      <c r="B28" s="36">
        <v>30</v>
      </c>
      <c r="C28" s="226"/>
      <c r="D28" s="71" t="s">
        <v>51</v>
      </c>
      <c r="E28" s="88" t="s">
        <v>75</v>
      </c>
      <c r="F28" s="73" t="s">
        <v>76</v>
      </c>
      <c r="G28" s="72" t="s">
        <v>77</v>
      </c>
      <c r="H28" s="30">
        <v>26239</v>
      </c>
      <c r="I28" s="91">
        <v>0</v>
      </c>
      <c r="J28" s="134">
        <f t="shared" si="0"/>
        <v>0</v>
      </c>
      <c r="K28" s="135">
        <f t="shared" si="1"/>
        <v>0</v>
      </c>
      <c r="L28" s="136"/>
      <c r="M28" s="137">
        <f t="shared" si="2"/>
        <v>0</v>
      </c>
      <c r="N28" s="136"/>
      <c r="O28" s="136"/>
      <c r="P28" s="136"/>
      <c r="Q28" s="138">
        <f t="shared" si="3"/>
        <v>0</v>
      </c>
      <c r="R28" s="80" t="str">
        <f t="shared" si="4"/>
        <v>OK</v>
      </c>
      <c r="S28" s="176"/>
      <c r="T28" s="176"/>
      <c r="U28" s="68"/>
      <c r="V28" s="68"/>
      <c r="W28" s="68"/>
      <c r="X28" s="68"/>
      <c r="Y28" s="68"/>
      <c r="Z28" s="68"/>
      <c r="AA28" s="68"/>
      <c r="AB28" s="68"/>
      <c r="AC28" s="68"/>
      <c r="AD28" s="68"/>
      <c r="AE28" s="68"/>
      <c r="AF28" s="68"/>
      <c r="AG28" s="68"/>
    </row>
    <row r="29" spans="1:33" ht="27.95" customHeight="1" x14ac:dyDescent="0.25">
      <c r="A29" s="223"/>
      <c r="B29" s="60">
        <v>31</v>
      </c>
      <c r="C29" s="227"/>
      <c r="D29" s="49" t="s">
        <v>52</v>
      </c>
      <c r="E29" s="87" t="s">
        <v>75</v>
      </c>
      <c r="F29" s="61" t="s">
        <v>76</v>
      </c>
      <c r="G29" s="62" t="s">
        <v>77</v>
      </c>
      <c r="H29" s="63">
        <v>63503</v>
      </c>
      <c r="I29" s="91">
        <v>0</v>
      </c>
      <c r="J29" s="134">
        <f t="shared" si="0"/>
        <v>0</v>
      </c>
      <c r="K29" s="135">
        <f t="shared" si="1"/>
        <v>0</v>
      </c>
      <c r="L29" s="136"/>
      <c r="M29" s="137">
        <f t="shared" si="2"/>
        <v>0</v>
      </c>
      <c r="N29" s="136"/>
      <c r="O29" s="136"/>
      <c r="P29" s="136"/>
      <c r="Q29" s="138">
        <f t="shared" si="3"/>
        <v>0</v>
      </c>
      <c r="R29" s="80" t="str">
        <f t="shared" si="4"/>
        <v>OK</v>
      </c>
      <c r="S29" s="176"/>
      <c r="T29" s="176"/>
      <c r="U29" s="8"/>
      <c r="V29" s="8"/>
      <c r="W29" s="8"/>
      <c r="X29" s="8"/>
      <c r="Y29" s="8"/>
      <c r="Z29" s="8"/>
      <c r="AA29" s="8"/>
      <c r="AB29" s="68"/>
      <c r="AC29" s="68"/>
      <c r="AD29" s="68"/>
      <c r="AE29" s="68"/>
      <c r="AF29" s="68"/>
      <c r="AG29" s="8"/>
    </row>
    <row r="30" spans="1:33" s="45" customFormat="1" ht="15.75" x14ac:dyDescent="0.25">
      <c r="A30" s="39"/>
      <c r="B30" s="39"/>
      <c r="C30" s="89"/>
      <c r="D30" s="40"/>
      <c r="E30" s="41"/>
      <c r="F30" s="41"/>
      <c r="G30" s="41"/>
      <c r="H30" s="42"/>
      <c r="I30" s="152">
        <f>SUM(I4:I29)</f>
        <v>5</v>
      </c>
      <c r="L30" s="92"/>
      <c r="M30" s="92"/>
      <c r="N30" s="92"/>
      <c r="O30" s="92"/>
      <c r="P30" s="92"/>
      <c r="Q30" s="78">
        <f>SUM(Q4:Q29)</f>
        <v>0</v>
      </c>
      <c r="R30" s="43"/>
      <c r="S30" s="44">
        <f t="shared" ref="S30:AA30" si="5">SUMPRODUCT($H$4:$H$29,S4:S29)</f>
        <v>31072</v>
      </c>
      <c r="T30" s="44">
        <f t="shared" si="5"/>
        <v>19713</v>
      </c>
      <c r="U30" s="44">
        <f t="shared" si="5"/>
        <v>0</v>
      </c>
      <c r="V30" s="44">
        <f t="shared" si="5"/>
        <v>0</v>
      </c>
      <c r="W30" s="44">
        <f t="shared" si="5"/>
        <v>0</v>
      </c>
      <c r="X30" s="44">
        <f t="shared" si="5"/>
        <v>0</v>
      </c>
      <c r="Y30" s="44">
        <f t="shared" si="5"/>
        <v>0</v>
      </c>
      <c r="Z30" s="44">
        <f t="shared" si="5"/>
        <v>0</v>
      </c>
      <c r="AA30" s="44">
        <f t="shared" si="5"/>
        <v>0</v>
      </c>
      <c r="AB30" s="44"/>
      <c r="AC30" s="44"/>
      <c r="AD30" s="44"/>
      <c r="AE30" s="44"/>
      <c r="AF30" s="44"/>
      <c r="AG30" s="44">
        <f>SUMPRODUCT($H$4:$H$29,AG4:AG29)</f>
        <v>0</v>
      </c>
    </row>
    <row r="31" spans="1:33" ht="16.5" thickBot="1" x14ac:dyDescent="0.3">
      <c r="I31" s="143">
        <f>SUMPRODUCT($H$4:$H$29,I4:I29)</f>
        <v>50785</v>
      </c>
      <c r="J31" s="143">
        <f>SUMPRODUCT($H$4:$H$29,J4:J29)</f>
        <v>50785</v>
      </c>
      <c r="K31" s="143">
        <f>SUMPRODUCT($H$4:$H$29,K4:K29)</f>
        <v>50785</v>
      </c>
      <c r="T31" s="26"/>
    </row>
    <row r="32" spans="1:33" ht="15.75" thickBot="1" x14ac:dyDescent="0.3">
      <c r="C32" s="228" t="s">
        <v>103</v>
      </c>
      <c r="D32" s="229"/>
      <c r="E32" s="229"/>
      <c r="F32" s="229"/>
      <c r="G32" s="229"/>
      <c r="H32" s="230"/>
    </row>
  </sheetData>
  <autoFilter ref="A3:AG30" xr:uid="{00000000-0001-0000-0000-000000000000}"/>
  <mergeCells count="27">
    <mergeCell ref="C32:H32"/>
    <mergeCell ref="A4:A8"/>
    <mergeCell ref="C4:C8"/>
    <mergeCell ref="A17:A21"/>
    <mergeCell ref="C17:C21"/>
    <mergeCell ref="A26:A29"/>
    <mergeCell ref="C26:C29"/>
    <mergeCell ref="AG1:AG2"/>
    <mergeCell ref="V1:V2"/>
    <mergeCell ref="W1:W2"/>
    <mergeCell ref="X1:X2"/>
    <mergeCell ref="Y1:Y2"/>
    <mergeCell ref="Z1:Z2"/>
    <mergeCell ref="AA1:AA2"/>
    <mergeCell ref="AB1:AB2"/>
    <mergeCell ref="AC1:AC2"/>
    <mergeCell ref="AD1:AD2"/>
    <mergeCell ref="AE1:AE2"/>
    <mergeCell ref="AF1:AF2"/>
    <mergeCell ref="U1:U2"/>
    <mergeCell ref="A2:H2"/>
    <mergeCell ref="I2:R2"/>
    <mergeCell ref="A1:C1"/>
    <mergeCell ref="D1:H1"/>
    <mergeCell ref="I1:R1"/>
    <mergeCell ref="S1:S2"/>
    <mergeCell ref="T1:T2"/>
  </mergeCells>
  <conditionalFormatting sqref="S4:AG29">
    <cfRule type="cellIs" dxfId="26" priority="3" stopIfTrue="1" operator="greaterThan">
      <formula>0</formula>
    </cfRule>
    <cfRule type="cellIs" dxfId="25" priority="4" stopIfTrue="1" operator="greaterThan">
      <formula>0</formula>
    </cfRule>
    <cfRule type="cellIs" dxfId="24" priority="5"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1AAFC-1C18-43E8-9DE9-E510E7E78E78}">
  <dimension ref="A1:AG32"/>
  <sheetViews>
    <sheetView topLeftCell="A25" zoomScale="70" zoomScaleNormal="70" workbookViewId="0">
      <selection activeCell="I35" sqref="I35"/>
    </sheetView>
  </sheetViews>
  <sheetFormatPr defaultColWidth="9.7109375" defaultRowHeight="15" x14ac:dyDescent="0.25"/>
  <cols>
    <col min="1" max="2" width="7.85546875" style="3" customWidth="1"/>
    <col min="3" max="3" width="29.42578125" style="90" customWidth="1"/>
    <col min="4" max="4" width="39.42578125" style="18" customWidth="1"/>
    <col min="5" max="5" width="26" style="19" customWidth="1"/>
    <col min="6" max="6" width="18.85546875" style="19" customWidth="1"/>
    <col min="7" max="7" width="16.28515625" style="19" customWidth="1"/>
    <col min="8" max="8" width="19.140625" style="2" customWidth="1"/>
    <col min="9" max="9" width="19.5703125" style="93" bestFit="1" customWidth="1"/>
    <col min="10" max="16" width="13.28515625" style="93" customWidth="1"/>
    <col min="17" max="17" width="12.85546875" style="20" customWidth="1"/>
    <col min="18" max="18" width="12.42578125" style="7" customWidth="1"/>
    <col min="19" max="19" width="15.140625" style="6" customWidth="1"/>
    <col min="20" max="20" width="18.5703125" style="6" bestFit="1" customWidth="1"/>
    <col min="21" max="21" width="18.5703125" style="4" bestFit="1" customWidth="1"/>
    <col min="22" max="22" width="14.140625" style="4" customWidth="1"/>
    <col min="23" max="23" width="14.140625" style="1" customWidth="1"/>
    <col min="24" max="24" width="14" style="1" bestFit="1" customWidth="1"/>
    <col min="25" max="25" width="14.140625" style="1" customWidth="1"/>
    <col min="26" max="26" width="14.42578125" style="5" customWidth="1"/>
    <col min="27" max="27" width="15.28515625" style="1" customWidth="1"/>
    <col min="28" max="29" width="14.42578125" style="1" customWidth="1"/>
    <col min="30" max="30" width="14.5703125" style="1" customWidth="1"/>
    <col min="31" max="31" width="14" style="1" customWidth="1"/>
    <col min="32" max="32" width="15" style="1" customWidth="1"/>
    <col min="33" max="33" width="14.85546875" style="1" customWidth="1"/>
    <col min="34" max="16384" width="9.7109375" style="1"/>
  </cols>
  <sheetData>
    <row r="1" spans="1:33" ht="38.25" customHeight="1" x14ac:dyDescent="0.25">
      <c r="A1" s="218" t="s">
        <v>78</v>
      </c>
      <c r="B1" s="218"/>
      <c r="C1" s="218"/>
      <c r="D1" s="218" t="s">
        <v>105</v>
      </c>
      <c r="E1" s="218"/>
      <c r="F1" s="218"/>
      <c r="G1" s="218"/>
      <c r="H1" s="218"/>
      <c r="I1" s="219" t="s">
        <v>23</v>
      </c>
      <c r="J1" s="220"/>
      <c r="K1" s="220"/>
      <c r="L1" s="220"/>
      <c r="M1" s="220"/>
      <c r="N1" s="220"/>
      <c r="O1" s="220"/>
      <c r="P1" s="220"/>
      <c r="Q1" s="219"/>
      <c r="R1" s="219"/>
      <c r="S1" s="234" t="s">
        <v>133</v>
      </c>
      <c r="T1" s="234" t="s">
        <v>134</v>
      </c>
      <c r="U1" s="234" t="s">
        <v>135</v>
      </c>
      <c r="V1" s="210" t="s">
        <v>19</v>
      </c>
      <c r="W1" s="210" t="s">
        <v>19</v>
      </c>
      <c r="X1" s="210" t="s">
        <v>19</v>
      </c>
      <c r="Y1" s="210" t="s">
        <v>19</v>
      </c>
      <c r="Z1" s="210" t="s">
        <v>19</v>
      </c>
      <c r="AA1" s="210" t="s">
        <v>19</v>
      </c>
      <c r="AB1" s="210" t="s">
        <v>19</v>
      </c>
      <c r="AC1" s="210" t="s">
        <v>19</v>
      </c>
      <c r="AD1" s="210" t="s">
        <v>19</v>
      </c>
      <c r="AE1" s="210" t="s">
        <v>19</v>
      </c>
      <c r="AF1" s="210" t="s">
        <v>19</v>
      </c>
      <c r="AG1" s="210" t="s">
        <v>19</v>
      </c>
    </row>
    <row r="2" spans="1:33" ht="33.75" customHeight="1" x14ac:dyDescent="0.25">
      <c r="A2" s="215" t="s">
        <v>94</v>
      </c>
      <c r="B2" s="216"/>
      <c r="C2" s="216"/>
      <c r="D2" s="216"/>
      <c r="E2" s="216"/>
      <c r="F2" s="216"/>
      <c r="G2" s="216"/>
      <c r="H2" s="217"/>
      <c r="I2" s="211" t="s">
        <v>22</v>
      </c>
      <c r="J2" s="212"/>
      <c r="K2" s="212"/>
      <c r="L2" s="212"/>
      <c r="M2" s="212"/>
      <c r="N2" s="212"/>
      <c r="O2" s="212"/>
      <c r="P2" s="212"/>
      <c r="Q2" s="213"/>
      <c r="R2" s="214"/>
      <c r="S2" s="234"/>
      <c r="T2" s="234"/>
      <c r="U2" s="234"/>
      <c r="V2" s="210"/>
      <c r="W2" s="210"/>
      <c r="X2" s="210"/>
      <c r="Y2" s="210"/>
      <c r="Z2" s="210"/>
      <c r="AA2" s="210"/>
      <c r="AB2" s="210"/>
      <c r="AC2" s="210"/>
      <c r="AD2" s="210"/>
      <c r="AE2" s="210"/>
      <c r="AF2" s="210"/>
      <c r="AG2" s="210"/>
    </row>
    <row r="3" spans="1:33" s="2" customFormat="1" ht="60" x14ac:dyDescent="0.2">
      <c r="A3" s="74" t="s">
        <v>4</v>
      </c>
      <c r="B3" s="74" t="s">
        <v>2</v>
      </c>
      <c r="C3" s="74" t="s">
        <v>15</v>
      </c>
      <c r="D3" s="74" t="s">
        <v>20</v>
      </c>
      <c r="E3" s="74" t="s">
        <v>25</v>
      </c>
      <c r="F3" s="74" t="s">
        <v>14</v>
      </c>
      <c r="G3" s="74" t="s">
        <v>3</v>
      </c>
      <c r="H3" s="79" t="s">
        <v>17</v>
      </c>
      <c r="I3" s="21" t="s">
        <v>21</v>
      </c>
      <c r="J3" s="140" t="s">
        <v>107</v>
      </c>
      <c r="K3" s="140" t="s">
        <v>108</v>
      </c>
      <c r="L3" s="140" t="s">
        <v>109</v>
      </c>
      <c r="M3" s="140" t="s">
        <v>110</v>
      </c>
      <c r="N3" s="140" t="s">
        <v>111</v>
      </c>
      <c r="O3" s="140" t="s">
        <v>112</v>
      </c>
      <c r="P3" s="140" t="s">
        <v>113</v>
      </c>
      <c r="Q3" s="141" t="s">
        <v>0</v>
      </c>
      <c r="R3" s="23" t="s">
        <v>1</v>
      </c>
      <c r="S3" s="174">
        <v>45722</v>
      </c>
      <c r="T3" s="174">
        <v>45737</v>
      </c>
      <c r="U3" s="174">
        <v>45737</v>
      </c>
      <c r="V3" s="17" t="s">
        <v>24</v>
      </c>
      <c r="W3" s="17" t="s">
        <v>24</v>
      </c>
      <c r="X3" s="17" t="s">
        <v>24</v>
      </c>
      <c r="Y3" s="17" t="s">
        <v>24</v>
      </c>
      <c r="Z3" s="17" t="s">
        <v>24</v>
      </c>
      <c r="AA3" s="17" t="s">
        <v>24</v>
      </c>
      <c r="AB3" s="17" t="s">
        <v>24</v>
      </c>
      <c r="AC3" s="17" t="s">
        <v>24</v>
      </c>
      <c r="AD3" s="17" t="s">
        <v>24</v>
      </c>
      <c r="AE3" s="17" t="s">
        <v>24</v>
      </c>
      <c r="AF3" s="17" t="s">
        <v>24</v>
      </c>
      <c r="AG3" s="17" t="s">
        <v>24</v>
      </c>
    </row>
    <row r="4" spans="1:33" ht="39.950000000000003" customHeight="1" x14ac:dyDescent="0.25">
      <c r="A4" s="207">
        <v>1</v>
      </c>
      <c r="B4" s="33">
        <v>1</v>
      </c>
      <c r="C4" s="204" t="s">
        <v>79</v>
      </c>
      <c r="D4" s="75" t="s">
        <v>27</v>
      </c>
      <c r="E4" s="82" t="s">
        <v>53</v>
      </c>
      <c r="F4" s="34" t="s">
        <v>76</v>
      </c>
      <c r="G4" s="34" t="s">
        <v>77</v>
      </c>
      <c r="H4" s="35">
        <v>5826</v>
      </c>
      <c r="I4" s="91">
        <v>8</v>
      </c>
      <c r="J4" s="134">
        <f>IF(SUM(S4:AJ4)&gt;I4+L4,I4+L4,SUM(S4:AJ4))</f>
        <v>0</v>
      </c>
      <c r="K4" s="135">
        <f>(SUM(S4:AJ4))</f>
        <v>0</v>
      </c>
      <c r="L4" s="136"/>
      <c r="M4" s="137">
        <f>ROUND(IF(I4*0.25-0.5&lt;0,0,I4*0.25-0.5),0)-P4-N4</f>
        <v>2</v>
      </c>
      <c r="N4" s="136"/>
      <c r="O4" s="136"/>
      <c r="P4" s="136"/>
      <c r="Q4" s="138">
        <f>I4-(SUM(S4:AB4))+L4</f>
        <v>8</v>
      </c>
      <c r="R4" s="80" t="str">
        <f>IF(Q4&lt;0,"ATENÇÃO","OK")</f>
        <v>OK</v>
      </c>
      <c r="S4" s="171"/>
      <c r="T4" s="173"/>
      <c r="U4" s="171"/>
      <c r="V4" s="8"/>
      <c r="W4" s="8"/>
      <c r="X4" s="8"/>
      <c r="Y4" s="8"/>
      <c r="Z4" s="8"/>
      <c r="AA4" s="8"/>
      <c r="AB4" s="68"/>
      <c r="AC4" s="68"/>
      <c r="AD4" s="68"/>
      <c r="AE4" s="68"/>
      <c r="AF4" s="68"/>
      <c r="AG4" s="8"/>
    </row>
    <row r="5" spans="1:33" ht="39.950000000000003" customHeight="1" x14ac:dyDescent="0.25">
      <c r="A5" s="208"/>
      <c r="B5" s="36">
        <v>2</v>
      </c>
      <c r="C5" s="205"/>
      <c r="D5" s="75" t="s">
        <v>28</v>
      </c>
      <c r="E5" s="82" t="s">
        <v>54</v>
      </c>
      <c r="F5" s="37" t="s">
        <v>76</v>
      </c>
      <c r="G5" s="34" t="s">
        <v>77</v>
      </c>
      <c r="H5" s="38">
        <v>7768</v>
      </c>
      <c r="I5" s="91">
        <v>0</v>
      </c>
      <c r="J5" s="134">
        <f t="shared" ref="J5:J29" si="0">IF(SUM(S5:AJ5)&gt;I5+L5,I5+L5,SUM(S5:AJ5))</f>
        <v>0</v>
      </c>
      <c r="K5" s="135">
        <f t="shared" ref="K5:K29" si="1">(SUM(S5:AJ5))</f>
        <v>0</v>
      </c>
      <c r="L5" s="136"/>
      <c r="M5" s="137">
        <f t="shared" ref="M5:M29" si="2">ROUND(IF(I5*0.25-0.5&lt;0,0,I5*0.25-0.5),0)-P5-N5</f>
        <v>0</v>
      </c>
      <c r="N5" s="136"/>
      <c r="O5" s="136"/>
      <c r="P5" s="136"/>
      <c r="Q5" s="138">
        <f t="shared" ref="Q5:Q29" si="3">I5-(SUM(S5:AB5))+L5</f>
        <v>0</v>
      </c>
      <c r="R5" s="80" t="str">
        <f t="shared" ref="R5:R29" si="4">IF(Q5&lt;0,"ATENÇÃO","OK")</f>
        <v>OK</v>
      </c>
      <c r="S5" s="171"/>
      <c r="T5" s="173"/>
      <c r="U5" s="171"/>
      <c r="V5" s="8"/>
      <c r="W5" s="8"/>
      <c r="X5" s="8"/>
      <c r="Y5" s="8"/>
      <c r="Z5" s="8"/>
      <c r="AA5" s="8"/>
      <c r="AB5" s="68"/>
      <c r="AC5" s="68"/>
      <c r="AD5" s="68"/>
      <c r="AE5" s="68"/>
      <c r="AF5" s="68"/>
      <c r="AG5" s="8"/>
    </row>
    <row r="6" spans="1:33" ht="39.950000000000003" customHeight="1" x14ac:dyDescent="0.25">
      <c r="A6" s="208"/>
      <c r="B6" s="33">
        <v>3</v>
      </c>
      <c r="C6" s="205"/>
      <c r="D6" s="76" t="s">
        <v>29</v>
      </c>
      <c r="E6" s="83" t="s">
        <v>55</v>
      </c>
      <c r="F6" s="48" t="s">
        <v>76</v>
      </c>
      <c r="G6" s="48" t="s">
        <v>77</v>
      </c>
      <c r="H6" s="53">
        <v>3954</v>
      </c>
      <c r="I6" s="91">
        <v>0</v>
      </c>
      <c r="J6" s="134">
        <f t="shared" si="0"/>
        <v>0</v>
      </c>
      <c r="K6" s="135">
        <f t="shared" si="1"/>
        <v>0</v>
      </c>
      <c r="L6" s="136"/>
      <c r="M6" s="137">
        <f t="shared" si="2"/>
        <v>0</v>
      </c>
      <c r="N6" s="136"/>
      <c r="O6" s="136"/>
      <c r="P6" s="136"/>
      <c r="Q6" s="138">
        <f t="shared" si="3"/>
        <v>0</v>
      </c>
      <c r="R6" s="80" t="str">
        <f t="shared" si="4"/>
        <v>OK</v>
      </c>
      <c r="S6" s="171"/>
      <c r="T6" s="171"/>
      <c r="U6" s="171"/>
      <c r="V6" s="8"/>
      <c r="W6" s="8"/>
      <c r="X6" s="8"/>
      <c r="Y6" s="8"/>
      <c r="Z6" s="8"/>
      <c r="AA6" s="8"/>
      <c r="AB6" s="68"/>
      <c r="AC6" s="68"/>
      <c r="AD6" s="68"/>
      <c r="AE6" s="68"/>
      <c r="AF6" s="68"/>
      <c r="AG6" s="8"/>
    </row>
    <row r="7" spans="1:33" ht="39.950000000000003" customHeight="1" x14ac:dyDescent="0.25">
      <c r="A7" s="208"/>
      <c r="B7" s="36">
        <v>4</v>
      </c>
      <c r="C7" s="205"/>
      <c r="D7" s="76" t="s">
        <v>30</v>
      </c>
      <c r="E7" s="83" t="s">
        <v>56</v>
      </c>
      <c r="F7" s="47" t="s">
        <v>76</v>
      </c>
      <c r="G7" s="48" t="s">
        <v>77</v>
      </c>
      <c r="H7" s="30">
        <v>5272</v>
      </c>
      <c r="I7" s="91">
        <v>0</v>
      </c>
      <c r="J7" s="134">
        <f t="shared" si="0"/>
        <v>0</v>
      </c>
      <c r="K7" s="135">
        <f t="shared" si="1"/>
        <v>0</v>
      </c>
      <c r="L7" s="136"/>
      <c r="M7" s="137">
        <f t="shared" si="2"/>
        <v>0</v>
      </c>
      <c r="N7" s="136"/>
      <c r="O7" s="136"/>
      <c r="P7" s="136"/>
      <c r="Q7" s="138">
        <f t="shared" si="3"/>
        <v>0</v>
      </c>
      <c r="R7" s="80" t="str">
        <f t="shared" si="4"/>
        <v>OK</v>
      </c>
      <c r="S7" s="171"/>
      <c r="T7" s="171"/>
      <c r="U7" s="171"/>
      <c r="V7" s="8"/>
      <c r="W7" s="8"/>
      <c r="X7" s="8"/>
      <c r="Y7" s="8"/>
      <c r="Z7" s="8"/>
      <c r="AA7" s="8"/>
      <c r="AB7" s="68"/>
      <c r="AC7" s="68"/>
      <c r="AD7" s="68"/>
      <c r="AE7" s="68"/>
      <c r="AF7" s="68"/>
      <c r="AG7" s="8"/>
    </row>
    <row r="8" spans="1:33" ht="39.950000000000003" customHeight="1" x14ac:dyDescent="0.25">
      <c r="A8" s="209"/>
      <c r="B8" s="33">
        <v>5</v>
      </c>
      <c r="C8" s="206"/>
      <c r="D8" s="77" t="s">
        <v>31</v>
      </c>
      <c r="E8" s="84" t="s">
        <v>57</v>
      </c>
      <c r="F8" s="54" t="s">
        <v>76</v>
      </c>
      <c r="G8" s="55" t="s">
        <v>77</v>
      </c>
      <c r="H8" s="31">
        <v>1134.4000000000001</v>
      </c>
      <c r="I8" s="91">
        <v>0</v>
      </c>
      <c r="J8" s="134">
        <f t="shared" si="0"/>
        <v>0</v>
      </c>
      <c r="K8" s="135">
        <f t="shared" si="1"/>
        <v>0</v>
      </c>
      <c r="L8" s="136"/>
      <c r="M8" s="137">
        <f t="shared" si="2"/>
        <v>0</v>
      </c>
      <c r="N8" s="136"/>
      <c r="O8" s="136"/>
      <c r="P8" s="136"/>
      <c r="Q8" s="138">
        <f t="shared" si="3"/>
        <v>0</v>
      </c>
      <c r="R8" s="80" t="str">
        <f t="shared" si="4"/>
        <v>OK</v>
      </c>
      <c r="S8" s="171"/>
      <c r="T8" s="171"/>
      <c r="U8" s="171"/>
      <c r="V8" s="8"/>
      <c r="W8" s="8"/>
      <c r="X8" s="8"/>
      <c r="Y8" s="8"/>
      <c r="Z8" s="8"/>
      <c r="AA8" s="8"/>
      <c r="AB8" s="68"/>
      <c r="AC8" s="68"/>
      <c r="AD8" s="68"/>
      <c r="AE8" s="68"/>
      <c r="AF8" s="68"/>
      <c r="AG8" s="8"/>
    </row>
    <row r="9" spans="1:33" ht="39.950000000000003" customHeight="1" x14ac:dyDescent="0.25">
      <c r="A9" s="46">
        <v>3</v>
      </c>
      <c r="B9" s="33">
        <v>7</v>
      </c>
      <c r="C9" s="56" t="s">
        <v>80</v>
      </c>
      <c r="D9" s="57" t="s">
        <v>32</v>
      </c>
      <c r="E9" s="85" t="s">
        <v>58</v>
      </c>
      <c r="F9" s="59" t="s">
        <v>76</v>
      </c>
      <c r="G9" s="58" t="s">
        <v>77</v>
      </c>
      <c r="H9" s="30">
        <v>725</v>
      </c>
      <c r="I9" s="91">
        <v>0</v>
      </c>
      <c r="J9" s="134">
        <f t="shared" si="0"/>
        <v>0</v>
      </c>
      <c r="K9" s="135">
        <f t="shared" si="1"/>
        <v>0</v>
      </c>
      <c r="L9" s="136"/>
      <c r="M9" s="137">
        <f t="shared" si="2"/>
        <v>0</v>
      </c>
      <c r="N9" s="136"/>
      <c r="O9" s="136"/>
      <c r="P9" s="136"/>
      <c r="Q9" s="138">
        <f t="shared" si="3"/>
        <v>0</v>
      </c>
      <c r="R9" s="80" t="str">
        <f t="shared" si="4"/>
        <v>OK</v>
      </c>
      <c r="S9" s="171"/>
      <c r="T9" s="172"/>
      <c r="U9" s="171"/>
      <c r="V9" s="8"/>
      <c r="W9" s="8"/>
      <c r="X9" s="8"/>
      <c r="Y9" s="8"/>
      <c r="Z9" s="8"/>
      <c r="AA9" s="8"/>
      <c r="AB9" s="68"/>
      <c r="AC9" s="68"/>
      <c r="AD9" s="68"/>
      <c r="AE9" s="68"/>
      <c r="AF9" s="68"/>
      <c r="AG9" s="8"/>
    </row>
    <row r="10" spans="1:33" ht="39.950000000000003" customHeight="1" x14ac:dyDescent="0.25">
      <c r="A10" s="29">
        <v>4</v>
      </c>
      <c r="B10" s="36">
        <v>8</v>
      </c>
      <c r="C10" s="56" t="s">
        <v>80</v>
      </c>
      <c r="D10" s="65" t="s">
        <v>33</v>
      </c>
      <c r="E10" s="86" t="s">
        <v>59</v>
      </c>
      <c r="F10" s="66" t="s">
        <v>76</v>
      </c>
      <c r="G10" s="67" t="s">
        <v>77</v>
      </c>
      <c r="H10" s="30">
        <v>1983.33</v>
      </c>
      <c r="I10" s="91">
        <v>0</v>
      </c>
      <c r="J10" s="134">
        <f t="shared" si="0"/>
        <v>0</v>
      </c>
      <c r="K10" s="135">
        <f t="shared" si="1"/>
        <v>0</v>
      </c>
      <c r="L10" s="136"/>
      <c r="M10" s="137">
        <f t="shared" si="2"/>
        <v>0</v>
      </c>
      <c r="N10" s="136"/>
      <c r="O10" s="136"/>
      <c r="P10" s="136"/>
      <c r="Q10" s="138">
        <f t="shared" si="3"/>
        <v>0</v>
      </c>
      <c r="R10" s="80" t="str">
        <f t="shared" si="4"/>
        <v>OK</v>
      </c>
      <c r="S10" s="171"/>
      <c r="T10" s="172"/>
      <c r="U10" s="171"/>
      <c r="V10" s="68"/>
      <c r="W10" s="68"/>
      <c r="X10" s="68"/>
      <c r="Y10" s="68"/>
      <c r="Z10" s="68"/>
      <c r="AA10" s="68"/>
      <c r="AB10" s="68"/>
      <c r="AC10" s="68"/>
      <c r="AD10" s="68"/>
      <c r="AE10" s="68"/>
      <c r="AF10" s="68"/>
      <c r="AG10" s="68"/>
    </row>
    <row r="11" spans="1:33" ht="49.5" customHeight="1" x14ac:dyDescent="0.25">
      <c r="A11" s="29">
        <v>6</v>
      </c>
      <c r="B11" s="36">
        <v>10</v>
      </c>
      <c r="C11" s="64" t="s">
        <v>81</v>
      </c>
      <c r="D11" s="65" t="s">
        <v>34</v>
      </c>
      <c r="E11" s="86" t="s">
        <v>60</v>
      </c>
      <c r="F11" s="66" t="s">
        <v>76</v>
      </c>
      <c r="G11" s="67" t="s">
        <v>77</v>
      </c>
      <c r="H11" s="30">
        <v>948</v>
      </c>
      <c r="I11" s="91">
        <v>0</v>
      </c>
      <c r="J11" s="134">
        <f t="shared" si="0"/>
        <v>0</v>
      </c>
      <c r="K11" s="135">
        <f t="shared" si="1"/>
        <v>0</v>
      </c>
      <c r="L11" s="136"/>
      <c r="M11" s="137">
        <f t="shared" si="2"/>
        <v>0</v>
      </c>
      <c r="N11" s="136"/>
      <c r="O11" s="136"/>
      <c r="P11" s="136"/>
      <c r="Q11" s="138">
        <f t="shared" si="3"/>
        <v>0</v>
      </c>
      <c r="R11" s="80" t="str">
        <f t="shared" si="4"/>
        <v>OK</v>
      </c>
      <c r="S11" s="171"/>
      <c r="T11" s="172"/>
      <c r="U11" s="171"/>
      <c r="V11" s="68"/>
      <c r="W11" s="68"/>
      <c r="X11" s="68"/>
      <c r="Y11" s="68"/>
      <c r="Z11" s="68"/>
      <c r="AA11" s="68"/>
      <c r="AB11" s="68"/>
      <c r="AC11" s="68"/>
      <c r="AD11" s="68"/>
      <c r="AE11" s="68"/>
      <c r="AF11" s="68"/>
      <c r="AG11" s="68"/>
    </row>
    <row r="12" spans="1:33" ht="39.950000000000003" customHeight="1" x14ac:dyDescent="0.25">
      <c r="A12" s="46">
        <v>7</v>
      </c>
      <c r="B12" s="33">
        <v>11</v>
      </c>
      <c r="C12" s="64" t="s">
        <v>82</v>
      </c>
      <c r="D12" s="65" t="s">
        <v>35</v>
      </c>
      <c r="E12" s="86" t="s">
        <v>61</v>
      </c>
      <c r="F12" s="66" t="s">
        <v>76</v>
      </c>
      <c r="G12" s="67" t="s">
        <v>77</v>
      </c>
      <c r="H12" s="30">
        <v>2316.66</v>
      </c>
      <c r="I12" s="91">
        <v>2</v>
      </c>
      <c r="J12" s="134">
        <f t="shared" si="0"/>
        <v>1</v>
      </c>
      <c r="K12" s="135">
        <f t="shared" si="1"/>
        <v>1</v>
      </c>
      <c r="L12" s="136"/>
      <c r="M12" s="137">
        <f t="shared" si="2"/>
        <v>0</v>
      </c>
      <c r="N12" s="136"/>
      <c r="O12" s="136"/>
      <c r="P12" s="136"/>
      <c r="Q12" s="138">
        <f t="shared" si="3"/>
        <v>1</v>
      </c>
      <c r="R12" s="80" t="str">
        <f t="shared" si="4"/>
        <v>OK</v>
      </c>
      <c r="S12" s="171"/>
      <c r="T12" s="171">
        <v>1</v>
      </c>
      <c r="U12" s="171"/>
      <c r="V12" s="68"/>
      <c r="W12" s="68"/>
      <c r="X12" s="68"/>
      <c r="Y12" s="68"/>
      <c r="Z12" s="68"/>
      <c r="AA12" s="68"/>
      <c r="AB12" s="68"/>
      <c r="AC12" s="68"/>
      <c r="AD12" s="68"/>
      <c r="AE12" s="68"/>
      <c r="AF12" s="68"/>
      <c r="AG12" s="68"/>
    </row>
    <row r="13" spans="1:33" ht="39.950000000000003" customHeight="1" x14ac:dyDescent="0.25">
      <c r="A13" s="29">
        <v>8</v>
      </c>
      <c r="B13" s="36">
        <v>12</v>
      </c>
      <c r="C13" s="64" t="s">
        <v>83</v>
      </c>
      <c r="D13" s="65" t="s">
        <v>36</v>
      </c>
      <c r="E13" s="86" t="s">
        <v>62</v>
      </c>
      <c r="F13" s="66" t="s">
        <v>76</v>
      </c>
      <c r="G13" s="67" t="s">
        <v>77</v>
      </c>
      <c r="H13" s="30">
        <v>3230</v>
      </c>
      <c r="I13" s="91">
        <v>0</v>
      </c>
      <c r="J13" s="134">
        <f t="shared" si="0"/>
        <v>0</v>
      </c>
      <c r="K13" s="135">
        <f t="shared" si="1"/>
        <v>0</v>
      </c>
      <c r="L13" s="136"/>
      <c r="M13" s="137">
        <f t="shared" si="2"/>
        <v>0</v>
      </c>
      <c r="N13" s="136"/>
      <c r="O13" s="136"/>
      <c r="P13" s="136"/>
      <c r="Q13" s="138">
        <f t="shared" si="3"/>
        <v>0</v>
      </c>
      <c r="R13" s="80" t="str">
        <f t="shared" si="4"/>
        <v>OK</v>
      </c>
      <c r="S13" s="171"/>
      <c r="T13" s="172"/>
      <c r="U13" s="171"/>
      <c r="V13" s="68"/>
      <c r="W13" s="68"/>
      <c r="X13" s="68"/>
      <c r="Y13" s="68"/>
      <c r="Z13" s="68"/>
      <c r="AA13" s="68"/>
      <c r="AB13" s="68"/>
      <c r="AC13" s="68"/>
      <c r="AD13" s="68"/>
      <c r="AE13" s="68"/>
      <c r="AF13" s="68"/>
      <c r="AG13" s="68"/>
    </row>
    <row r="14" spans="1:33" ht="51.75" customHeight="1" x14ac:dyDescent="0.25">
      <c r="A14" s="46">
        <v>9</v>
      </c>
      <c r="B14" s="33">
        <v>13</v>
      </c>
      <c r="C14" s="64" t="s">
        <v>84</v>
      </c>
      <c r="D14" s="65" t="s">
        <v>37</v>
      </c>
      <c r="E14" s="86" t="s">
        <v>63</v>
      </c>
      <c r="F14" s="66" t="s">
        <v>76</v>
      </c>
      <c r="G14" s="67" t="s">
        <v>77</v>
      </c>
      <c r="H14" s="30">
        <v>65900</v>
      </c>
      <c r="I14" s="91">
        <v>1</v>
      </c>
      <c r="J14" s="134">
        <f t="shared" si="0"/>
        <v>1</v>
      </c>
      <c r="K14" s="135">
        <f t="shared" si="1"/>
        <v>1</v>
      </c>
      <c r="L14" s="136"/>
      <c r="M14" s="137">
        <f t="shared" si="2"/>
        <v>0</v>
      </c>
      <c r="N14" s="136"/>
      <c r="O14" s="136"/>
      <c r="P14" s="136"/>
      <c r="Q14" s="138">
        <f t="shared" si="3"/>
        <v>0</v>
      </c>
      <c r="R14" s="80" t="str">
        <f t="shared" si="4"/>
        <v>OK</v>
      </c>
      <c r="S14" s="171">
        <v>1</v>
      </c>
      <c r="T14" s="172"/>
      <c r="U14" s="171"/>
      <c r="V14" s="68"/>
      <c r="W14" s="68"/>
      <c r="X14" s="68"/>
      <c r="Y14" s="68"/>
      <c r="Z14" s="68"/>
      <c r="AA14" s="68"/>
      <c r="AB14" s="68"/>
      <c r="AC14" s="68"/>
      <c r="AD14" s="68"/>
      <c r="AE14" s="68"/>
      <c r="AF14" s="68"/>
      <c r="AG14" s="68"/>
    </row>
    <row r="15" spans="1:33" ht="39.950000000000003" customHeight="1" x14ac:dyDescent="0.25">
      <c r="A15" s="29">
        <v>10</v>
      </c>
      <c r="B15" s="36">
        <v>14</v>
      </c>
      <c r="C15" s="56" t="s">
        <v>80</v>
      </c>
      <c r="D15" s="65" t="s">
        <v>38</v>
      </c>
      <c r="E15" s="86" t="s">
        <v>64</v>
      </c>
      <c r="F15" s="66" t="s">
        <v>76</v>
      </c>
      <c r="G15" s="67" t="s">
        <v>77</v>
      </c>
      <c r="H15" s="30">
        <v>17332</v>
      </c>
      <c r="I15" s="91">
        <v>1</v>
      </c>
      <c r="J15" s="134">
        <f t="shared" si="0"/>
        <v>0</v>
      </c>
      <c r="K15" s="135">
        <f t="shared" si="1"/>
        <v>0</v>
      </c>
      <c r="L15" s="136"/>
      <c r="M15" s="137">
        <f t="shared" si="2"/>
        <v>0</v>
      </c>
      <c r="N15" s="136"/>
      <c r="O15" s="136"/>
      <c r="P15" s="136"/>
      <c r="Q15" s="138">
        <f t="shared" si="3"/>
        <v>1</v>
      </c>
      <c r="R15" s="80" t="str">
        <f t="shared" si="4"/>
        <v>OK</v>
      </c>
      <c r="S15" s="171"/>
      <c r="T15" s="172"/>
      <c r="U15" s="171"/>
      <c r="V15" s="68"/>
      <c r="W15" s="68"/>
      <c r="X15" s="68"/>
      <c r="Y15" s="68"/>
      <c r="Z15" s="68"/>
      <c r="AA15" s="68"/>
      <c r="AB15" s="68"/>
      <c r="AC15" s="68"/>
      <c r="AD15" s="68"/>
      <c r="AE15" s="68"/>
      <c r="AF15" s="68"/>
      <c r="AG15" s="68"/>
    </row>
    <row r="16" spans="1:33" ht="39.950000000000003" customHeight="1" x14ac:dyDescent="0.25">
      <c r="A16" s="46">
        <v>11</v>
      </c>
      <c r="B16" s="33">
        <v>15</v>
      </c>
      <c r="C16" s="56" t="s">
        <v>80</v>
      </c>
      <c r="D16" s="65" t="s">
        <v>39</v>
      </c>
      <c r="E16" s="86" t="s">
        <v>65</v>
      </c>
      <c r="F16" s="66" t="s">
        <v>76</v>
      </c>
      <c r="G16" s="67" t="s">
        <v>77</v>
      </c>
      <c r="H16" s="30">
        <v>130000</v>
      </c>
      <c r="I16" s="91">
        <v>1</v>
      </c>
      <c r="J16" s="134">
        <f t="shared" si="0"/>
        <v>0</v>
      </c>
      <c r="K16" s="135">
        <f t="shared" si="1"/>
        <v>0</v>
      </c>
      <c r="L16" s="136"/>
      <c r="M16" s="137">
        <f t="shared" si="2"/>
        <v>0</v>
      </c>
      <c r="N16" s="136"/>
      <c r="O16" s="136"/>
      <c r="P16" s="136"/>
      <c r="Q16" s="138">
        <f t="shared" si="3"/>
        <v>1</v>
      </c>
      <c r="R16" s="80" t="str">
        <f t="shared" si="4"/>
        <v>OK</v>
      </c>
      <c r="S16" s="171"/>
      <c r="T16" s="172"/>
      <c r="U16" s="171"/>
      <c r="V16" s="68"/>
      <c r="W16" s="68"/>
      <c r="X16" s="68"/>
      <c r="Y16" s="68"/>
      <c r="Z16" s="68"/>
      <c r="AA16" s="68"/>
      <c r="AB16" s="68"/>
      <c r="AC16" s="68"/>
      <c r="AD16" s="68"/>
      <c r="AE16" s="68"/>
      <c r="AF16" s="68"/>
      <c r="AG16" s="68"/>
    </row>
    <row r="17" spans="1:33" ht="39.950000000000003" customHeight="1" x14ac:dyDescent="0.25">
      <c r="A17" s="221">
        <v>14</v>
      </c>
      <c r="B17" s="36">
        <v>18</v>
      </c>
      <c r="C17" s="204" t="s">
        <v>85</v>
      </c>
      <c r="D17" s="65" t="s">
        <v>40</v>
      </c>
      <c r="E17" s="86" t="s">
        <v>66</v>
      </c>
      <c r="F17" s="66" t="s">
        <v>76</v>
      </c>
      <c r="G17" s="67" t="s">
        <v>77</v>
      </c>
      <c r="H17" s="30">
        <v>17500</v>
      </c>
      <c r="I17" s="91">
        <v>0</v>
      </c>
      <c r="J17" s="134">
        <f t="shared" si="0"/>
        <v>0</v>
      </c>
      <c r="K17" s="135">
        <f t="shared" si="1"/>
        <v>0</v>
      </c>
      <c r="L17" s="136"/>
      <c r="M17" s="137">
        <f t="shared" si="2"/>
        <v>0</v>
      </c>
      <c r="N17" s="136"/>
      <c r="O17" s="136"/>
      <c r="P17" s="136"/>
      <c r="Q17" s="138">
        <f t="shared" si="3"/>
        <v>0</v>
      </c>
      <c r="R17" s="80" t="str">
        <f t="shared" si="4"/>
        <v>OK</v>
      </c>
      <c r="S17" s="171"/>
      <c r="T17" s="172"/>
      <c r="U17" s="171"/>
      <c r="V17" s="68"/>
      <c r="W17" s="68"/>
      <c r="X17" s="68"/>
      <c r="Y17" s="68"/>
      <c r="Z17" s="68"/>
      <c r="AA17" s="68"/>
      <c r="AB17" s="68"/>
      <c r="AC17" s="68"/>
      <c r="AD17" s="68"/>
      <c r="AE17" s="68"/>
      <c r="AF17" s="68"/>
      <c r="AG17" s="68"/>
    </row>
    <row r="18" spans="1:33" ht="39.950000000000003" customHeight="1" x14ac:dyDescent="0.25">
      <c r="A18" s="222"/>
      <c r="B18" s="33">
        <v>19</v>
      </c>
      <c r="C18" s="224"/>
      <c r="D18" s="65" t="s">
        <v>41</v>
      </c>
      <c r="E18" s="86" t="s">
        <v>67</v>
      </c>
      <c r="F18" s="66" t="s">
        <v>76</v>
      </c>
      <c r="G18" s="67" t="s">
        <v>77</v>
      </c>
      <c r="H18" s="30">
        <v>6028</v>
      </c>
      <c r="I18" s="91">
        <v>0</v>
      </c>
      <c r="J18" s="134">
        <f t="shared" si="0"/>
        <v>0</v>
      </c>
      <c r="K18" s="135">
        <f t="shared" si="1"/>
        <v>0</v>
      </c>
      <c r="L18" s="136"/>
      <c r="M18" s="137">
        <f t="shared" si="2"/>
        <v>0</v>
      </c>
      <c r="N18" s="136"/>
      <c r="O18" s="136"/>
      <c r="P18" s="136"/>
      <c r="Q18" s="138">
        <f t="shared" si="3"/>
        <v>0</v>
      </c>
      <c r="R18" s="80" t="str">
        <f t="shared" si="4"/>
        <v>OK</v>
      </c>
      <c r="S18" s="171"/>
      <c r="T18" s="172"/>
      <c r="U18" s="171"/>
      <c r="V18" s="68"/>
      <c r="W18" s="68"/>
      <c r="X18" s="68"/>
      <c r="Y18" s="68"/>
      <c r="Z18" s="68"/>
      <c r="AA18" s="68"/>
      <c r="AB18" s="68"/>
      <c r="AC18" s="68"/>
      <c r="AD18" s="68"/>
      <c r="AE18" s="68"/>
      <c r="AF18" s="68"/>
      <c r="AG18" s="68"/>
    </row>
    <row r="19" spans="1:33" ht="39.950000000000003" customHeight="1" x14ac:dyDescent="0.25">
      <c r="A19" s="222"/>
      <c r="B19" s="36">
        <v>20</v>
      </c>
      <c r="C19" s="224"/>
      <c r="D19" s="49" t="s">
        <v>42</v>
      </c>
      <c r="E19" s="87" t="s">
        <v>68</v>
      </c>
      <c r="F19" s="51" t="s">
        <v>76</v>
      </c>
      <c r="G19" s="50" t="s">
        <v>77</v>
      </c>
      <c r="H19" s="28">
        <v>8100</v>
      </c>
      <c r="I19" s="91">
        <v>0</v>
      </c>
      <c r="J19" s="134">
        <f t="shared" si="0"/>
        <v>0</v>
      </c>
      <c r="K19" s="135">
        <f t="shared" si="1"/>
        <v>0</v>
      </c>
      <c r="L19" s="136"/>
      <c r="M19" s="137">
        <f t="shared" si="2"/>
        <v>0</v>
      </c>
      <c r="N19" s="136"/>
      <c r="O19" s="136"/>
      <c r="P19" s="136"/>
      <c r="Q19" s="138">
        <f t="shared" si="3"/>
        <v>0</v>
      </c>
      <c r="R19" s="80" t="str">
        <f t="shared" si="4"/>
        <v>OK</v>
      </c>
      <c r="S19" s="171"/>
      <c r="T19" s="171"/>
      <c r="U19" s="171"/>
      <c r="V19" s="8"/>
      <c r="W19" s="8"/>
      <c r="X19" s="8"/>
      <c r="Y19" s="8"/>
      <c r="Z19" s="8"/>
      <c r="AA19" s="8"/>
      <c r="AB19" s="68"/>
      <c r="AC19" s="68"/>
      <c r="AD19" s="68"/>
      <c r="AE19" s="68"/>
      <c r="AF19" s="68"/>
      <c r="AG19" s="8"/>
    </row>
    <row r="20" spans="1:33" ht="39.950000000000003" customHeight="1" x14ac:dyDescent="0.25">
      <c r="A20" s="222"/>
      <c r="B20" s="33">
        <v>21</v>
      </c>
      <c r="C20" s="224"/>
      <c r="D20" s="71" t="s">
        <v>43</v>
      </c>
      <c r="E20" s="88" t="s">
        <v>69</v>
      </c>
      <c r="F20" s="73" t="s">
        <v>76</v>
      </c>
      <c r="G20" s="72" t="s">
        <v>77</v>
      </c>
      <c r="H20" s="30">
        <v>6925.08</v>
      </c>
      <c r="I20" s="91">
        <v>0</v>
      </c>
      <c r="J20" s="134">
        <f t="shared" si="0"/>
        <v>0</v>
      </c>
      <c r="K20" s="135">
        <f t="shared" si="1"/>
        <v>0</v>
      </c>
      <c r="L20" s="136"/>
      <c r="M20" s="137">
        <f t="shared" si="2"/>
        <v>0</v>
      </c>
      <c r="N20" s="136"/>
      <c r="O20" s="136"/>
      <c r="P20" s="136"/>
      <c r="Q20" s="138">
        <f t="shared" si="3"/>
        <v>0</v>
      </c>
      <c r="R20" s="80" t="str">
        <f t="shared" si="4"/>
        <v>OK</v>
      </c>
      <c r="S20" s="171"/>
      <c r="T20" s="171"/>
      <c r="U20" s="171"/>
      <c r="V20" s="68"/>
      <c r="W20" s="68"/>
      <c r="X20" s="68"/>
      <c r="Y20" s="68"/>
      <c r="Z20" s="68"/>
      <c r="AA20" s="68"/>
      <c r="AB20" s="68"/>
      <c r="AC20" s="68"/>
      <c r="AD20" s="68"/>
      <c r="AE20" s="68"/>
      <c r="AF20" s="68"/>
      <c r="AG20" s="68"/>
    </row>
    <row r="21" spans="1:33" ht="39.950000000000003" customHeight="1" x14ac:dyDescent="0.25">
      <c r="A21" s="223"/>
      <c r="B21" s="36">
        <v>22</v>
      </c>
      <c r="C21" s="206"/>
      <c r="D21" s="71" t="s">
        <v>44</v>
      </c>
      <c r="E21" s="88" t="s">
        <v>70</v>
      </c>
      <c r="F21" s="73" t="s">
        <v>76</v>
      </c>
      <c r="G21" s="72" t="s">
        <v>77</v>
      </c>
      <c r="H21" s="30">
        <v>6762.77</v>
      </c>
      <c r="I21" s="91">
        <v>0</v>
      </c>
      <c r="J21" s="134">
        <f t="shared" si="0"/>
        <v>0</v>
      </c>
      <c r="K21" s="135">
        <f t="shared" si="1"/>
        <v>0</v>
      </c>
      <c r="L21" s="136"/>
      <c r="M21" s="137">
        <f t="shared" si="2"/>
        <v>0</v>
      </c>
      <c r="N21" s="136"/>
      <c r="O21" s="136"/>
      <c r="P21" s="136"/>
      <c r="Q21" s="138">
        <f t="shared" si="3"/>
        <v>0</v>
      </c>
      <c r="R21" s="80" t="str">
        <f t="shared" si="4"/>
        <v>OK</v>
      </c>
      <c r="S21" s="171"/>
      <c r="T21" s="171"/>
      <c r="U21" s="171"/>
      <c r="V21" s="68"/>
      <c r="W21" s="68"/>
      <c r="X21" s="68"/>
      <c r="Y21" s="68"/>
      <c r="Z21" s="68"/>
      <c r="AA21" s="68"/>
      <c r="AB21" s="68"/>
      <c r="AC21" s="68"/>
      <c r="AD21" s="68"/>
      <c r="AE21" s="68"/>
      <c r="AF21" s="68"/>
      <c r="AG21" s="68"/>
    </row>
    <row r="22" spans="1:33" ht="39.950000000000003" customHeight="1" x14ac:dyDescent="0.25">
      <c r="A22" s="46">
        <v>15</v>
      </c>
      <c r="B22" s="33">
        <v>23</v>
      </c>
      <c r="C22" s="56" t="s">
        <v>80</v>
      </c>
      <c r="D22" s="71" t="s">
        <v>45</v>
      </c>
      <c r="E22" s="88" t="s">
        <v>71</v>
      </c>
      <c r="F22" s="73" t="s">
        <v>76</v>
      </c>
      <c r="G22" s="72" t="s">
        <v>77</v>
      </c>
      <c r="H22" s="30">
        <v>30100</v>
      </c>
      <c r="I22" s="91">
        <v>0</v>
      </c>
      <c r="J22" s="134">
        <f t="shared" si="0"/>
        <v>0</v>
      </c>
      <c r="K22" s="135">
        <f t="shared" si="1"/>
        <v>0</v>
      </c>
      <c r="L22" s="136"/>
      <c r="M22" s="137">
        <f t="shared" si="2"/>
        <v>0</v>
      </c>
      <c r="N22" s="136"/>
      <c r="O22" s="136"/>
      <c r="P22" s="136"/>
      <c r="Q22" s="138">
        <f t="shared" si="3"/>
        <v>0</v>
      </c>
      <c r="R22" s="80" t="str">
        <f t="shared" si="4"/>
        <v>OK</v>
      </c>
      <c r="S22" s="171"/>
      <c r="T22" s="171"/>
      <c r="U22" s="171"/>
      <c r="V22" s="68"/>
      <c r="W22" s="68"/>
      <c r="X22" s="68"/>
      <c r="Y22" s="68"/>
      <c r="Z22" s="68"/>
      <c r="AA22" s="68"/>
      <c r="AB22" s="68"/>
      <c r="AC22" s="68"/>
      <c r="AD22" s="68"/>
      <c r="AE22" s="68"/>
      <c r="AF22" s="68"/>
      <c r="AG22" s="68"/>
    </row>
    <row r="23" spans="1:33" ht="49.5" customHeight="1" x14ac:dyDescent="0.25">
      <c r="A23" s="46">
        <v>16</v>
      </c>
      <c r="B23" s="36">
        <v>24</v>
      </c>
      <c r="C23" s="70" t="s">
        <v>86</v>
      </c>
      <c r="D23" s="71" t="s">
        <v>46</v>
      </c>
      <c r="E23" s="88" t="s">
        <v>72</v>
      </c>
      <c r="F23" s="73" t="s">
        <v>76</v>
      </c>
      <c r="G23" s="72" t="s">
        <v>77</v>
      </c>
      <c r="H23" s="30">
        <v>3239.6</v>
      </c>
      <c r="I23" s="91">
        <v>0</v>
      </c>
      <c r="J23" s="134">
        <f t="shared" si="0"/>
        <v>0</v>
      </c>
      <c r="K23" s="135">
        <f t="shared" si="1"/>
        <v>0</v>
      </c>
      <c r="L23" s="136"/>
      <c r="M23" s="137">
        <f t="shared" si="2"/>
        <v>0</v>
      </c>
      <c r="N23" s="136"/>
      <c r="O23" s="136"/>
      <c r="P23" s="136"/>
      <c r="Q23" s="138">
        <f t="shared" si="3"/>
        <v>0</v>
      </c>
      <c r="R23" s="80" t="str">
        <f t="shared" si="4"/>
        <v>OK</v>
      </c>
      <c r="S23" s="171"/>
      <c r="T23" s="171"/>
      <c r="U23" s="171"/>
      <c r="V23" s="68"/>
      <c r="W23" s="68"/>
      <c r="X23" s="68"/>
      <c r="Y23" s="68"/>
      <c r="Z23" s="68"/>
      <c r="AA23" s="68"/>
      <c r="AB23" s="68"/>
      <c r="AC23" s="68"/>
      <c r="AD23" s="68"/>
      <c r="AE23" s="68"/>
      <c r="AF23" s="68"/>
      <c r="AG23" s="68"/>
    </row>
    <row r="24" spans="1:33" ht="39.950000000000003" customHeight="1" x14ac:dyDescent="0.25">
      <c r="A24" s="46">
        <v>18</v>
      </c>
      <c r="B24" s="36">
        <v>26</v>
      </c>
      <c r="C24" s="56" t="s">
        <v>80</v>
      </c>
      <c r="D24" s="71" t="s">
        <v>47</v>
      </c>
      <c r="E24" s="88" t="s">
        <v>73</v>
      </c>
      <c r="F24" s="73" t="s">
        <v>76</v>
      </c>
      <c r="G24" s="72" t="s">
        <v>77</v>
      </c>
      <c r="H24" s="30">
        <v>2140.61</v>
      </c>
      <c r="I24" s="91">
        <v>0</v>
      </c>
      <c r="J24" s="134">
        <f t="shared" si="0"/>
        <v>0</v>
      </c>
      <c r="K24" s="135">
        <f t="shared" si="1"/>
        <v>0</v>
      </c>
      <c r="L24" s="136"/>
      <c r="M24" s="137">
        <f t="shared" si="2"/>
        <v>0</v>
      </c>
      <c r="N24" s="136"/>
      <c r="O24" s="136"/>
      <c r="P24" s="136"/>
      <c r="Q24" s="138">
        <f t="shared" si="3"/>
        <v>0</v>
      </c>
      <c r="R24" s="80" t="str">
        <f t="shared" si="4"/>
        <v>OK</v>
      </c>
      <c r="S24" s="171"/>
      <c r="T24" s="171"/>
      <c r="U24" s="171"/>
      <c r="V24" s="68"/>
      <c r="W24" s="68"/>
      <c r="X24" s="68"/>
      <c r="Y24" s="68"/>
      <c r="Z24" s="68"/>
      <c r="AA24" s="68"/>
      <c r="AB24" s="68"/>
      <c r="AC24" s="68"/>
      <c r="AD24" s="68"/>
      <c r="AE24" s="68"/>
      <c r="AF24" s="68"/>
      <c r="AG24" s="68"/>
    </row>
    <row r="25" spans="1:33" ht="39.950000000000003" customHeight="1" x14ac:dyDescent="0.25">
      <c r="A25" s="46">
        <v>19</v>
      </c>
      <c r="B25" s="33">
        <v>27</v>
      </c>
      <c r="C25" s="64" t="s">
        <v>82</v>
      </c>
      <c r="D25" s="71" t="s">
        <v>48</v>
      </c>
      <c r="E25" s="88" t="s">
        <v>74</v>
      </c>
      <c r="F25" s="73" t="s">
        <v>76</v>
      </c>
      <c r="G25" s="72" t="s">
        <v>77</v>
      </c>
      <c r="H25" s="30">
        <v>4749.99</v>
      </c>
      <c r="I25" s="91">
        <v>0</v>
      </c>
      <c r="J25" s="134">
        <f t="shared" si="0"/>
        <v>0</v>
      </c>
      <c r="K25" s="135">
        <f t="shared" si="1"/>
        <v>0</v>
      </c>
      <c r="L25" s="136"/>
      <c r="M25" s="137">
        <f t="shared" si="2"/>
        <v>0</v>
      </c>
      <c r="N25" s="136"/>
      <c r="O25" s="136"/>
      <c r="P25" s="136"/>
      <c r="Q25" s="138">
        <f t="shared" si="3"/>
        <v>0</v>
      </c>
      <c r="R25" s="80" t="str">
        <f t="shared" si="4"/>
        <v>OK</v>
      </c>
      <c r="S25" s="171"/>
      <c r="T25" s="171"/>
      <c r="U25" s="171"/>
      <c r="V25" s="68"/>
      <c r="W25" s="68"/>
      <c r="X25" s="68"/>
      <c r="Y25" s="68"/>
      <c r="Z25" s="68"/>
      <c r="AA25" s="68"/>
      <c r="AB25" s="68"/>
      <c r="AC25" s="68"/>
      <c r="AD25" s="68"/>
      <c r="AE25" s="68"/>
      <c r="AF25" s="68"/>
      <c r="AG25" s="68"/>
    </row>
    <row r="26" spans="1:33" ht="39.950000000000003" customHeight="1" x14ac:dyDescent="0.25">
      <c r="A26" s="221">
        <v>20</v>
      </c>
      <c r="B26" s="36">
        <v>28</v>
      </c>
      <c r="C26" s="225" t="s">
        <v>87</v>
      </c>
      <c r="D26" s="71" t="s">
        <v>49</v>
      </c>
      <c r="E26" s="88" t="s">
        <v>75</v>
      </c>
      <c r="F26" s="73" t="s">
        <v>76</v>
      </c>
      <c r="G26" s="72" t="s">
        <v>77</v>
      </c>
      <c r="H26" s="30">
        <v>19713</v>
      </c>
      <c r="I26" s="91">
        <v>0</v>
      </c>
      <c r="J26" s="134">
        <f t="shared" si="0"/>
        <v>0</v>
      </c>
      <c r="K26" s="135">
        <f t="shared" si="1"/>
        <v>0</v>
      </c>
      <c r="L26" s="136"/>
      <c r="M26" s="137">
        <f t="shared" si="2"/>
        <v>0</v>
      </c>
      <c r="N26" s="136"/>
      <c r="O26" s="136"/>
      <c r="P26" s="136"/>
      <c r="Q26" s="138">
        <f t="shared" si="3"/>
        <v>0</v>
      </c>
      <c r="R26" s="80" t="str">
        <f t="shared" si="4"/>
        <v>OK</v>
      </c>
      <c r="S26" s="171"/>
      <c r="T26" s="171"/>
      <c r="U26" s="171"/>
      <c r="V26" s="68"/>
      <c r="W26" s="68"/>
      <c r="X26" s="68"/>
      <c r="Y26" s="68"/>
      <c r="Z26" s="68"/>
      <c r="AA26" s="68"/>
      <c r="AB26" s="68"/>
      <c r="AC26" s="68"/>
      <c r="AD26" s="68"/>
      <c r="AE26" s="68"/>
      <c r="AF26" s="68"/>
      <c r="AG26" s="68"/>
    </row>
    <row r="27" spans="1:33" ht="39.950000000000003" customHeight="1" x14ac:dyDescent="0.25">
      <c r="A27" s="222"/>
      <c r="B27" s="33">
        <v>29</v>
      </c>
      <c r="C27" s="226"/>
      <c r="D27" s="71" t="s">
        <v>50</v>
      </c>
      <c r="E27" s="88" t="s">
        <v>75</v>
      </c>
      <c r="F27" s="73" t="s">
        <v>76</v>
      </c>
      <c r="G27" s="72" t="s">
        <v>77</v>
      </c>
      <c r="H27" s="30">
        <v>19713</v>
      </c>
      <c r="I27" s="91">
        <v>0</v>
      </c>
      <c r="J27" s="134">
        <f t="shared" si="0"/>
        <v>0</v>
      </c>
      <c r="K27" s="135">
        <f t="shared" si="1"/>
        <v>0</v>
      </c>
      <c r="L27" s="136"/>
      <c r="M27" s="137">
        <f t="shared" si="2"/>
        <v>0</v>
      </c>
      <c r="N27" s="136"/>
      <c r="O27" s="136"/>
      <c r="P27" s="136"/>
      <c r="Q27" s="138">
        <f t="shared" si="3"/>
        <v>0</v>
      </c>
      <c r="R27" s="80" t="str">
        <f t="shared" si="4"/>
        <v>OK</v>
      </c>
      <c r="S27" s="171"/>
      <c r="T27" s="171"/>
      <c r="U27" s="171"/>
      <c r="V27" s="68"/>
      <c r="W27" s="68"/>
      <c r="X27" s="68"/>
      <c r="Y27" s="68"/>
      <c r="Z27" s="68"/>
      <c r="AA27" s="68"/>
      <c r="AB27" s="68"/>
      <c r="AC27" s="68"/>
      <c r="AD27" s="68"/>
      <c r="AE27" s="68"/>
      <c r="AF27" s="68"/>
      <c r="AG27" s="68"/>
    </row>
    <row r="28" spans="1:33" ht="39.950000000000003" customHeight="1" x14ac:dyDescent="0.25">
      <c r="A28" s="222"/>
      <c r="B28" s="36">
        <v>30</v>
      </c>
      <c r="C28" s="226"/>
      <c r="D28" s="71" t="s">
        <v>51</v>
      </c>
      <c r="E28" s="88" t="s">
        <v>75</v>
      </c>
      <c r="F28" s="73" t="s">
        <v>76</v>
      </c>
      <c r="G28" s="72" t="s">
        <v>77</v>
      </c>
      <c r="H28" s="30">
        <v>26239</v>
      </c>
      <c r="I28" s="91">
        <v>0</v>
      </c>
      <c r="J28" s="134">
        <f t="shared" si="0"/>
        <v>0</v>
      </c>
      <c r="K28" s="135">
        <f t="shared" si="1"/>
        <v>0</v>
      </c>
      <c r="L28" s="136"/>
      <c r="M28" s="137">
        <f t="shared" si="2"/>
        <v>0</v>
      </c>
      <c r="N28" s="136"/>
      <c r="O28" s="136"/>
      <c r="P28" s="136"/>
      <c r="Q28" s="138">
        <f t="shared" si="3"/>
        <v>0</v>
      </c>
      <c r="R28" s="80" t="str">
        <f t="shared" si="4"/>
        <v>OK</v>
      </c>
      <c r="S28" s="171"/>
      <c r="T28" s="171"/>
      <c r="U28" s="171"/>
      <c r="V28" s="68"/>
      <c r="W28" s="68"/>
      <c r="X28" s="68"/>
      <c r="Y28" s="68"/>
      <c r="Z28" s="68"/>
      <c r="AA28" s="68"/>
      <c r="AB28" s="68"/>
      <c r="AC28" s="68"/>
      <c r="AD28" s="68"/>
      <c r="AE28" s="68"/>
      <c r="AF28" s="68"/>
      <c r="AG28" s="68"/>
    </row>
    <row r="29" spans="1:33" ht="27.95" customHeight="1" x14ac:dyDescent="0.25">
      <c r="A29" s="223"/>
      <c r="B29" s="60">
        <v>31</v>
      </c>
      <c r="C29" s="227"/>
      <c r="D29" s="49" t="s">
        <v>52</v>
      </c>
      <c r="E29" s="87" t="s">
        <v>75</v>
      </c>
      <c r="F29" s="61" t="s">
        <v>76</v>
      </c>
      <c r="G29" s="62" t="s">
        <v>77</v>
      </c>
      <c r="H29" s="63">
        <v>63503</v>
      </c>
      <c r="I29" s="91">
        <v>1</v>
      </c>
      <c r="J29" s="134">
        <f t="shared" si="0"/>
        <v>1</v>
      </c>
      <c r="K29" s="135">
        <f t="shared" si="1"/>
        <v>1</v>
      </c>
      <c r="L29" s="136"/>
      <c r="M29" s="137">
        <f t="shared" si="2"/>
        <v>0</v>
      </c>
      <c r="N29" s="136"/>
      <c r="O29" s="136"/>
      <c r="P29" s="136"/>
      <c r="Q29" s="138">
        <f t="shared" si="3"/>
        <v>0</v>
      </c>
      <c r="R29" s="80" t="str">
        <f t="shared" si="4"/>
        <v>OK</v>
      </c>
      <c r="S29" s="171"/>
      <c r="T29" s="175"/>
      <c r="U29" s="171">
        <v>1</v>
      </c>
      <c r="V29" s="8"/>
      <c r="W29" s="8"/>
      <c r="X29" s="8"/>
      <c r="Y29" s="8"/>
      <c r="Z29" s="8"/>
      <c r="AA29" s="8"/>
      <c r="AB29" s="68"/>
      <c r="AC29" s="68"/>
      <c r="AD29" s="68"/>
      <c r="AE29" s="68"/>
      <c r="AF29" s="68"/>
      <c r="AG29" s="8"/>
    </row>
    <row r="30" spans="1:33" s="45" customFormat="1" ht="15.75" x14ac:dyDescent="0.25">
      <c r="A30" s="39"/>
      <c r="B30" s="39"/>
      <c r="C30" s="89"/>
      <c r="D30" s="40"/>
      <c r="E30" s="41"/>
      <c r="F30" s="41"/>
      <c r="G30" s="41"/>
      <c r="H30" s="42"/>
      <c r="I30" s="152">
        <f>SUM(I4:I29)</f>
        <v>14</v>
      </c>
      <c r="L30" s="92"/>
      <c r="M30" s="92"/>
      <c r="N30" s="92"/>
      <c r="O30" s="92"/>
      <c r="P30" s="92"/>
      <c r="Q30" s="78">
        <f>SUM(Q4:Q29)</f>
        <v>11</v>
      </c>
      <c r="R30" s="43"/>
      <c r="S30" s="44">
        <f t="shared" ref="S30:AA30" si="5">SUMPRODUCT($H$4:$H$29,S4:S29)</f>
        <v>65900</v>
      </c>
      <c r="T30" s="44">
        <f t="shared" si="5"/>
        <v>2316.66</v>
      </c>
      <c r="U30" s="44">
        <f t="shared" si="5"/>
        <v>63503</v>
      </c>
      <c r="V30" s="44">
        <f t="shared" si="5"/>
        <v>0</v>
      </c>
      <c r="W30" s="44">
        <f t="shared" si="5"/>
        <v>0</v>
      </c>
      <c r="X30" s="44">
        <f t="shared" si="5"/>
        <v>0</v>
      </c>
      <c r="Y30" s="44">
        <f t="shared" si="5"/>
        <v>0</v>
      </c>
      <c r="Z30" s="44">
        <f t="shared" si="5"/>
        <v>0</v>
      </c>
      <c r="AA30" s="44">
        <f t="shared" si="5"/>
        <v>0</v>
      </c>
      <c r="AB30" s="44"/>
      <c r="AC30" s="44"/>
      <c r="AD30" s="44"/>
      <c r="AE30" s="44"/>
      <c r="AF30" s="44"/>
      <c r="AG30" s="44">
        <f>SUMPRODUCT($H$4:$H$29,AG4:AG29)</f>
        <v>0</v>
      </c>
    </row>
    <row r="31" spans="1:33" ht="16.5" thickBot="1" x14ac:dyDescent="0.3">
      <c r="I31" s="143">
        <f>SUMPRODUCT($H$4:$H$29,I4:I29)</f>
        <v>327976.32000000001</v>
      </c>
      <c r="J31" s="143">
        <f>SUMPRODUCT($H$4:$H$29,J4:J29)</f>
        <v>131719.66</v>
      </c>
      <c r="K31" s="143">
        <f>SUMPRODUCT($H$4:$H$29,K4:K29)</f>
        <v>131719.66</v>
      </c>
      <c r="T31" s="26"/>
    </row>
    <row r="32" spans="1:33" ht="15.75" thickBot="1" x14ac:dyDescent="0.3">
      <c r="C32" s="228" t="s">
        <v>103</v>
      </c>
      <c r="D32" s="229"/>
      <c r="E32" s="229"/>
      <c r="F32" s="229"/>
      <c r="G32" s="229"/>
      <c r="H32" s="230"/>
    </row>
  </sheetData>
  <autoFilter ref="A3:AG30" xr:uid="{00000000-0001-0000-0000-000000000000}"/>
  <mergeCells count="27">
    <mergeCell ref="C32:H32"/>
    <mergeCell ref="A4:A8"/>
    <mergeCell ref="C4:C8"/>
    <mergeCell ref="A17:A21"/>
    <mergeCell ref="C17:C21"/>
    <mergeCell ref="A26:A29"/>
    <mergeCell ref="C26:C29"/>
    <mergeCell ref="AG1:AG2"/>
    <mergeCell ref="V1:V2"/>
    <mergeCell ref="W1:W2"/>
    <mergeCell ref="X1:X2"/>
    <mergeCell ref="Y1:Y2"/>
    <mergeCell ref="Z1:Z2"/>
    <mergeCell ref="AA1:AA2"/>
    <mergeCell ref="AB1:AB2"/>
    <mergeCell ref="AC1:AC2"/>
    <mergeCell ref="AD1:AD2"/>
    <mergeCell ref="AE1:AE2"/>
    <mergeCell ref="AF1:AF2"/>
    <mergeCell ref="U1:U2"/>
    <mergeCell ref="S1:S2"/>
    <mergeCell ref="T1:T2"/>
    <mergeCell ref="A2:H2"/>
    <mergeCell ref="I2:R2"/>
    <mergeCell ref="A1:C1"/>
    <mergeCell ref="D1:H1"/>
    <mergeCell ref="I1:R1"/>
  </mergeCells>
  <conditionalFormatting sqref="S4:AG29">
    <cfRule type="cellIs" dxfId="23" priority="3" stopIfTrue="1" operator="greaterThan">
      <formula>0</formula>
    </cfRule>
    <cfRule type="cellIs" dxfId="22" priority="4" stopIfTrue="1" operator="greaterThan">
      <formula>0</formula>
    </cfRule>
    <cfRule type="cellIs" dxfId="21" priority="5"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27474-531E-4508-B0AA-BF93737BC754}">
  <dimension ref="A1:AG32"/>
  <sheetViews>
    <sheetView topLeftCell="A10" zoomScale="70" zoomScaleNormal="70" workbookViewId="0">
      <selection activeCell="D26" sqref="D26"/>
    </sheetView>
  </sheetViews>
  <sheetFormatPr defaultColWidth="9.7109375" defaultRowHeight="15" x14ac:dyDescent="0.25"/>
  <cols>
    <col min="1" max="2" width="7.85546875" style="3" customWidth="1"/>
    <col min="3" max="3" width="29.42578125" style="90" customWidth="1"/>
    <col min="4" max="4" width="39.42578125" style="18" customWidth="1"/>
    <col min="5" max="5" width="26" style="19" customWidth="1"/>
    <col min="6" max="6" width="18.85546875" style="19" customWidth="1"/>
    <col min="7" max="7" width="16.28515625" style="19" customWidth="1"/>
    <col min="8" max="8" width="19.140625" style="2" customWidth="1"/>
    <col min="9" max="9" width="19.5703125" style="93" bestFit="1" customWidth="1"/>
    <col min="10" max="16" width="13.28515625" style="93" customWidth="1"/>
    <col min="17" max="17" width="12.85546875" style="20" customWidth="1"/>
    <col min="18" max="18" width="12.42578125" style="7" customWidth="1"/>
    <col min="19" max="19" width="15.140625" style="6" customWidth="1"/>
    <col min="20" max="20" width="13.42578125" style="6" customWidth="1"/>
    <col min="21" max="21" width="13.42578125" style="4" customWidth="1"/>
    <col min="22" max="22" width="14.140625" style="4" customWidth="1"/>
    <col min="23" max="23" width="14.140625" style="1" customWidth="1"/>
    <col min="24" max="24" width="14" style="1" bestFit="1" customWidth="1"/>
    <col min="25" max="25" width="14.140625" style="1" customWidth="1"/>
    <col min="26" max="26" width="14.42578125" style="5" customWidth="1"/>
    <col min="27" max="27" width="15.28515625" style="1" customWidth="1"/>
    <col min="28" max="29" width="14.42578125" style="1" customWidth="1"/>
    <col min="30" max="30" width="14.5703125" style="1" customWidth="1"/>
    <col min="31" max="31" width="14" style="1" customWidth="1"/>
    <col min="32" max="32" width="15" style="1" customWidth="1"/>
    <col min="33" max="33" width="14.85546875" style="1" customWidth="1"/>
    <col min="34" max="16384" width="9.7109375" style="1"/>
  </cols>
  <sheetData>
    <row r="1" spans="1:33" ht="38.25" customHeight="1" x14ac:dyDescent="0.25">
      <c r="A1" s="218" t="s">
        <v>78</v>
      </c>
      <c r="B1" s="218"/>
      <c r="C1" s="218"/>
      <c r="D1" s="218" t="s">
        <v>105</v>
      </c>
      <c r="E1" s="218"/>
      <c r="F1" s="218"/>
      <c r="G1" s="218"/>
      <c r="H1" s="218"/>
      <c r="I1" s="219" t="s">
        <v>23</v>
      </c>
      <c r="J1" s="220"/>
      <c r="K1" s="220"/>
      <c r="L1" s="220"/>
      <c r="M1" s="220"/>
      <c r="N1" s="220"/>
      <c r="O1" s="220"/>
      <c r="P1" s="220"/>
      <c r="Q1" s="219"/>
      <c r="R1" s="219"/>
      <c r="S1" s="232" t="s">
        <v>154</v>
      </c>
      <c r="T1" s="210" t="s">
        <v>19</v>
      </c>
      <c r="U1" s="210" t="s">
        <v>19</v>
      </c>
      <c r="V1" s="210" t="s">
        <v>19</v>
      </c>
      <c r="W1" s="210" t="s">
        <v>19</v>
      </c>
      <c r="X1" s="210" t="s">
        <v>19</v>
      </c>
      <c r="Y1" s="210" t="s">
        <v>19</v>
      </c>
      <c r="Z1" s="210" t="s">
        <v>19</v>
      </c>
      <c r="AA1" s="210" t="s">
        <v>19</v>
      </c>
      <c r="AB1" s="210" t="s">
        <v>19</v>
      </c>
      <c r="AC1" s="210" t="s">
        <v>19</v>
      </c>
      <c r="AD1" s="210" t="s">
        <v>19</v>
      </c>
      <c r="AE1" s="210" t="s">
        <v>19</v>
      </c>
      <c r="AF1" s="210" t="s">
        <v>19</v>
      </c>
      <c r="AG1" s="210" t="s">
        <v>19</v>
      </c>
    </row>
    <row r="2" spans="1:33" ht="33.75" customHeight="1" x14ac:dyDescent="0.25">
      <c r="A2" s="215" t="s">
        <v>95</v>
      </c>
      <c r="B2" s="216"/>
      <c r="C2" s="216"/>
      <c r="D2" s="216"/>
      <c r="E2" s="216"/>
      <c r="F2" s="216"/>
      <c r="G2" s="216"/>
      <c r="H2" s="217"/>
      <c r="I2" s="211" t="s">
        <v>22</v>
      </c>
      <c r="J2" s="212"/>
      <c r="K2" s="212"/>
      <c r="L2" s="212"/>
      <c r="M2" s="212"/>
      <c r="N2" s="212"/>
      <c r="O2" s="212"/>
      <c r="P2" s="212"/>
      <c r="Q2" s="213"/>
      <c r="R2" s="214"/>
      <c r="S2" s="233"/>
      <c r="T2" s="210"/>
      <c r="U2" s="210"/>
      <c r="V2" s="210"/>
      <c r="W2" s="210"/>
      <c r="X2" s="210"/>
      <c r="Y2" s="210"/>
      <c r="Z2" s="210"/>
      <c r="AA2" s="210"/>
      <c r="AB2" s="210"/>
      <c r="AC2" s="210"/>
      <c r="AD2" s="210"/>
      <c r="AE2" s="210"/>
      <c r="AF2" s="210"/>
      <c r="AG2" s="210"/>
    </row>
    <row r="3" spans="1:33" s="2" customFormat="1" ht="60" x14ac:dyDescent="0.2">
      <c r="A3" s="74" t="s">
        <v>4</v>
      </c>
      <c r="B3" s="74" t="s">
        <v>2</v>
      </c>
      <c r="C3" s="74" t="s">
        <v>15</v>
      </c>
      <c r="D3" s="74" t="s">
        <v>20</v>
      </c>
      <c r="E3" s="74" t="s">
        <v>25</v>
      </c>
      <c r="F3" s="74" t="s">
        <v>14</v>
      </c>
      <c r="G3" s="74" t="s">
        <v>3</v>
      </c>
      <c r="H3" s="79" t="s">
        <v>17</v>
      </c>
      <c r="I3" s="21" t="s">
        <v>21</v>
      </c>
      <c r="J3" s="140" t="s">
        <v>107</v>
      </c>
      <c r="K3" s="140" t="s">
        <v>108</v>
      </c>
      <c r="L3" s="140" t="s">
        <v>109</v>
      </c>
      <c r="M3" s="140" t="s">
        <v>110</v>
      </c>
      <c r="N3" s="140" t="s">
        <v>111</v>
      </c>
      <c r="O3" s="140" t="s">
        <v>112</v>
      </c>
      <c r="P3" s="140" t="s">
        <v>113</v>
      </c>
      <c r="Q3" s="141" t="s">
        <v>0</v>
      </c>
      <c r="R3" s="23" t="s">
        <v>1</v>
      </c>
      <c r="S3" s="195">
        <v>45820</v>
      </c>
      <c r="T3" s="17" t="s">
        <v>24</v>
      </c>
      <c r="U3" s="17" t="s">
        <v>24</v>
      </c>
      <c r="V3" s="17" t="s">
        <v>24</v>
      </c>
      <c r="W3" s="17" t="s">
        <v>24</v>
      </c>
      <c r="X3" s="17" t="s">
        <v>24</v>
      </c>
      <c r="Y3" s="17" t="s">
        <v>24</v>
      </c>
      <c r="Z3" s="17" t="s">
        <v>24</v>
      </c>
      <c r="AA3" s="17" t="s">
        <v>24</v>
      </c>
      <c r="AB3" s="17" t="s">
        <v>24</v>
      </c>
      <c r="AC3" s="17" t="s">
        <v>24</v>
      </c>
      <c r="AD3" s="17" t="s">
        <v>24</v>
      </c>
      <c r="AE3" s="17" t="s">
        <v>24</v>
      </c>
      <c r="AF3" s="17" t="s">
        <v>24</v>
      </c>
      <c r="AG3" s="17" t="s">
        <v>24</v>
      </c>
    </row>
    <row r="4" spans="1:33" ht="39.950000000000003" customHeight="1" x14ac:dyDescent="0.25">
      <c r="A4" s="207">
        <v>1</v>
      </c>
      <c r="B4" s="33">
        <v>1</v>
      </c>
      <c r="C4" s="204" t="s">
        <v>79</v>
      </c>
      <c r="D4" s="75" t="s">
        <v>27</v>
      </c>
      <c r="E4" s="82" t="s">
        <v>53</v>
      </c>
      <c r="F4" s="34" t="s">
        <v>76</v>
      </c>
      <c r="G4" s="34" t="s">
        <v>77</v>
      </c>
      <c r="H4" s="35">
        <v>5826</v>
      </c>
      <c r="I4" s="91">
        <v>0</v>
      </c>
      <c r="J4" s="134">
        <f>IF(SUM(S4:AJ4)&gt;I4+L4,I4+L4,SUM(S4:AJ4))</f>
        <v>0</v>
      </c>
      <c r="K4" s="135">
        <f>(SUM(S4:AJ4))</f>
        <v>0</v>
      </c>
      <c r="L4" s="136"/>
      <c r="M4" s="137">
        <f>ROUND(IF(I4*0.25-0.5&lt;0,0,I4*0.25-0.5),0)-P4-N4</f>
        <v>0</v>
      </c>
      <c r="N4" s="136"/>
      <c r="O4" s="136"/>
      <c r="P4" s="136"/>
      <c r="Q4" s="138">
        <f>I4-(SUM(S4:AB4))+L4</f>
        <v>0</v>
      </c>
      <c r="R4" s="80" t="str">
        <f>IF(Q4&lt;0,"ATENÇÃO","OK")</f>
        <v>OK</v>
      </c>
      <c r="S4" s="199"/>
      <c r="T4" s="32"/>
      <c r="U4" s="8"/>
      <c r="V4" s="8"/>
      <c r="W4" s="8"/>
      <c r="X4" s="8"/>
      <c r="Y4" s="8"/>
      <c r="Z4" s="8"/>
      <c r="AA4" s="8"/>
      <c r="AB4" s="68"/>
      <c r="AC4" s="68"/>
      <c r="AD4" s="68"/>
      <c r="AE4" s="68"/>
      <c r="AF4" s="68"/>
      <c r="AG4" s="8"/>
    </row>
    <row r="5" spans="1:33" ht="39.950000000000003" customHeight="1" x14ac:dyDescent="0.25">
      <c r="A5" s="208"/>
      <c r="B5" s="36">
        <v>2</v>
      </c>
      <c r="C5" s="205"/>
      <c r="D5" s="75" t="s">
        <v>28</v>
      </c>
      <c r="E5" s="82" t="s">
        <v>54</v>
      </c>
      <c r="F5" s="37" t="s">
        <v>76</v>
      </c>
      <c r="G5" s="34" t="s">
        <v>77</v>
      </c>
      <c r="H5" s="38">
        <v>7768</v>
      </c>
      <c r="I5" s="91">
        <v>0</v>
      </c>
      <c r="J5" s="134">
        <f t="shared" ref="J5:J29" si="0">IF(SUM(S5:AJ5)&gt;I5+L5,I5+L5,SUM(S5:AJ5))</f>
        <v>0</v>
      </c>
      <c r="K5" s="135">
        <f t="shared" ref="K5:K29" si="1">(SUM(S5:AJ5))</f>
        <v>0</v>
      </c>
      <c r="L5" s="136"/>
      <c r="M5" s="137">
        <f t="shared" ref="M5:M29" si="2">ROUND(IF(I5*0.25-0.5&lt;0,0,I5*0.25-0.5),0)-P5-N5</f>
        <v>0</v>
      </c>
      <c r="N5" s="136"/>
      <c r="O5" s="136"/>
      <c r="P5" s="136"/>
      <c r="Q5" s="138">
        <f t="shared" ref="Q5:Q29" si="3">I5-(SUM(S5:AB5))+L5</f>
        <v>0</v>
      </c>
      <c r="R5" s="80" t="str">
        <f t="shared" ref="R5:R29" si="4">IF(Q5&lt;0,"ATENÇÃO","OK")</f>
        <v>OK</v>
      </c>
      <c r="S5" s="199"/>
      <c r="T5" s="32"/>
      <c r="U5" s="8"/>
      <c r="V5" s="8"/>
      <c r="W5" s="8"/>
      <c r="X5" s="8"/>
      <c r="Y5" s="8"/>
      <c r="Z5" s="8"/>
      <c r="AA5" s="8"/>
      <c r="AB5" s="68"/>
      <c r="AC5" s="68"/>
      <c r="AD5" s="68"/>
      <c r="AE5" s="68"/>
      <c r="AF5" s="68"/>
      <c r="AG5" s="8"/>
    </row>
    <row r="6" spans="1:33" ht="39.950000000000003" customHeight="1" x14ac:dyDescent="0.25">
      <c r="A6" s="208"/>
      <c r="B6" s="33">
        <v>3</v>
      </c>
      <c r="C6" s="205"/>
      <c r="D6" s="76" t="s">
        <v>29</v>
      </c>
      <c r="E6" s="83" t="s">
        <v>55</v>
      </c>
      <c r="F6" s="48" t="s">
        <v>76</v>
      </c>
      <c r="G6" s="48" t="s">
        <v>77</v>
      </c>
      <c r="H6" s="53">
        <v>3954</v>
      </c>
      <c r="I6" s="91">
        <v>0</v>
      </c>
      <c r="J6" s="134">
        <f t="shared" si="0"/>
        <v>0</v>
      </c>
      <c r="K6" s="135">
        <f t="shared" si="1"/>
        <v>0</v>
      </c>
      <c r="L6" s="136"/>
      <c r="M6" s="137">
        <f t="shared" si="2"/>
        <v>0</v>
      </c>
      <c r="N6" s="136"/>
      <c r="O6" s="136"/>
      <c r="P6" s="136"/>
      <c r="Q6" s="138">
        <f t="shared" si="3"/>
        <v>0</v>
      </c>
      <c r="R6" s="80" t="str">
        <f t="shared" si="4"/>
        <v>OK</v>
      </c>
      <c r="S6" s="199"/>
      <c r="T6" s="8"/>
      <c r="U6" s="8"/>
      <c r="V6" s="8"/>
      <c r="W6" s="8"/>
      <c r="X6" s="8"/>
      <c r="Y6" s="8"/>
      <c r="Z6" s="8"/>
      <c r="AA6" s="8"/>
      <c r="AB6" s="68"/>
      <c r="AC6" s="68"/>
      <c r="AD6" s="68"/>
      <c r="AE6" s="68"/>
      <c r="AF6" s="68"/>
      <c r="AG6" s="8"/>
    </row>
    <row r="7" spans="1:33" ht="39.950000000000003" customHeight="1" x14ac:dyDescent="0.25">
      <c r="A7" s="208"/>
      <c r="B7" s="36">
        <v>4</v>
      </c>
      <c r="C7" s="205"/>
      <c r="D7" s="76" t="s">
        <v>30</v>
      </c>
      <c r="E7" s="83" t="s">
        <v>56</v>
      </c>
      <c r="F7" s="47" t="s">
        <v>76</v>
      </c>
      <c r="G7" s="48" t="s">
        <v>77</v>
      </c>
      <c r="H7" s="30">
        <v>5272</v>
      </c>
      <c r="I7" s="91">
        <v>0</v>
      </c>
      <c r="J7" s="134">
        <f t="shared" si="0"/>
        <v>0</v>
      </c>
      <c r="K7" s="135">
        <f t="shared" si="1"/>
        <v>0</v>
      </c>
      <c r="L7" s="136"/>
      <c r="M7" s="137">
        <f t="shared" si="2"/>
        <v>0</v>
      </c>
      <c r="N7" s="136"/>
      <c r="O7" s="136"/>
      <c r="P7" s="136"/>
      <c r="Q7" s="138">
        <f t="shared" si="3"/>
        <v>0</v>
      </c>
      <c r="R7" s="80" t="str">
        <f t="shared" si="4"/>
        <v>OK</v>
      </c>
      <c r="S7" s="199"/>
      <c r="T7" s="8"/>
      <c r="U7" s="8"/>
      <c r="V7" s="8"/>
      <c r="W7" s="8"/>
      <c r="X7" s="8"/>
      <c r="Y7" s="8"/>
      <c r="Z7" s="8"/>
      <c r="AA7" s="8"/>
      <c r="AB7" s="68"/>
      <c r="AC7" s="68"/>
      <c r="AD7" s="68"/>
      <c r="AE7" s="68"/>
      <c r="AF7" s="68"/>
      <c r="AG7" s="8"/>
    </row>
    <row r="8" spans="1:33" ht="39.950000000000003" customHeight="1" x14ac:dyDescent="0.25">
      <c r="A8" s="209"/>
      <c r="B8" s="33">
        <v>5</v>
      </c>
      <c r="C8" s="206"/>
      <c r="D8" s="77" t="s">
        <v>31</v>
      </c>
      <c r="E8" s="84" t="s">
        <v>57</v>
      </c>
      <c r="F8" s="54" t="s">
        <v>76</v>
      </c>
      <c r="G8" s="55" t="s">
        <v>77</v>
      </c>
      <c r="H8" s="31">
        <v>1134.4000000000001</v>
      </c>
      <c r="I8" s="91">
        <v>0</v>
      </c>
      <c r="J8" s="134">
        <f t="shared" si="0"/>
        <v>0</v>
      </c>
      <c r="K8" s="135">
        <f t="shared" si="1"/>
        <v>0</v>
      </c>
      <c r="L8" s="136"/>
      <c r="M8" s="137">
        <f t="shared" si="2"/>
        <v>0</v>
      </c>
      <c r="N8" s="136"/>
      <c r="O8" s="136"/>
      <c r="P8" s="136"/>
      <c r="Q8" s="138">
        <f t="shared" si="3"/>
        <v>0</v>
      </c>
      <c r="R8" s="80" t="str">
        <f t="shared" si="4"/>
        <v>OK</v>
      </c>
      <c r="S8" s="199"/>
      <c r="T8" s="8"/>
      <c r="U8" s="8"/>
      <c r="V8" s="8"/>
      <c r="W8" s="8"/>
      <c r="X8" s="8"/>
      <c r="Y8" s="8"/>
      <c r="Z8" s="8"/>
      <c r="AA8" s="8"/>
      <c r="AB8" s="68"/>
      <c r="AC8" s="68"/>
      <c r="AD8" s="68"/>
      <c r="AE8" s="68"/>
      <c r="AF8" s="68"/>
      <c r="AG8" s="8"/>
    </row>
    <row r="9" spans="1:33" ht="39.950000000000003" customHeight="1" x14ac:dyDescent="0.25">
      <c r="A9" s="46">
        <v>3</v>
      </c>
      <c r="B9" s="33">
        <v>7</v>
      </c>
      <c r="C9" s="56" t="s">
        <v>80</v>
      </c>
      <c r="D9" s="57" t="s">
        <v>32</v>
      </c>
      <c r="E9" s="85" t="s">
        <v>58</v>
      </c>
      <c r="F9" s="59" t="s">
        <v>76</v>
      </c>
      <c r="G9" s="58" t="s">
        <v>77</v>
      </c>
      <c r="H9" s="30">
        <v>725</v>
      </c>
      <c r="I9" s="91">
        <v>0</v>
      </c>
      <c r="J9" s="134">
        <f t="shared" si="0"/>
        <v>0</v>
      </c>
      <c r="K9" s="135">
        <f t="shared" si="1"/>
        <v>0</v>
      </c>
      <c r="L9" s="136"/>
      <c r="M9" s="137">
        <f t="shared" si="2"/>
        <v>0</v>
      </c>
      <c r="N9" s="136"/>
      <c r="O9" s="136"/>
      <c r="P9" s="136"/>
      <c r="Q9" s="138">
        <f t="shared" si="3"/>
        <v>0</v>
      </c>
      <c r="R9" s="80" t="str">
        <f t="shared" si="4"/>
        <v>OK</v>
      </c>
      <c r="S9" s="199"/>
      <c r="T9" s="27"/>
      <c r="U9" s="8"/>
      <c r="V9" s="8"/>
      <c r="W9" s="8"/>
      <c r="X9" s="8"/>
      <c r="Y9" s="8"/>
      <c r="Z9" s="8"/>
      <c r="AA9" s="8"/>
      <c r="AB9" s="68"/>
      <c r="AC9" s="68"/>
      <c r="AD9" s="68"/>
      <c r="AE9" s="68"/>
      <c r="AF9" s="68"/>
      <c r="AG9" s="8"/>
    </row>
    <row r="10" spans="1:33" ht="39.950000000000003" customHeight="1" x14ac:dyDescent="0.25">
      <c r="A10" s="29">
        <v>4</v>
      </c>
      <c r="B10" s="36">
        <v>8</v>
      </c>
      <c r="C10" s="56" t="s">
        <v>80</v>
      </c>
      <c r="D10" s="65" t="s">
        <v>33</v>
      </c>
      <c r="E10" s="86" t="s">
        <v>59</v>
      </c>
      <c r="F10" s="66" t="s">
        <v>76</v>
      </c>
      <c r="G10" s="67" t="s">
        <v>77</v>
      </c>
      <c r="H10" s="30">
        <v>1983.33</v>
      </c>
      <c r="I10" s="91">
        <v>0</v>
      </c>
      <c r="J10" s="134">
        <f t="shared" si="0"/>
        <v>0</v>
      </c>
      <c r="K10" s="135">
        <f t="shared" si="1"/>
        <v>0</v>
      </c>
      <c r="L10" s="136"/>
      <c r="M10" s="137">
        <f t="shared" si="2"/>
        <v>0</v>
      </c>
      <c r="N10" s="136"/>
      <c r="O10" s="136"/>
      <c r="P10" s="136"/>
      <c r="Q10" s="138">
        <f t="shared" si="3"/>
        <v>0</v>
      </c>
      <c r="R10" s="80" t="str">
        <f t="shared" si="4"/>
        <v>OK</v>
      </c>
      <c r="S10" s="199"/>
      <c r="T10" s="69"/>
      <c r="U10" s="68"/>
      <c r="V10" s="68"/>
      <c r="W10" s="68"/>
      <c r="X10" s="68"/>
      <c r="Y10" s="68"/>
      <c r="Z10" s="68"/>
      <c r="AA10" s="68"/>
      <c r="AB10" s="68"/>
      <c r="AC10" s="68"/>
      <c r="AD10" s="68"/>
      <c r="AE10" s="68"/>
      <c r="AF10" s="68"/>
      <c r="AG10" s="68"/>
    </row>
    <row r="11" spans="1:33" ht="49.5" customHeight="1" x14ac:dyDescent="0.25">
      <c r="A11" s="29">
        <v>6</v>
      </c>
      <c r="B11" s="36">
        <v>10</v>
      </c>
      <c r="C11" s="64" t="s">
        <v>81</v>
      </c>
      <c r="D11" s="65" t="s">
        <v>34</v>
      </c>
      <c r="E11" s="86" t="s">
        <v>60</v>
      </c>
      <c r="F11" s="66" t="s">
        <v>76</v>
      </c>
      <c r="G11" s="67" t="s">
        <v>77</v>
      </c>
      <c r="H11" s="30">
        <v>948</v>
      </c>
      <c r="I11" s="91">
        <v>0</v>
      </c>
      <c r="J11" s="134">
        <f t="shared" si="0"/>
        <v>0</v>
      </c>
      <c r="K11" s="135">
        <f t="shared" si="1"/>
        <v>0</v>
      </c>
      <c r="L11" s="136"/>
      <c r="M11" s="137">
        <f t="shared" si="2"/>
        <v>0</v>
      </c>
      <c r="N11" s="136"/>
      <c r="O11" s="136"/>
      <c r="P11" s="136"/>
      <c r="Q11" s="138">
        <f t="shared" si="3"/>
        <v>0</v>
      </c>
      <c r="R11" s="80" t="str">
        <f t="shared" si="4"/>
        <v>OK</v>
      </c>
      <c r="S11" s="199"/>
      <c r="T11" s="69"/>
      <c r="U11" s="68"/>
      <c r="V11" s="68"/>
      <c r="W11" s="68"/>
      <c r="X11" s="68"/>
      <c r="Y11" s="68"/>
      <c r="Z11" s="68"/>
      <c r="AA11" s="68"/>
      <c r="AB11" s="68"/>
      <c r="AC11" s="68"/>
      <c r="AD11" s="68"/>
      <c r="AE11" s="68"/>
      <c r="AF11" s="68"/>
      <c r="AG11" s="68"/>
    </row>
    <row r="12" spans="1:33" ht="39.950000000000003" customHeight="1" x14ac:dyDescent="0.25">
      <c r="A12" s="46">
        <v>7</v>
      </c>
      <c r="B12" s="33">
        <v>11</v>
      </c>
      <c r="C12" s="64" t="s">
        <v>82</v>
      </c>
      <c r="D12" s="65" t="s">
        <v>35</v>
      </c>
      <c r="E12" s="86" t="s">
        <v>61</v>
      </c>
      <c r="F12" s="66" t="s">
        <v>76</v>
      </c>
      <c r="G12" s="67" t="s">
        <v>77</v>
      </c>
      <c r="H12" s="30">
        <v>2316.66</v>
      </c>
      <c r="I12" s="91">
        <v>0</v>
      </c>
      <c r="J12" s="134">
        <f t="shared" si="0"/>
        <v>0</v>
      </c>
      <c r="K12" s="135">
        <f t="shared" si="1"/>
        <v>0</v>
      </c>
      <c r="L12" s="136"/>
      <c r="M12" s="137">
        <f t="shared" si="2"/>
        <v>0</v>
      </c>
      <c r="N12" s="136"/>
      <c r="O12" s="136"/>
      <c r="P12" s="136"/>
      <c r="Q12" s="138">
        <f t="shared" si="3"/>
        <v>0</v>
      </c>
      <c r="R12" s="80" t="str">
        <f t="shared" si="4"/>
        <v>OK</v>
      </c>
      <c r="S12" s="199"/>
      <c r="T12" s="69"/>
      <c r="U12" s="68"/>
      <c r="V12" s="68"/>
      <c r="W12" s="68"/>
      <c r="X12" s="68"/>
      <c r="Y12" s="68"/>
      <c r="Z12" s="68"/>
      <c r="AA12" s="68"/>
      <c r="AB12" s="68"/>
      <c r="AC12" s="68"/>
      <c r="AD12" s="68"/>
      <c r="AE12" s="68"/>
      <c r="AF12" s="68"/>
      <c r="AG12" s="68"/>
    </row>
    <row r="13" spans="1:33" ht="39.950000000000003" customHeight="1" x14ac:dyDescent="0.25">
      <c r="A13" s="29">
        <v>8</v>
      </c>
      <c r="B13" s="36">
        <v>12</v>
      </c>
      <c r="C13" s="64" t="s">
        <v>83</v>
      </c>
      <c r="D13" s="65" t="s">
        <v>36</v>
      </c>
      <c r="E13" s="86" t="s">
        <v>62</v>
      </c>
      <c r="F13" s="66" t="s">
        <v>76</v>
      </c>
      <c r="G13" s="67" t="s">
        <v>77</v>
      </c>
      <c r="H13" s="30">
        <v>3230</v>
      </c>
      <c r="I13" s="91">
        <v>0</v>
      </c>
      <c r="J13" s="134">
        <f t="shared" si="0"/>
        <v>0</v>
      </c>
      <c r="K13" s="135">
        <f t="shared" si="1"/>
        <v>0</v>
      </c>
      <c r="L13" s="136"/>
      <c r="M13" s="137">
        <f t="shared" si="2"/>
        <v>0</v>
      </c>
      <c r="N13" s="136"/>
      <c r="O13" s="136"/>
      <c r="P13" s="136"/>
      <c r="Q13" s="138">
        <f t="shared" si="3"/>
        <v>0</v>
      </c>
      <c r="R13" s="80" t="str">
        <f t="shared" si="4"/>
        <v>OK</v>
      </c>
      <c r="S13" s="199"/>
      <c r="T13" s="69"/>
      <c r="U13" s="68"/>
      <c r="V13" s="68"/>
      <c r="W13" s="68"/>
      <c r="X13" s="68"/>
      <c r="Y13" s="68"/>
      <c r="Z13" s="68"/>
      <c r="AA13" s="68"/>
      <c r="AB13" s="68"/>
      <c r="AC13" s="68"/>
      <c r="AD13" s="68"/>
      <c r="AE13" s="68"/>
      <c r="AF13" s="68"/>
      <c r="AG13" s="68"/>
    </row>
    <row r="14" spans="1:33" ht="51.75" customHeight="1" x14ac:dyDescent="0.25">
      <c r="A14" s="46">
        <v>9</v>
      </c>
      <c r="B14" s="33">
        <v>13</v>
      </c>
      <c r="C14" s="64" t="s">
        <v>84</v>
      </c>
      <c r="D14" s="65" t="s">
        <v>37</v>
      </c>
      <c r="E14" s="86" t="s">
        <v>63</v>
      </c>
      <c r="F14" s="66" t="s">
        <v>76</v>
      </c>
      <c r="G14" s="67" t="s">
        <v>77</v>
      </c>
      <c r="H14" s="30">
        <v>65900</v>
      </c>
      <c r="I14" s="91">
        <v>0</v>
      </c>
      <c r="J14" s="134">
        <f t="shared" si="0"/>
        <v>0</v>
      </c>
      <c r="K14" s="135">
        <f t="shared" si="1"/>
        <v>0</v>
      </c>
      <c r="L14" s="136"/>
      <c r="M14" s="137">
        <f t="shared" si="2"/>
        <v>0</v>
      </c>
      <c r="N14" s="136"/>
      <c r="O14" s="136"/>
      <c r="P14" s="136"/>
      <c r="Q14" s="138">
        <f t="shared" si="3"/>
        <v>0</v>
      </c>
      <c r="R14" s="80" t="str">
        <f t="shared" si="4"/>
        <v>OK</v>
      </c>
      <c r="S14" s="199"/>
      <c r="T14" s="69"/>
      <c r="U14" s="68"/>
      <c r="V14" s="68"/>
      <c r="W14" s="68"/>
      <c r="X14" s="68"/>
      <c r="Y14" s="68"/>
      <c r="Z14" s="68"/>
      <c r="AA14" s="68"/>
      <c r="AB14" s="68"/>
      <c r="AC14" s="68"/>
      <c r="AD14" s="68"/>
      <c r="AE14" s="68"/>
      <c r="AF14" s="68"/>
      <c r="AG14" s="68"/>
    </row>
    <row r="15" spans="1:33" ht="39.950000000000003" customHeight="1" x14ac:dyDescent="0.25">
      <c r="A15" s="29">
        <v>10</v>
      </c>
      <c r="B15" s="36">
        <v>14</v>
      </c>
      <c r="C15" s="56" t="s">
        <v>80</v>
      </c>
      <c r="D15" s="65" t="s">
        <v>38</v>
      </c>
      <c r="E15" s="86" t="s">
        <v>64</v>
      </c>
      <c r="F15" s="66" t="s">
        <v>76</v>
      </c>
      <c r="G15" s="67" t="s">
        <v>77</v>
      </c>
      <c r="H15" s="30">
        <v>17332</v>
      </c>
      <c r="I15" s="91">
        <v>0</v>
      </c>
      <c r="J15" s="134">
        <f t="shared" si="0"/>
        <v>0</v>
      </c>
      <c r="K15" s="135">
        <f t="shared" si="1"/>
        <v>0</v>
      </c>
      <c r="L15" s="136"/>
      <c r="M15" s="137">
        <f t="shared" si="2"/>
        <v>0</v>
      </c>
      <c r="N15" s="136"/>
      <c r="O15" s="136"/>
      <c r="P15" s="136"/>
      <c r="Q15" s="138">
        <f t="shared" si="3"/>
        <v>0</v>
      </c>
      <c r="R15" s="80" t="str">
        <f t="shared" si="4"/>
        <v>OK</v>
      </c>
      <c r="S15" s="199"/>
      <c r="T15" s="69"/>
      <c r="U15" s="68"/>
      <c r="V15" s="68"/>
      <c r="W15" s="68"/>
      <c r="X15" s="68"/>
      <c r="Y15" s="68"/>
      <c r="Z15" s="68"/>
      <c r="AA15" s="68"/>
      <c r="AB15" s="68"/>
      <c r="AC15" s="68"/>
      <c r="AD15" s="68"/>
      <c r="AE15" s="68"/>
      <c r="AF15" s="68"/>
      <c r="AG15" s="68"/>
    </row>
    <row r="16" spans="1:33" ht="39.950000000000003" customHeight="1" x14ac:dyDescent="0.25">
      <c r="A16" s="46">
        <v>11</v>
      </c>
      <c r="B16" s="33">
        <v>15</v>
      </c>
      <c r="C16" s="56" t="s">
        <v>80</v>
      </c>
      <c r="D16" s="65" t="s">
        <v>39</v>
      </c>
      <c r="E16" s="86" t="s">
        <v>65</v>
      </c>
      <c r="F16" s="66" t="s">
        <v>76</v>
      </c>
      <c r="G16" s="67" t="s">
        <v>77</v>
      </c>
      <c r="H16" s="30">
        <v>130000</v>
      </c>
      <c r="I16" s="91">
        <v>0</v>
      </c>
      <c r="J16" s="134">
        <f t="shared" si="0"/>
        <v>0</v>
      </c>
      <c r="K16" s="135">
        <f t="shared" si="1"/>
        <v>0</v>
      </c>
      <c r="L16" s="136"/>
      <c r="M16" s="137">
        <f t="shared" si="2"/>
        <v>0</v>
      </c>
      <c r="N16" s="136"/>
      <c r="O16" s="136"/>
      <c r="P16" s="136"/>
      <c r="Q16" s="138">
        <f t="shared" si="3"/>
        <v>0</v>
      </c>
      <c r="R16" s="80" t="str">
        <f t="shared" si="4"/>
        <v>OK</v>
      </c>
      <c r="S16" s="199"/>
      <c r="T16" s="69"/>
      <c r="U16" s="68"/>
      <c r="V16" s="68"/>
      <c r="W16" s="68"/>
      <c r="X16" s="68"/>
      <c r="Y16" s="68"/>
      <c r="Z16" s="68"/>
      <c r="AA16" s="68"/>
      <c r="AB16" s="68"/>
      <c r="AC16" s="68"/>
      <c r="AD16" s="68"/>
      <c r="AE16" s="68"/>
      <c r="AF16" s="68"/>
      <c r="AG16" s="68"/>
    </row>
    <row r="17" spans="1:33" ht="39.950000000000003" customHeight="1" x14ac:dyDescent="0.25">
      <c r="A17" s="221">
        <v>14</v>
      </c>
      <c r="B17" s="36">
        <v>18</v>
      </c>
      <c r="C17" s="204" t="s">
        <v>85</v>
      </c>
      <c r="D17" s="65" t="s">
        <v>40</v>
      </c>
      <c r="E17" s="86" t="s">
        <v>66</v>
      </c>
      <c r="F17" s="66" t="s">
        <v>76</v>
      </c>
      <c r="G17" s="67" t="s">
        <v>77</v>
      </c>
      <c r="H17" s="30">
        <v>17500</v>
      </c>
      <c r="I17" s="91">
        <v>0</v>
      </c>
      <c r="J17" s="134">
        <f t="shared" si="0"/>
        <v>0</v>
      </c>
      <c r="K17" s="135">
        <f t="shared" si="1"/>
        <v>0</v>
      </c>
      <c r="L17" s="136"/>
      <c r="M17" s="137">
        <f t="shared" si="2"/>
        <v>0</v>
      </c>
      <c r="N17" s="136"/>
      <c r="O17" s="136"/>
      <c r="P17" s="136"/>
      <c r="Q17" s="138">
        <f t="shared" si="3"/>
        <v>0</v>
      </c>
      <c r="R17" s="80" t="str">
        <f t="shared" si="4"/>
        <v>OK</v>
      </c>
      <c r="S17" s="199"/>
      <c r="T17" s="69"/>
      <c r="U17" s="68"/>
      <c r="V17" s="68"/>
      <c r="W17" s="68"/>
      <c r="X17" s="68"/>
      <c r="Y17" s="68"/>
      <c r="Z17" s="68"/>
      <c r="AA17" s="68"/>
      <c r="AB17" s="68"/>
      <c r="AC17" s="68"/>
      <c r="AD17" s="68"/>
      <c r="AE17" s="68"/>
      <c r="AF17" s="68"/>
      <c r="AG17" s="68"/>
    </row>
    <row r="18" spans="1:33" ht="39.950000000000003" customHeight="1" x14ac:dyDescent="0.25">
      <c r="A18" s="222"/>
      <c r="B18" s="33">
        <v>19</v>
      </c>
      <c r="C18" s="224"/>
      <c r="D18" s="65" t="s">
        <v>41</v>
      </c>
      <c r="E18" s="86" t="s">
        <v>67</v>
      </c>
      <c r="F18" s="66" t="s">
        <v>76</v>
      </c>
      <c r="G18" s="67" t="s">
        <v>77</v>
      </c>
      <c r="H18" s="30">
        <v>6028</v>
      </c>
      <c r="I18" s="91">
        <v>0</v>
      </c>
      <c r="J18" s="134">
        <f t="shared" si="0"/>
        <v>0</v>
      </c>
      <c r="K18" s="135">
        <f t="shared" si="1"/>
        <v>0</v>
      </c>
      <c r="L18" s="136"/>
      <c r="M18" s="137">
        <f t="shared" si="2"/>
        <v>0</v>
      </c>
      <c r="N18" s="136"/>
      <c r="O18" s="136"/>
      <c r="P18" s="136"/>
      <c r="Q18" s="138">
        <f t="shared" si="3"/>
        <v>0</v>
      </c>
      <c r="R18" s="80" t="str">
        <f t="shared" si="4"/>
        <v>OK</v>
      </c>
      <c r="S18" s="199"/>
      <c r="T18" s="69"/>
      <c r="U18" s="68"/>
      <c r="V18" s="68"/>
      <c r="W18" s="68"/>
      <c r="X18" s="68"/>
      <c r="Y18" s="68"/>
      <c r="Z18" s="68"/>
      <c r="AA18" s="68"/>
      <c r="AB18" s="68"/>
      <c r="AC18" s="68"/>
      <c r="AD18" s="68"/>
      <c r="AE18" s="68"/>
      <c r="AF18" s="68"/>
      <c r="AG18" s="68"/>
    </row>
    <row r="19" spans="1:33" ht="39.950000000000003" customHeight="1" x14ac:dyDescent="0.25">
      <c r="A19" s="222"/>
      <c r="B19" s="36">
        <v>20</v>
      </c>
      <c r="C19" s="224"/>
      <c r="D19" s="49" t="s">
        <v>42</v>
      </c>
      <c r="E19" s="87" t="s">
        <v>68</v>
      </c>
      <c r="F19" s="51" t="s">
        <v>76</v>
      </c>
      <c r="G19" s="50" t="s">
        <v>77</v>
      </c>
      <c r="H19" s="28">
        <v>8100</v>
      </c>
      <c r="I19" s="91">
        <v>0</v>
      </c>
      <c r="J19" s="134">
        <f t="shared" si="0"/>
        <v>0</v>
      </c>
      <c r="K19" s="135">
        <f t="shared" si="1"/>
        <v>0</v>
      </c>
      <c r="L19" s="136"/>
      <c r="M19" s="137">
        <f t="shared" si="2"/>
        <v>0</v>
      </c>
      <c r="N19" s="136"/>
      <c r="O19" s="136"/>
      <c r="P19" s="136"/>
      <c r="Q19" s="138">
        <f t="shared" si="3"/>
        <v>0</v>
      </c>
      <c r="R19" s="80" t="str">
        <f t="shared" si="4"/>
        <v>OK</v>
      </c>
      <c r="S19" s="199"/>
      <c r="T19" s="8"/>
      <c r="U19" s="8"/>
      <c r="V19" s="8"/>
      <c r="W19" s="8"/>
      <c r="X19" s="8"/>
      <c r="Y19" s="8"/>
      <c r="Z19" s="8"/>
      <c r="AA19" s="8"/>
      <c r="AB19" s="68"/>
      <c r="AC19" s="68"/>
      <c r="AD19" s="68"/>
      <c r="AE19" s="68"/>
      <c r="AF19" s="68"/>
      <c r="AG19" s="8"/>
    </row>
    <row r="20" spans="1:33" ht="39.950000000000003" customHeight="1" x14ac:dyDescent="0.25">
      <c r="A20" s="222"/>
      <c r="B20" s="33">
        <v>21</v>
      </c>
      <c r="C20" s="224"/>
      <c r="D20" s="71" t="s">
        <v>43</v>
      </c>
      <c r="E20" s="88" t="s">
        <v>69</v>
      </c>
      <c r="F20" s="73" t="s">
        <v>76</v>
      </c>
      <c r="G20" s="72" t="s">
        <v>77</v>
      </c>
      <c r="H20" s="30">
        <v>6925.08</v>
      </c>
      <c r="I20" s="91">
        <v>0</v>
      </c>
      <c r="J20" s="134">
        <f t="shared" si="0"/>
        <v>0</v>
      </c>
      <c r="K20" s="135">
        <f t="shared" si="1"/>
        <v>0</v>
      </c>
      <c r="L20" s="136"/>
      <c r="M20" s="137">
        <f t="shared" si="2"/>
        <v>0</v>
      </c>
      <c r="N20" s="136"/>
      <c r="O20" s="136"/>
      <c r="P20" s="136"/>
      <c r="Q20" s="138">
        <f t="shared" si="3"/>
        <v>0</v>
      </c>
      <c r="R20" s="80" t="str">
        <f t="shared" si="4"/>
        <v>OK</v>
      </c>
      <c r="S20" s="199"/>
      <c r="T20" s="68"/>
      <c r="U20" s="68"/>
      <c r="V20" s="68"/>
      <c r="W20" s="68"/>
      <c r="X20" s="68"/>
      <c r="Y20" s="68"/>
      <c r="Z20" s="68"/>
      <c r="AA20" s="68"/>
      <c r="AB20" s="68"/>
      <c r="AC20" s="68"/>
      <c r="AD20" s="68"/>
      <c r="AE20" s="68"/>
      <c r="AF20" s="68"/>
      <c r="AG20" s="68"/>
    </row>
    <row r="21" spans="1:33" ht="39.950000000000003" customHeight="1" x14ac:dyDescent="0.25">
      <c r="A21" s="223"/>
      <c r="B21" s="36">
        <v>22</v>
      </c>
      <c r="C21" s="206"/>
      <c r="D21" s="71" t="s">
        <v>44</v>
      </c>
      <c r="E21" s="88" t="s">
        <v>70</v>
      </c>
      <c r="F21" s="73" t="s">
        <v>76</v>
      </c>
      <c r="G21" s="72" t="s">
        <v>77</v>
      </c>
      <c r="H21" s="30">
        <v>6762.77</v>
      </c>
      <c r="I21" s="91">
        <v>0</v>
      </c>
      <c r="J21" s="134">
        <f t="shared" si="0"/>
        <v>0</v>
      </c>
      <c r="K21" s="135">
        <f t="shared" si="1"/>
        <v>0</v>
      </c>
      <c r="L21" s="136"/>
      <c r="M21" s="137">
        <f t="shared" si="2"/>
        <v>0</v>
      </c>
      <c r="N21" s="136"/>
      <c r="O21" s="136"/>
      <c r="P21" s="136"/>
      <c r="Q21" s="138">
        <f t="shared" si="3"/>
        <v>0</v>
      </c>
      <c r="R21" s="80" t="str">
        <f t="shared" si="4"/>
        <v>OK</v>
      </c>
      <c r="S21" s="199"/>
      <c r="T21" s="68"/>
      <c r="U21" s="68"/>
      <c r="V21" s="68"/>
      <c r="W21" s="68"/>
      <c r="X21" s="68"/>
      <c r="Y21" s="68"/>
      <c r="Z21" s="68"/>
      <c r="AA21" s="68"/>
      <c r="AB21" s="68"/>
      <c r="AC21" s="68"/>
      <c r="AD21" s="68"/>
      <c r="AE21" s="68"/>
      <c r="AF21" s="68"/>
      <c r="AG21" s="68"/>
    </row>
    <row r="22" spans="1:33" ht="39.950000000000003" customHeight="1" x14ac:dyDescent="0.25">
      <c r="A22" s="46">
        <v>15</v>
      </c>
      <c r="B22" s="33">
        <v>23</v>
      </c>
      <c r="C22" s="56" t="s">
        <v>80</v>
      </c>
      <c r="D22" s="71" t="s">
        <v>45</v>
      </c>
      <c r="E22" s="88" t="s">
        <v>71</v>
      </c>
      <c r="F22" s="73" t="s">
        <v>76</v>
      </c>
      <c r="G22" s="72" t="s">
        <v>77</v>
      </c>
      <c r="H22" s="30">
        <v>30100</v>
      </c>
      <c r="I22" s="91">
        <v>0</v>
      </c>
      <c r="J22" s="134">
        <f t="shared" si="0"/>
        <v>0</v>
      </c>
      <c r="K22" s="135">
        <f t="shared" si="1"/>
        <v>0</v>
      </c>
      <c r="L22" s="136"/>
      <c r="M22" s="137">
        <f t="shared" si="2"/>
        <v>0</v>
      </c>
      <c r="N22" s="136"/>
      <c r="O22" s="136"/>
      <c r="P22" s="136"/>
      <c r="Q22" s="138">
        <f t="shared" si="3"/>
        <v>0</v>
      </c>
      <c r="R22" s="80" t="str">
        <f t="shared" si="4"/>
        <v>OK</v>
      </c>
      <c r="S22" s="199"/>
      <c r="T22" s="68"/>
      <c r="U22" s="68"/>
      <c r="V22" s="68"/>
      <c r="W22" s="68"/>
      <c r="X22" s="68"/>
      <c r="Y22" s="68"/>
      <c r="Z22" s="68"/>
      <c r="AA22" s="68"/>
      <c r="AB22" s="68"/>
      <c r="AC22" s="68"/>
      <c r="AD22" s="68"/>
      <c r="AE22" s="68"/>
      <c r="AF22" s="68"/>
      <c r="AG22" s="68"/>
    </row>
    <row r="23" spans="1:33" ht="49.5" customHeight="1" x14ac:dyDescent="0.25">
      <c r="A23" s="46">
        <v>16</v>
      </c>
      <c r="B23" s="36">
        <v>24</v>
      </c>
      <c r="C23" s="70" t="s">
        <v>86</v>
      </c>
      <c r="D23" s="71" t="s">
        <v>46</v>
      </c>
      <c r="E23" s="88" t="s">
        <v>72</v>
      </c>
      <c r="F23" s="73" t="s">
        <v>76</v>
      </c>
      <c r="G23" s="72" t="s">
        <v>77</v>
      </c>
      <c r="H23" s="30">
        <v>3239.6</v>
      </c>
      <c r="I23" s="91">
        <v>0</v>
      </c>
      <c r="J23" s="134">
        <f t="shared" si="0"/>
        <v>0</v>
      </c>
      <c r="K23" s="135">
        <f t="shared" si="1"/>
        <v>0</v>
      </c>
      <c r="L23" s="136"/>
      <c r="M23" s="137">
        <f t="shared" si="2"/>
        <v>0</v>
      </c>
      <c r="N23" s="136"/>
      <c r="O23" s="136"/>
      <c r="P23" s="136"/>
      <c r="Q23" s="138">
        <f t="shared" si="3"/>
        <v>0</v>
      </c>
      <c r="R23" s="80" t="str">
        <f t="shared" si="4"/>
        <v>OK</v>
      </c>
      <c r="S23" s="199"/>
      <c r="T23" s="68"/>
      <c r="U23" s="68"/>
      <c r="V23" s="68"/>
      <c r="W23" s="68"/>
      <c r="X23" s="68"/>
      <c r="Y23" s="68"/>
      <c r="Z23" s="68"/>
      <c r="AA23" s="68"/>
      <c r="AB23" s="68"/>
      <c r="AC23" s="68"/>
      <c r="AD23" s="68"/>
      <c r="AE23" s="68"/>
      <c r="AF23" s="68"/>
      <c r="AG23" s="68"/>
    </row>
    <row r="24" spans="1:33" ht="39.950000000000003" customHeight="1" x14ac:dyDescent="0.25">
      <c r="A24" s="46">
        <v>18</v>
      </c>
      <c r="B24" s="36">
        <v>26</v>
      </c>
      <c r="C24" s="56" t="s">
        <v>80</v>
      </c>
      <c r="D24" s="71" t="s">
        <v>47</v>
      </c>
      <c r="E24" s="88" t="s">
        <v>73</v>
      </c>
      <c r="F24" s="73" t="s">
        <v>76</v>
      </c>
      <c r="G24" s="72" t="s">
        <v>77</v>
      </c>
      <c r="H24" s="30">
        <v>2140.61</v>
      </c>
      <c r="I24" s="91">
        <v>0</v>
      </c>
      <c r="J24" s="134">
        <f t="shared" si="0"/>
        <v>0</v>
      </c>
      <c r="K24" s="135">
        <f t="shared" si="1"/>
        <v>0</v>
      </c>
      <c r="L24" s="136"/>
      <c r="M24" s="137">
        <f t="shared" si="2"/>
        <v>0</v>
      </c>
      <c r="N24" s="136"/>
      <c r="O24" s="136"/>
      <c r="P24" s="136"/>
      <c r="Q24" s="138">
        <f t="shared" si="3"/>
        <v>0</v>
      </c>
      <c r="R24" s="80" t="str">
        <f t="shared" si="4"/>
        <v>OK</v>
      </c>
      <c r="S24" s="199"/>
      <c r="T24" s="68"/>
      <c r="U24" s="68"/>
      <c r="V24" s="68"/>
      <c r="W24" s="68"/>
      <c r="X24" s="68"/>
      <c r="Y24" s="68"/>
      <c r="Z24" s="68"/>
      <c r="AA24" s="68"/>
      <c r="AB24" s="68"/>
      <c r="AC24" s="68"/>
      <c r="AD24" s="68"/>
      <c r="AE24" s="68"/>
      <c r="AF24" s="68"/>
      <c r="AG24" s="68"/>
    </row>
    <row r="25" spans="1:33" ht="39.950000000000003" customHeight="1" x14ac:dyDescent="0.25">
      <c r="A25" s="46">
        <v>19</v>
      </c>
      <c r="B25" s="33">
        <v>27</v>
      </c>
      <c r="C25" s="64" t="s">
        <v>82</v>
      </c>
      <c r="D25" s="71" t="s">
        <v>48</v>
      </c>
      <c r="E25" s="88" t="s">
        <v>74</v>
      </c>
      <c r="F25" s="73" t="s">
        <v>76</v>
      </c>
      <c r="G25" s="72" t="s">
        <v>77</v>
      </c>
      <c r="H25" s="30">
        <v>4749.99</v>
      </c>
      <c r="I25" s="91">
        <v>0</v>
      </c>
      <c r="J25" s="134">
        <f t="shared" si="0"/>
        <v>0</v>
      </c>
      <c r="K25" s="135">
        <f t="shared" si="1"/>
        <v>0</v>
      </c>
      <c r="L25" s="136"/>
      <c r="M25" s="137">
        <f t="shared" si="2"/>
        <v>0</v>
      </c>
      <c r="N25" s="136"/>
      <c r="O25" s="136"/>
      <c r="P25" s="136"/>
      <c r="Q25" s="138">
        <f t="shared" si="3"/>
        <v>0</v>
      </c>
      <c r="R25" s="80" t="str">
        <f t="shared" si="4"/>
        <v>OK</v>
      </c>
      <c r="S25" s="199"/>
      <c r="T25" s="68"/>
      <c r="U25" s="68"/>
      <c r="V25" s="68"/>
      <c r="W25" s="68"/>
      <c r="X25" s="68"/>
      <c r="Y25" s="68"/>
      <c r="Z25" s="68"/>
      <c r="AA25" s="68"/>
      <c r="AB25" s="68"/>
      <c r="AC25" s="68"/>
      <c r="AD25" s="68"/>
      <c r="AE25" s="68"/>
      <c r="AF25" s="68"/>
      <c r="AG25" s="68"/>
    </row>
    <row r="26" spans="1:33" ht="39.950000000000003" customHeight="1" x14ac:dyDescent="0.25">
      <c r="A26" s="221">
        <v>20</v>
      </c>
      <c r="B26" s="36">
        <v>28</v>
      </c>
      <c r="C26" s="225" t="s">
        <v>87</v>
      </c>
      <c r="D26" s="71" t="s">
        <v>49</v>
      </c>
      <c r="E26" s="88" t="s">
        <v>75</v>
      </c>
      <c r="F26" s="73" t="s">
        <v>76</v>
      </c>
      <c r="G26" s="72" t="s">
        <v>77</v>
      </c>
      <c r="H26" s="30">
        <v>19713</v>
      </c>
      <c r="I26" s="91">
        <v>1</v>
      </c>
      <c r="J26" s="134">
        <f t="shared" si="0"/>
        <v>1</v>
      </c>
      <c r="K26" s="135">
        <f t="shared" si="1"/>
        <v>1</v>
      </c>
      <c r="L26" s="136"/>
      <c r="M26" s="137">
        <f t="shared" si="2"/>
        <v>0</v>
      </c>
      <c r="N26" s="136"/>
      <c r="O26" s="136"/>
      <c r="P26" s="136"/>
      <c r="Q26" s="138">
        <f t="shared" si="3"/>
        <v>0</v>
      </c>
      <c r="R26" s="80" t="str">
        <f t="shared" si="4"/>
        <v>OK</v>
      </c>
      <c r="S26" s="196">
        <v>1</v>
      </c>
      <c r="T26" s="68"/>
      <c r="U26" s="68"/>
      <c r="V26" s="68"/>
      <c r="W26" s="68"/>
      <c r="X26" s="68"/>
      <c r="Y26" s="68"/>
      <c r="Z26" s="68"/>
      <c r="AA26" s="68"/>
      <c r="AB26" s="68"/>
      <c r="AC26" s="68"/>
      <c r="AD26" s="68"/>
      <c r="AE26" s="68"/>
      <c r="AF26" s="68"/>
      <c r="AG26" s="68"/>
    </row>
    <row r="27" spans="1:33" ht="39.950000000000003" customHeight="1" x14ac:dyDescent="0.25">
      <c r="A27" s="222"/>
      <c r="B27" s="33">
        <v>29</v>
      </c>
      <c r="C27" s="226"/>
      <c r="D27" s="71" t="s">
        <v>50</v>
      </c>
      <c r="E27" s="88" t="s">
        <v>75</v>
      </c>
      <c r="F27" s="73" t="s">
        <v>76</v>
      </c>
      <c r="G27" s="72" t="s">
        <v>77</v>
      </c>
      <c r="H27" s="30">
        <v>19713</v>
      </c>
      <c r="I27" s="91">
        <v>0</v>
      </c>
      <c r="J27" s="134">
        <f t="shared" si="0"/>
        <v>0</v>
      </c>
      <c r="K27" s="135">
        <f t="shared" si="1"/>
        <v>0</v>
      </c>
      <c r="L27" s="136"/>
      <c r="M27" s="137">
        <f t="shared" si="2"/>
        <v>0</v>
      </c>
      <c r="N27" s="136"/>
      <c r="O27" s="136"/>
      <c r="P27" s="136"/>
      <c r="Q27" s="138">
        <f t="shared" si="3"/>
        <v>0</v>
      </c>
      <c r="R27" s="80" t="str">
        <f t="shared" si="4"/>
        <v>OK</v>
      </c>
      <c r="S27" s="199"/>
      <c r="T27" s="68"/>
      <c r="U27" s="68"/>
      <c r="V27" s="68"/>
      <c r="W27" s="68"/>
      <c r="X27" s="68"/>
      <c r="Y27" s="68"/>
      <c r="Z27" s="68"/>
      <c r="AA27" s="68"/>
      <c r="AB27" s="68"/>
      <c r="AC27" s="68"/>
      <c r="AD27" s="68"/>
      <c r="AE27" s="68"/>
      <c r="AF27" s="68"/>
      <c r="AG27" s="68"/>
    </row>
    <row r="28" spans="1:33" ht="39.950000000000003" customHeight="1" x14ac:dyDescent="0.25">
      <c r="A28" s="222"/>
      <c r="B28" s="36">
        <v>30</v>
      </c>
      <c r="C28" s="226"/>
      <c r="D28" s="71" t="s">
        <v>51</v>
      </c>
      <c r="E28" s="88" t="s">
        <v>75</v>
      </c>
      <c r="F28" s="73" t="s">
        <v>76</v>
      </c>
      <c r="G28" s="72" t="s">
        <v>77</v>
      </c>
      <c r="H28" s="30">
        <v>26239</v>
      </c>
      <c r="I28" s="91">
        <v>0</v>
      </c>
      <c r="J28" s="134">
        <f t="shared" si="0"/>
        <v>0</v>
      </c>
      <c r="K28" s="135">
        <f t="shared" si="1"/>
        <v>0</v>
      </c>
      <c r="L28" s="136"/>
      <c r="M28" s="137">
        <f t="shared" si="2"/>
        <v>0</v>
      </c>
      <c r="N28" s="136"/>
      <c r="O28" s="136"/>
      <c r="P28" s="136"/>
      <c r="Q28" s="138">
        <f t="shared" si="3"/>
        <v>0</v>
      </c>
      <c r="R28" s="80" t="str">
        <f t="shared" si="4"/>
        <v>OK</v>
      </c>
      <c r="S28" s="199"/>
      <c r="T28" s="68"/>
      <c r="U28" s="68"/>
      <c r="V28" s="68"/>
      <c r="W28" s="68"/>
      <c r="X28" s="68"/>
      <c r="Y28" s="68"/>
      <c r="Z28" s="68"/>
      <c r="AA28" s="68"/>
      <c r="AB28" s="68"/>
      <c r="AC28" s="68"/>
      <c r="AD28" s="68"/>
      <c r="AE28" s="68"/>
      <c r="AF28" s="68"/>
      <c r="AG28" s="68"/>
    </row>
    <row r="29" spans="1:33" ht="27.95" customHeight="1" x14ac:dyDescent="0.25">
      <c r="A29" s="223"/>
      <c r="B29" s="60">
        <v>31</v>
      </c>
      <c r="C29" s="227"/>
      <c r="D29" s="49" t="s">
        <v>52</v>
      </c>
      <c r="E29" s="87" t="s">
        <v>75</v>
      </c>
      <c r="F29" s="61" t="s">
        <v>76</v>
      </c>
      <c r="G29" s="62" t="s">
        <v>77</v>
      </c>
      <c r="H29" s="63">
        <v>63503</v>
      </c>
      <c r="I29" s="91">
        <v>0</v>
      </c>
      <c r="J29" s="134">
        <f t="shared" si="0"/>
        <v>0</v>
      </c>
      <c r="K29" s="135">
        <f t="shared" si="1"/>
        <v>0</v>
      </c>
      <c r="L29" s="136"/>
      <c r="M29" s="137">
        <f t="shared" si="2"/>
        <v>0</v>
      </c>
      <c r="N29" s="136"/>
      <c r="O29" s="136"/>
      <c r="P29" s="136"/>
      <c r="Q29" s="138">
        <f t="shared" si="3"/>
        <v>0</v>
      </c>
      <c r="R29" s="80" t="str">
        <f t="shared" si="4"/>
        <v>OK</v>
      </c>
      <c r="S29" s="199"/>
      <c r="T29" s="8"/>
      <c r="U29" s="8"/>
      <c r="V29" s="8"/>
      <c r="W29" s="8"/>
      <c r="X29" s="8"/>
      <c r="Y29" s="8"/>
      <c r="Z29" s="8"/>
      <c r="AA29" s="8"/>
      <c r="AB29" s="68"/>
      <c r="AC29" s="68"/>
      <c r="AD29" s="68"/>
      <c r="AE29" s="68"/>
      <c r="AF29" s="68"/>
      <c r="AG29" s="8"/>
    </row>
    <row r="30" spans="1:33" s="45" customFormat="1" ht="15.75" x14ac:dyDescent="0.25">
      <c r="A30" s="39"/>
      <c r="B30" s="39"/>
      <c r="C30" s="89"/>
      <c r="D30" s="40"/>
      <c r="E30" s="41"/>
      <c r="F30" s="41"/>
      <c r="G30" s="41"/>
      <c r="H30" s="42"/>
      <c r="I30" s="152">
        <f>SUM(I4:I29)</f>
        <v>1</v>
      </c>
      <c r="L30" s="92"/>
      <c r="M30" s="92"/>
      <c r="N30" s="92"/>
      <c r="O30" s="92"/>
      <c r="P30" s="92"/>
      <c r="Q30" s="203">
        <f>SUM(Q4:Q29)</f>
        <v>0</v>
      </c>
      <c r="R30" s="43"/>
      <c r="S30" s="44">
        <f t="shared" ref="S30:AA30" si="5">SUMPRODUCT($H$4:$H$29,S4:S29)</f>
        <v>19713</v>
      </c>
      <c r="T30" s="44">
        <f t="shared" si="5"/>
        <v>0</v>
      </c>
      <c r="U30" s="44">
        <f t="shared" si="5"/>
        <v>0</v>
      </c>
      <c r="V30" s="44">
        <f t="shared" si="5"/>
        <v>0</v>
      </c>
      <c r="W30" s="44">
        <f t="shared" si="5"/>
        <v>0</v>
      </c>
      <c r="X30" s="44">
        <f t="shared" si="5"/>
        <v>0</v>
      </c>
      <c r="Y30" s="44">
        <f t="shared" si="5"/>
        <v>0</v>
      </c>
      <c r="Z30" s="44">
        <f t="shared" si="5"/>
        <v>0</v>
      </c>
      <c r="AA30" s="44">
        <f t="shared" si="5"/>
        <v>0</v>
      </c>
      <c r="AB30" s="44"/>
      <c r="AC30" s="44"/>
      <c r="AD30" s="44"/>
      <c r="AE30" s="44"/>
      <c r="AF30" s="44"/>
      <c r="AG30" s="44">
        <f>SUMPRODUCT($H$4:$H$29,AG4:AG29)</f>
        <v>0</v>
      </c>
    </row>
    <row r="31" spans="1:33" ht="16.5" thickBot="1" x14ac:dyDescent="0.3">
      <c r="I31" s="143">
        <f>SUMPRODUCT($H$4:$H$29,I4:I29)</f>
        <v>19713</v>
      </c>
      <c r="J31" s="143">
        <f>SUMPRODUCT($H$4:$H$29,J4:J29)</f>
        <v>19713</v>
      </c>
      <c r="K31" s="143">
        <f>SUMPRODUCT($H$4:$H$29,K4:K29)</f>
        <v>19713</v>
      </c>
      <c r="S31" s="198"/>
      <c r="T31" s="26"/>
    </row>
    <row r="32" spans="1:33" ht="15.75" thickBot="1" x14ac:dyDescent="0.3">
      <c r="C32" s="228" t="s">
        <v>103</v>
      </c>
      <c r="D32" s="229"/>
      <c r="E32" s="229"/>
      <c r="F32" s="229"/>
      <c r="G32" s="229"/>
      <c r="H32" s="230"/>
      <c r="S32" s="198"/>
    </row>
  </sheetData>
  <autoFilter ref="A3:AG30" xr:uid="{00000000-0001-0000-0000-000000000000}"/>
  <mergeCells count="27">
    <mergeCell ref="C32:H32"/>
    <mergeCell ref="A4:A8"/>
    <mergeCell ref="C4:C8"/>
    <mergeCell ref="A17:A21"/>
    <mergeCell ref="C17:C21"/>
    <mergeCell ref="A26:A29"/>
    <mergeCell ref="C26:C29"/>
    <mergeCell ref="AG1:AG2"/>
    <mergeCell ref="V1:V2"/>
    <mergeCell ref="W1:W2"/>
    <mergeCell ref="X1:X2"/>
    <mergeCell ref="Y1:Y2"/>
    <mergeCell ref="Z1:Z2"/>
    <mergeCell ref="AA1:AA2"/>
    <mergeCell ref="AB1:AB2"/>
    <mergeCell ref="AC1:AC2"/>
    <mergeCell ref="AD1:AD2"/>
    <mergeCell ref="AE1:AE2"/>
    <mergeCell ref="AF1:AF2"/>
    <mergeCell ref="U1:U2"/>
    <mergeCell ref="A2:H2"/>
    <mergeCell ref="I2:R2"/>
    <mergeCell ref="A1:C1"/>
    <mergeCell ref="D1:H1"/>
    <mergeCell ref="I1:R1"/>
    <mergeCell ref="S1:S2"/>
    <mergeCell ref="T1:T2"/>
  </mergeCells>
  <conditionalFormatting sqref="T4:AG29">
    <cfRule type="cellIs" dxfId="20" priority="3" stopIfTrue="1" operator="greaterThan">
      <formula>0</formula>
    </cfRule>
    <cfRule type="cellIs" dxfId="19" priority="4" stopIfTrue="1" operator="greaterThan">
      <formula>0</formula>
    </cfRule>
    <cfRule type="cellIs" dxfId="18" priority="5"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7F2E8-7953-4ED2-B730-B0E552FFCAA8}">
  <dimension ref="A1:AG33"/>
  <sheetViews>
    <sheetView topLeftCell="A13" zoomScale="70" zoomScaleNormal="70" workbookViewId="0">
      <selection activeCell="L24" sqref="L24"/>
    </sheetView>
  </sheetViews>
  <sheetFormatPr defaultColWidth="9.7109375" defaultRowHeight="15" x14ac:dyDescent="0.25"/>
  <cols>
    <col min="1" max="2" width="7.85546875" style="3" customWidth="1"/>
    <col min="3" max="3" width="29.42578125" style="90" customWidth="1"/>
    <col min="4" max="4" width="39.42578125" style="18" customWidth="1"/>
    <col min="5" max="5" width="26" style="19" customWidth="1"/>
    <col min="6" max="6" width="18.85546875" style="19" customWidth="1"/>
    <col min="7" max="7" width="16.28515625" style="19" customWidth="1"/>
    <col min="8" max="8" width="19.140625" style="2" customWidth="1"/>
    <col min="9" max="9" width="19.5703125" style="93" bestFit="1" customWidth="1"/>
    <col min="10" max="16" width="13.28515625" style="93" customWidth="1"/>
    <col min="17" max="17" width="12.85546875" style="20" customWidth="1"/>
    <col min="18" max="18" width="12.42578125" style="7" customWidth="1"/>
    <col min="19" max="19" width="15.140625" style="6" customWidth="1"/>
    <col min="20" max="20" width="13.42578125" style="6" customWidth="1"/>
    <col min="21" max="21" width="13.42578125" style="4" customWidth="1"/>
    <col min="22" max="22" width="14.140625" style="4" customWidth="1"/>
    <col min="23" max="23" width="14.140625" style="1" customWidth="1"/>
    <col min="24" max="24" width="14" style="1" bestFit="1" customWidth="1"/>
    <col min="25" max="25" width="14.140625" style="1" customWidth="1"/>
    <col min="26" max="26" width="14.42578125" style="5" customWidth="1"/>
    <col min="27" max="27" width="15.28515625" style="1" customWidth="1"/>
    <col min="28" max="29" width="14.42578125" style="1" customWidth="1"/>
    <col min="30" max="30" width="14.5703125" style="1" customWidth="1"/>
    <col min="31" max="31" width="14" style="1" customWidth="1"/>
    <col min="32" max="32" width="15" style="1" customWidth="1"/>
    <col min="33" max="33" width="14.85546875" style="1" customWidth="1"/>
    <col min="34" max="16384" width="9.7109375" style="1"/>
  </cols>
  <sheetData>
    <row r="1" spans="1:33" ht="38.25" customHeight="1" x14ac:dyDescent="0.25">
      <c r="A1" s="218" t="s">
        <v>78</v>
      </c>
      <c r="B1" s="218"/>
      <c r="C1" s="218"/>
      <c r="D1" s="218" t="s">
        <v>105</v>
      </c>
      <c r="E1" s="218"/>
      <c r="F1" s="218"/>
      <c r="G1" s="218"/>
      <c r="H1" s="218"/>
      <c r="I1" s="219" t="s">
        <v>23</v>
      </c>
      <c r="J1" s="220"/>
      <c r="K1" s="220"/>
      <c r="L1" s="220"/>
      <c r="M1" s="220"/>
      <c r="N1" s="220"/>
      <c r="O1" s="220"/>
      <c r="P1" s="220"/>
      <c r="Q1" s="219"/>
      <c r="R1" s="219"/>
      <c r="S1" s="232" t="s">
        <v>151</v>
      </c>
      <c r="T1" s="232" t="s">
        <v>152</v>
      </c>
      <c r="U1" s="232" t="s">
        <v>153</v>
      </c>
      <c r="V1" s="210" t="s">
        <v>19</v>
      </c>
      <c r="W1" s="210" t="s">
        <v>19</v>
      </c>
      <c r="X1" s="210" t="s">
        <v>19</v>
      </c>
      <c r="Y1" s="210" t="s">
        <v>19</v>
      </c>
      <c r="Z1" s="210" t="s">
        <v>19</v>
      </c>
      <c r="AA1" s="210" t="s">
        <v>19</v>
      </c>
      <c r="AB1" s="210" t="s">
        <v>19</v>
      </c>
      <c r="AC1" s="210" t="s">
        <v>19</v>
      </c>
      <c r="AD1" s="210" t="s">
        <v>19</v>
      </c>
      <c r="AE1" s="210" t="s">
        <v>19</v>
      </c>
      <c r="AF1" s="210" t="s">
        <v>19</v>
      </c>
      <c r="AG1" s="210" t="s">
        <v>19</v>
      </c>
    </row>
    <row r="2" spans="1:33" ht="33.75" customHeight="1" x14ac:dyDescent="0.25">
      <c r="A2" s="215" t="s">
        <v>96</v>
      </c>
      <c r="B2" s="216"/>
      <c r="C2" s="216"/>
      <c r="D2" s="216"/>
      <c r="E2" s="216"/>
      <c r="F2" s="216"/>
      <c r="G2" s="216"/>
      <c r="H2" s="217"/>
      <c r="I2" s="211" t="s">
        <v>22</v>
      </c>
      <c r="J2" s="212"/>
      <c r="K2" s="212"/>
      <c r="L2" s="212"/>
      <c r="M2" s="212"/>
      <c r="N2" s="212"/>
      <c r="O2" s="212"/>
      <c r="P2" s="212"/>
      <c r="Q2" s="213"/>
      <c r="R2" s="214"/>
      <c r="S2" s="233"/>
      <c r="T2" s="233"/>
      <c r="U2" s="233"/>
      <c r="V2" s="210"/>
      <c r="W2" s="210"/>
      <c r="X2" s="210"/>
      <c r="Y2" s="210"/>
      <c r="Z2" s="210"/>
      <c r="AA2" s="210"/>
      <c r="AB2" s="210"/>
      <c r="AC2" s="210"/>
      <c r="AD2" s="210"/>
      <c r="AE2" s="210"/>
      <c r="AF2" s="210"/>
      <c r="AG2" s="210"/>
    </row>
    <row r="3" spans="1:33" s="2" customFormat="1" ht="60" x14ac:dyDescent="0.2">
      <c r="A3" s="74" t="s">
        <v>4</v>
      </c>
      <c r="B3" s="74" t="s">
        <v>2</v>
      </c>
      <c r="C3" s="74" t="s">
        <v>15</v>
      </c>
      <c r="D3" s="74" t="s">
        <v>20</v>
      </c>
      <c r="E3" s="74" t="s">
        <v>25</v>
      </c>
      <c r="F3" s="74" t="s">
        <v>14</v>
      </c>
      <c r="G3" s="74" t="s">
        <v>3</v>
      </c>
      <c r="H3" s="79" t="s">
        <v>17</v>
      </c>
      <c r="I3" s="21" t="s">
        <v>21</v>
      </c>
      <c r="J3" s="140" t="s">
        <v>107</v>
      </c>
      <c r="K3" s="140" t="s">
        <v>108</v>
      </c>
      <c r="L3" s="140" t="s">
        <v>109</v>
      </c>
      <c r="M3" s="140" t="s">
        <v>110</v>
      </c>
      <c r="N3" s="140" t="s">
        <v>111</v>
      </c>
      <c r="O3" s="140" t="s">
        <v>112</v>
      </c>
      <c r="P3" s="140" t="s">
        <v>113</v>
      </c>
      <c r="Q3" s="141" t="s">
        <v>0</v>
      </c>
      <c r="R3" s="23" t="s">
        <v>1</v>
      </c>
      <c r="S3" s="202" t="s">
        <v>24</v>
      </c>
      <c r="T3" s="202" t="s">
        <v>24</v>
      </c>
      <c r="U3" s="195">
        <v>45427</v>
      </c>
      <c r="V3" s="17" t="s">
        <v>24</v>
      </c>
      <c r="W3" s="17" t="s">
        <v>24</v>
      </c>
      <c r="X3" s="17" t="s">
        <v>24</v>
      </c>
      <c r="Y3" s="17" t="s">
        <v>24</v>
      </c>
      <c r="Z3" s="17" t="s">
        <v>24</v>
      </c>
      <c r="AA3" s="17" t="s">
        <v>24</v>
      </c>
      <c r="AB3" s="17" t="s">
        <v>24</v>
      </c>
      <c r="AC3" s="17" t="s">
        <v>24</v>
      </c>
      <c r="AD3" s="17" t="s">
        <v>24</v>
      </c>
      <c r="AE3" s="17" t="s">
        <v>24</v>
      </c>
      <c r="AF3" s="17" t="s">
        <v>24</v>
      </c>
      <c r="AG3" s="17" t="s">
        <v>24</v>
      </c>
    </row>
    <row r="4" spans="1:33" ht="39.950000000000003" customHeight="1" x14ac:dyDescent="0.25">
      <c r="A4" s="207">
        <v>1</v>
      </c>
      <c r="B4" s="33">
        <v>1</v>
      </c>
      <c r="C4" s="204" t="s">
        <v>79</v>
      </c>
      <c r="D4" s="75" t="s">
        <v>27</v>
      </c>
      <c r="E4" s="82" t="s">
        <v>53</v>
      </c>
      <c r="F4" s="34" t="s">
        <v>76</v>
      </c>
      <c r="G4" s="34" t="s">
        <v>77</v>
      </c>
      <c r="H4" s="35">
        <v>5826</v>
      </c>
      <c r="I4" s="91">
        <v>4</v>
      </c>
      <c r="J4" s="134">
        <f>IF(SUM(S4:AJ4)&gt;I4+L4,I4+L4,SUM(S4:AJ4))</f>
        <v>5</v>
      </c>
      <c r="K4" s="135">
        <f>(SUM(S4:AJ4))</f>
        <v>5</v>
      </c>
      <c r="L4" s="136">
        <v>1</v>
      </c>
      <c r="M4" s="137">
        <f>ROUND(IF(I4*0.25-0.5&lt;0,0,I4*0.25-0.5),0)-P4-N4</f>
        <v>1</v>
      </c>
      <c r="N4" s="136"/>
      <c r="O4" s="136"/>
      <c r="P4" s="136"/>
      <c r="Q4" s="138">
        <f>I4-(SUM(S4:AB4))+L4</f>
        <v>0</v>
      </c>
      <c r="R4" s="80" t="str">
        <f>IF(Q4&lt;0,"ATENÇÃO","OK")</f>
        <v>OK</v>
      </c>
      <c r="S4" s="196">
        <v>4</v>
      </c>
      <c r="T4" s="196">
        <v>1</v>
      </c>
      <c r="U4" s="199"/>
      <c r="V4" s="8"/>
      <c r="W4" s="8"/>
      <c r="X4" s="8"/>
      <c r="Y4" s="8"/>
      <c r="Z4" s="8"/>
      <c r="AA4" s="8"/>
      <c r="AB4" s="68"/>
      <c r="AC4" s="68"/>
      <c r="AD4" s="68"/>
      <c r="AE4" s="68"/>
      <c r="AF4" s="68"/>
      <c r="AG4" s="8"/>
    </row>
    <row r="5" spans="1:33" ht="39.950000000000003" customHeight="1" x14ac:dyDescent="0.25">
      <c r="A5" s="208"/>
      <c r="B5" s="36">
        <v>2</v>
      </c>
      <c r="C5" s="205"/>
      <c r="D5" s="75" t="s">
        <v>28</v>
      </c>
      <c r="E5" s="82" t="s">
        <v>54</v>
      </c>
      <c r="F5" s="37" t="s">
        <v>76</v>
      </c>
      <c r="G5" s="34" t="s">
        <v>77</v>
      </c>
      <c r="H5" s="38">
        <v>7768</v>
      </c>
      <c r="I5" s="91">
        <v>0</v>
      </c>
      <c r="J5" s="134">
        <f t="shared" ref="J5:J29" si="0">IF(SUM(S5:AJ5)&gt;I5+L5,I5+L5,SUM(S5:AJ5))</f>
        <v>0</v>
      </c>
      <c r="K5" s="135">
        <f t="shared" ref="K5:K29" si="1">(SUM(S5:AJ5))</f>
        <v>0</v>
      </c>
      <c r="L5" s="136"/>
      <c r="M5" s="137">
        <f t="shared" ref="M5:M29" si="2">ROUND(IF(I5*0.25-0.5&lt;0,0,I5*0.25-0.5),0)-P5-N5</f>
        <v>0</v>
      </c>
      <c r="N5" s="136"/>
      <c r="O5" s="136"/>
      <c r="P5" s="136"/>
      <c r="Q5" s="138">
        <f t="shared" ref="Q5:Q29" si="3">I5-(SUM(S5:AB5))+L5</f>
        <v>0</v>
      </c>
      <c r="R5" s="80" t="str">
        <f t="shared" ref="R5:R29" si="4">IF(Q5&lt;0,"ATENÇÃO","OK")</f>
        <v>OK</v>
      </c>
      <c r="S5" s="199"/>
      <c r="T5" s="197"/>
      <c r="U5" s="199"/>
      <c r="V5" s="8"/>
      <c r="W5" s="8"/>
      <c r="X5" s="8"/>
      <c r="Y5" s="8"/>
      <c r="Z5" s="8"/>
      <c r="AA5" s="8"/>
      <c r="AB5" s="68"/>
      <c r="AC5" s="68"/>
      <c r="AD5" s="68"/>
      <c r="AE5" s="68"/>
      <c r="AF5" s="68"/>
      <c r="AG5" s="8"/>
    </row>
    <row r="6" spans="1:33" ht="39.950000000000003" customHeight="1" x14ac:dyDescent="0.25">
      <c r="A6" s="208"/>
      <c r="B6" s="33">
        <v>3</v>
      </c>
      <c r="C6" s="205"/>
      <c r="D6" s="76" t="s">
        <v>29</v>
      </c>
      <c r="E6" s="83" t="s">
        <v>55</v>
      </c>
      <c r="F6" s="48" t="s">
        <v>76</v>
      </c>
      <c r="G6" s="48" t="s">
        <v>77</v>
      </c>
      <c r="H6" s="53">
        <v>3954</v>
      </c>
      <c r="I6" s="91">
        <v>0</v>
      </c>
      <c r="J6" s="134">
        <f t="shared" si="0"/>
        <v>0</v>
      </c>
      <c r="K6" s="135">
        <f t="shared" si="1"/>
        <v>0</v>
      </c>
      <c r="L6" s="136"/>
      <c r="M6" s="137">
        <f t="shared" si="2"/>
        <v>0</v>
      </c>
      <c r="N6" s="136"/>
      <c r="O6" s="136"/>
      <c r="P6" s="136"/>
      <c r="Q6" s="138">
        <f t="shared" si="3"/>
        <v>0</v>
      </c>
      <c r="R6" s="80" t="str">
        <f t="shared" si="4"/>
        <v>OK</v>
      </c>
      <c r="S6" s="199"/>
      <c r="T6" s="199"/>
      <c r="U6" s="199"/>
      <c r="V6" s="8"/>
      <c r="W6" s="8"/>
      <c r="X6" s="8"/>
      <c r="Y6" s="8"/>
      <c r="Z6" s="8"/>
      <c r="AA6" s="8"/>
      <c r="AB6" s="68"/>
      <c r="AC6" s="68"/>
      <c r="AD6" s="68"/>
      <c r="AE6" s="68"/>
      <c r="AF6" s="68"/>
      <c r="AG6" s="8"/>
    </row>
    <row r="7" spans="1:33" ht="39.950000000000003" customHeight="1" x14ac:dyDescent="0.25">
      <c r="A7" s="208"/>
      <c r="B7" s="36">
        <v>4</v>
      </c>
      <c r="C7" s="205"/>
      <c r="D7" s="76" t="s">
        <v>30</v>
      </c>
      <c r="E7" s="83" t="s">
        <v>56</v>
      </c>
      <c r="F7" s="47" t="s">
        <v>76</v>
      </c>
      <c r="G7" s="48" t="s">
        <v>77</v>
      </c>
      <c r="H7" s="30">
        <v>5272</v>
      </c>
      <c r="I7" s="91">
        <v>0</v>
      </c>
      <c r="J7" s="134">
        <f t="shared" si="0"/>
        <v>0</v>
      </c>
      <c r="K7" s="135">
        <f t="shared" si="1"/>
        <v>0</v>
      </c>
      <c r="L7" s="136"/>
      <c r="M7" s="137">
        <f t="shared" si="2"/>
        <v>0</v>
      </c>
      <c r="N7" s="136"/>
      <c r="O7" s="136"/>
      <c r="P7" s="136"/>
      <c r="Q7" s="138">
        <f t="shared" si="3"/>
        <v>0</v>
      </c>
      <c r="R7" s="80" t="str">
        <f t="shared" si="4"/>
        <v>OK</v>
      </c>
      <c r="S7" s="199"/>
      <c r="T7" s="199"/>
      <c r="U7" s="199"/>
      <c r="V7" s="8"/>
      <c r="W7" s="8"/>
      <c r="X7" s="8"/>
      <c r="Y7" s="8"/>
      <c r="Z7" s="8"/>
      <c r="AA7" s="8"/>
      <c r="AB7" s="68"/>
      <c r="AC7" s="68"/>
      <c r="AD7" s="68"/>
      <c r="AE7" s="68"/>
      <c r="AF7" s="68"/>
      <c r="AG7" s="8"/>
    </row>
    <row r="8" spans="1:33" ht="39.950000000000003" customHeight="1" x14ac:dyDescent="0.25">
      <c r="A8" s="209"/>
      <c r="B8" s="33">
        <v>5</v>
      </c>
      <c r="C8" s="206"/>
      <c r="D8" s="77" t="s">
        <v>31</v>
      </c>
      <c r="E8" s="84" t="s">
        <v>57</v>
      </c>
      <c r="F8" s="54" t="s">
        <v>76</v>
      </c>
      <c r="G8" s="55" t="s">
        <v>77</v>
      </c>
      <c r="H8" s="31">
        <v>1134.4000000000001</v>
      </c>
      <c r="I8" s="91">
        <v>0</v>
      </c>
      <c r="J8" s="134">
        <f t="shared" si="0"/>
        <v>0</v>
      </c>
      <c r="K8" s="135">
        <f t="shared" si="1"/>
        <v>0</v>
      </c>
      <c r="L8" s="136"/>
      <c r="M8" s="137">
        <f t="shared" si="2"/>
        <v>0</v>
      </c>
      <c r="N8" s="136"/>
      <c r="O8" s="136"/>
      <c r="P8" s="136"/>
      <c r="Q8" s="138">
        <f t="shared" si="3"/>
        <v>0</v>
      </c>
      <c r="R8" s="80" t="str">
        <f t="shared" si="4"/>
        <v>OK</v>
      </c>
      <c r="S8" s="199"/>
      <c r="T8" s="199"/>
      <c r="U8" s="199"/>
      <c r="V8" s="8"/>
      <c r="W8" s="8"/>
      <c r="X8" s="8"/>
      <c r="Y8" s="8"/>
      <c r="Z8" s="8"/>
      <c r="AA8" s="8"/>
      <c r="AB8" s="68"/>
      <c r="AC8" s="68"/>
      <c r="AD8" s="68"/>
      <c r="AE8" s="68"/>
      <c r="AF8" s="68"/>
      <c r="AG8" s="8"/>
    </row>
    <row r="9" spans="1:33" ht="39.950000000000003" customHeight="1" x14ac:dyDescent="0.25">
      <c r="A9" s="46">
        <v>3</v>
      </c>
      <c r="B9" s="33">
        <v>7</v>
      </c>
      <c r="C9" s="56" t="s">
        <v>80</v>
      </c>
      <c r="D9" s="57" t="s">
        <v>32</v>
      </c>
      <c r="E9" s="85" t="s">
        <v>58</v>
      </c>
      <c r="F9" s="59" t="s">
        <v>76</v>
      </c>
      <c r="G9" s="58" t="s">
        <v>77</v>
      </c>
      <c r="H9" s="30">
        <v>725</v>
      </c>
      <c r="I9" s="91">
        <v>0</v>
      </c>
      <c r="J9" s="134">
        <f t="shared" si="0"/>
        <v>0</v>
      </c>
      <c r="K9" s="135">
        <f t="shared" si="1"/>
        <v>0</v>
      </c>
      <c r="L9" s="136"/>
      <c r="M9" s="137">
        <f t="shared" si="2"/>
        <v>0</v>
      </c>
      <c r="N9" s="136"/>
      <c r="O9" s="136"/>
      <c r="P9" s="136"/>
      <c r="Q9" s="138">
        <f t="shared" si="3"/>
        <v>0</v>
      </c>
      <c r="R9" s="80" t="str">
        <f t="shared" si="4"/>
        <v>OK</v>
      </c>
      <c r="S9" s="199"/>
      <c r="T9" s="199"/>
      <c r="U9" s="199"/>
      <c r="V9" s="8"/>
      <c r="W9" s="8"/>
      <c r="X9" s="8"/>
      <c r="Y9" s="8"/>
      <c r="Z9" s="8"/>
      <c r="AA9" s="8"/>
      <c r="AB9" s="68"/>
      <c r="AC9" s="68"/>
      <c r="AD9" s="68"/>
      <c r="AE9" s="68"/>
      <c r="AF9" s="68"/>
      <c r="AG9" s="8"/>
    </row>
    <row r="10" spans="1:33" ht="39.950000000000003" customHeight="1" x14ac:dyDescent="0.25">
      <c r="A10" s="29">
        <v>4</v>
      </c>
      <c r="B10" s="36">
        <v>8</v>
      </c>
      <c r="C10" s="56" t="s">
        <v>80</v>
      </c>
      <c r="D10" s="65" t="s">
        <v>33</v>
      </c>
      <c r="E10" s="86" t="s">
        <v>59</v>
      </c>
      <c r="F10" s="66" t="s">
        <v>76</v>
      </c>
      <c r="G10" s="67" t="s">
        <v>77</v>
      </c>
      <c r="H10" s="30">
        <v>1983.33</v>
      </c>
      <c r="I10" s="91">
        <v>0</v>
      </c>
      <c r="J10" s="134">
        <f t="shared" si="0"/>
        <v>0</v>
      </c>
      <c r="K10" s="135">
        <f t="shared" si="1"/>
        <v>0</v>
      </c>
      <c r="L10" s="136"/>
      <c r="M10" s="137">
        <f t="shared" si="2"/>
        <v>0</v>
      </c>
      <c r="N10" s="136"/>
      <c r="O10" s="136"/>
      <c r="P10" s="136"/>
      <c r="Q10" s="138">
        <f t="shared" si="3"/>
        <v>0</v>
      </c>
      <c r="R10" s="80" t="str">
        <f t="shared" si="4"/>
        <v>OK</v>
      </c>
      <c r="S10" s="199"/>
      <c r="T10" s="199"/>
      <c r="U10" s="199"/>
      <c r="V10" s="68"/>
      <c r="W10" s="68"/>
      <c r="X10" s="68"/>
      <c r="Y10" s="68"/>
      <c r="Z10" s="68"/>
      <c r="AA10" s="68"/>
      <c r="AB10" s="68"/>
      <c r="AC10" s="68"/>
      <c r="AD10" s="68"/>
      <c r="AE10" s="68"/>
      <c r="AF10" s="68"/>
      <c r="AG10" s="68"/>
    </row>
    <row r="11" spans="1:33" ht="49.5" customHeight="1" x14ac:dyDescent="0.25">
      <c r="A11" s="29">
        <v>6</v>
      </c>
      <c r="B11" s="36">
        <v>10</v>
      </c>
      <c r="C11" s="64" t="s">
        <v>81</v>
      </c>
      <c r="D11" s="65" t="s">
        <v>34</v>
      </c>
      <c r="E11" s="86" t="s">
        <v>60</v>
      </c>
      <c r="F11" s="66" t="s">
        <v>76</v>
      </c>
      <c r="G11" s="67" t="s">
        <v>77</v>
      </c>
      <c r="H11" s="30">
        <v>948</v>
      </c>
      <c r="I11" s="91">
        <v>0</v>
      </c>
      <c r="J11" s="134">
        <f t="shared" si="0"/>
        <v>0</v>
      </c>
      <c r="K11" s="135">
        <f t="shared" si="1"/>
        <v>0</v>
      </c>
      <c r="L11" s="136"/>
      <c r="M11" s="137">
        <f t="shared" si="2"/>
        <v>0</v>
      </c>
      <c r="N11" s="136"/>
      <c r="O11" s="136"/>
      <c r="P11" s="136"/>
      <c r="Q11" s="138">
        <f t="shared" si="3"/>
        <v>0</v>
      </c>
      <c r="R11" s="80" t="str">
        <f t="shared" si="4"/>
        <v>OK</v>
      </c>
      <c r="S11" s="199"/>
      <c r="T11" s="199"/>
      <c r="U11" s="199"/>
      <c r="V11" s="68"/>
      <c r="W11" s="68"/>
      <c r="X11" s="68"/>
      <c r="Y11" s="68"/>
      <c r="Z11" s="68"/>
      <c r="AA11" s="68"/>
      <c r="AB11" s="68"/>
      <c r="AC11" s="68"/>
      <c r="AD11" s="68"/>
      <c r="AE11" s="68"/>
      <c r="AF11" s="68"/>
      <c r="AG11" s="68"/>
    </row>
    <row r="12" spans="1:33" ht="39.950000000000003" customHeight="1" x14ac:dyDescent="0.25">
      <c r="A12" s="46">
        <v>7</v>
      </c>
      <c r="B12" s="33">
        <v>11</v>
      </c>
      <c r="C12" s="64" t="s">
        <v>82</v>
      </c>
      <c r="D12" s="65" t="s">
        <v>35</v>
      </c>
      <c r="E12" s="86" t="s">
        <v>61</v>
      </c>
      <c r="F12" s="66" t="s">
        <v>76</v>
      </c>
      <c r="G12" s="67" t="s">
        <v>77</v>
      </c>
      <c r="H12" s="30">
        <v>2316.66</v>
      </c>
      <c r="I12" s="91">
        <v>0</v>
      </c>
      <c r="J12" s="134">
        <f t="shared" si="0"/>
        <v>0</v>
      </c>
      <c r="K12" s="135">
        <f t="shared" si="1"/>
        <v>0</v>
      </c>
      <c r="L12" s="136"/>
      <c r="M12" s="137">
        <f t="shared" si="2"/>
        <v>0</v>
      </c>
      <c r="N12" s="136"/>
      <c r="O12" s="136"/>
      <c r="P12" s="136"/>
      <c r="Q12" s="138">
        <f t="shared" si="3"/>
        <v>0</v>
      </c>
      <c r="R12" s="80" t="str">
        <f t="shared" si="4"/>
        <v>OK</v>
      </c>
      <c r="S12" s="199"/>
      <c r="T12" s="199"/>
      <c r="U12" s="199"/>
      <c r="V12" s="68"/>
      <c r="W12" s="68"/>
      <c r="X12" s="68"/>
      <c r="Y12" s="68"/>
      <c r="Z12" s="68"/>
      <c r="AA12" s="68"/>
      <c r="AB12" s="68"/>
      <c r="AC12" s="68"/>
      <c r="AD12" s="68"/>
      <c r="AE12" s="68"/>
      <c r="AF12" s="68"/>
      <c r="AG12" s="68"/>
    </row>
    <row r="13" spans="1:33" ht="39.950000000000003" customHeight="1" x14ac:dyDescent="0.25">
      <c r="A13" s="29">
        <v>8</v>
      </c>
      <c r="B13" s="36">
        <v>12</v>
      </c>
      <c r="C13" s="64" t="s">
        <v>83</v>
      </c>
      <c r="D13" s="65" t="s">
        <v>36</v>
      </c>
      <c r="E13" s="86" t="s">
        <v>62</v>
      </c>
      <c r="F13" s="66" t="s">
        <v>76</v>
      </c>
      <c r="G13" s="67" t="s">
        <v>77</v>
      </c>
      <c r="H13" s="30">
        <v>3230</v>
      </c>
      <c r="I13" s="91">
        <v>0</v>
      </c>
      <c r="J13" s="134">
        <f t="shared" si="0"/>
        <v>0</v>
      </c>
      <c r="K13" s="135">
        <f t="shared" si="1"/>
        <v>0</v>
      </c>
      <c r="L13" s="136"/>
      <c r="M13" s="137">
        <f t="shared" si="2"/>
        <v>0</v>
      </c>
      <c r="N13" s="136"/>
      <c r="O13" s="136"/>
      <c r="P13" s="136"/>
      <c r="Q13" s="138">
        <f t="shared" si="3"/>
        <v>0</v>
      </c>
      <c r="R13" s="80" t="str">
        <f t="shared" si="4"/>
        <v>OK</v>
      </c>
      <c r="S13" s="199"/>
      <c r="T13" s="199"/>
      <c r="U13" s="199"/>
      <c r="V13" s="68"/>
      <c r="W13" s="68"/>
      <c r="X13" s="68"/>
      <c r="Y13" s="68"/>
      <c r="Z13" s="68"/>
      <c r="AA13" s="68"/>
      <c r="AB13" s="68"/>
      <c r="AC13" s="68"/>
      <c r="AD13" s="68"/>
      <c r="AE13" s="68"/>
      <c r="AF13" s="68"/>
      <c r="AG13" s="68"/>
    </row>
    <row r="14" spans="1:33" ht="51.75" customHeight="1" x14ac:dyDescent="0.25">
      <c r="A14" s="46">
        <v>9</v>
      </c>
      <c r="B14" s="33">
        <v>13</v>
      </c>
      <c r="C14" s="64" t="s">
        <v>84</v>
      </c>
      <c r="D14" s="65" t="s">
        <v>37</v>
      </c>
      <c r="E14" s="86" t="s">
        <v>63</v>
      </c>
      <c r="F14" s="66" t="s">
        <v>76</v>
      </c>
      <c r="G14" s="67" t="s">
        <v>77</v>
      </c>
      <c r="H14" s="30">
        <v>65900</v>
      </c>
      <c r="I14" s="91">
        <v>0</v>
      </c>
      <c r="J14" s="134">
        <f t="shared" si="0"/>
        <v>0</v>
      </c>
      <c r="K14" s="135">
        <f t="shared" si="1"/>
        <v>0</v>
      </c>
      <c r="L14" s="136"/>
      <c r="M14" s="137">
        <f t="shared" si="2"/>
        <v>0</v>
      </c>
      <c r="N14" s="136"/>
      <c r="O14" s="136"/>
      <c r="P14" s="136"/>
      <c r="Q14" s="138">
        <f t="shared" si="3"/>
        <v>0</v>
      </c>
      <c r="R14" s="80" t="str">
        <f t="shared" si="4"/>
        <v>OK</v>
      </c>
      <c r="S14" s="199"/>
      <c r="T14" s="199"/>
      <c r="U14" s="199"/>
      <c r="V14" s="68"/>
      <c r="W14" s="68"/>
      <c r="X14" s="68"/>
      <c r="Y14" s="68"/>
      <c r="Z14" s="68"/>
      <c r="AA14" s="68"/>
      <c r="AB14" s="68"/>
      <c r="AC14" s="68"/>
      <c r="AD14" s="68"/>
      <c r="AE14" s="68"/>
      <c r="AF14" s="68"/>
      <c r="AG14" s="68"/>
    </row>
    <row r="15" spans="1:33" ht="39.950000000000003" customHeight="1" x14ac:dyDescent="0.25">
      <c r="A15" s="29">
        <v>10</v>
      </c>
      <c r="B15" s="36">
        <v>14</v>
      </c>
      <c r="C15" s="56" t="s">
        <v>80</v>
      </c>
      <c r="D15" s="65" t="s">
        <v>38</v>
      </c>
      <c r="E15" s="86" t="s">
        <v>64</v>
      </c>
      <c r="F15" s="66" t="s">
        <v>76</v>
      </c>
      <c r="G15" s="67" t="s">
        <v>77</v>
      </c>
      <c r="H15" s="30">
        <v>17332</v>
      </c>
      <c r="I15" s="91">
        <v>0</v>
      </c>
      <c r="J15" s="134">
        <f t="shared" si="0"/>
        <v>0</v>
      </c>
      <c r="K15" s="135">
        <f t="shared" si="1"/>
        <v>0</v>
      </c>
      <c r="L15" s="136"/>
      <c r="M15" s="137">
        <f t="shared" si="2"/>
        <v>0</v>
      </c>
      <c r="N15" s="136"/>
      <c r="O15" s="136"/>
      <c r="P15" s="136"/>
      <c r="Q15" s="138">
        <f t="shared" si="3"/>
        <v>0</v>
      </c>
      <c r="R15" s="80" t="str">
        <f t="shared" si="4"/>
        <v>OK</v>
      </c>
      <c r="S15" s="199"/>
      <c r="T15" s="199"/>
      <c r="U15" s="199"/>
      <c r="V15" s="68"/>
      <c r="W15" s="68"/>
      <c r="X15" s="68"/>
      <c r="Y15" s="68"/>
      <c r="Z15" s="68"/>
      <c r="AA15" s="68"/>
      <c r="AB15" s="68"/>
      <c r="AC15" s="68"/>
      <c r="AD15" s="68"/>
      <c r="AE15" s="68"/>
      <c r="AF15" s="68"/>
      <c r="AG15" s="68"/>
    </row>
    <row r="16" spans="1:33" ht="39.950000000000003" customHeight="1" x14ac:dyDescent="0.25">
      <c r="A16" s="46">
        <v>11</v>
      </c>
      <c r="B16" s="33">
        <v>15</v>
      </c>
      <c r="C16" s="56" t="s">
        <v>80</v>
      </c>
      <c r="D16" s="65" t="s">
        <v>39</v>
      </c>
      <c r="E16" s="86" t="s">
        <v>65</v>
      </c>
      <c r="F16" s="66" t="s">
        <v>76</v>
      </c>
      <c r="G16" s="67" t="s">
        <v>77</v>
      </c>
      <c r="H16" s="30">
        <v>130000</v>
      </c>
      <c r="I16" s="91">
        <v>0</v>
      </c>
      <c r="J16" s="134">
        <f t="shared" si="0"/>
        <v>0</v>
      </c>
      <c r="K16" s="135">
        <f t="shared" si="1"/>
        <v>0</v>
      </c>
      <c r="L16" s="136"/>
      <c r="M16" s="137">
        <f t="shared" si="2"/>
        <v>0</v>
      </c>
      <c r="N16" s="136"/>
      <c r="O16" s="136"/>
      <c r="P16" s="136"/>
      <c r="Q16" s="138">
        <f t="shared" si="3"/>
        <v>0</v>
      </c>
      <c r="R16" s="80" t="str">
        <f t="shared" si="4"/>
        <v>OK</v>
      </c>
      <c r="S16" s="199"/>
      <c r="T16" s="199"/>
      <c r="U16" s="199"/>
      <c r="V16" s="68"/>
      <c r="W16" s="68"/>
      <c r="X16" s="68"/>
      <c r="Y16" s="68"/>
      <c r="Z16" s="68"/>
      <c r="AA16" s="68"/>
      <c r="AB16" s="68"/>
      <c r="AC16" s="68"/>
      <c r="AD16" s="68"/>
      <c r="AE16" s="68"/>
      <c r="AF16" s="68"/>
      <c r="AG16" s="68"/>
    </row>
    <row r="17" spans="1:33" ht="39.950000000000003" customHeight="1" x14ac:dyDescent="0.25">
      <c r="A17" s="221">
        <v>14</v>
      </c>
      <c r="B17" s="36">
        <v>18</v>
      </c>
      <c r="C17" s="204" t="s">
        <v>85</v>
      </c>
      <c r="D17" s="65" t="s">
        <v>40</v>
      </c>
      <c r="E17" s="86" t="s">
        <v>66</v>
      </c>
      <c r="F17" s="66" t="s">
        <v>76</v>
      </c>
      <c r="G17" s="67" t="s">
        <v>77</v>
      </c>
      <c r="H17" s="30">
        <v>17500</v>
      </c>
      <c r="I17" s="91">
        <v>1</v>
      </c>
      <c r="J17" s="134">
        <f t="shared" si="0"/>
        <v>0</v>
      </c>
      <c r="K17" s="135">
        <f t="shared" si="1"/>
        <v>0</v>
      </c>
      <c r="L17" s="136"/>
      <c r="M17" s="137">
        <f t="shared" si="2"/>
        <v>0</v>
      </c>
      <c r="N17" s="136"/>
      <c r="O17" s="136"/>
      <c r="P17" s="136"/>
      <c r="Q17" s="138">
        <f t="shared" si="3"/>
        <v>1</v>
      </c>
      <c r="R17" s="80" t="str">
        <f t="shared" si="4"/>
        <v>OK</v>
      </c>
      <c r="S17" s="199"/>
      <c r="T17" s="199"/>
      <c r="U17" s="199"/>
      <c r="V17" s="68"/>
      <c r="W17" s="68"/>
      <c r="X17" s="68"/>
      <c r="Y17" s="68"/>
      <c r="Z17" s="68"/>
      <c r="AA17" s="68"/>
      <c r="AB17" s="68"/>
      <c r="AC17" s="68"/>
      <c r="AD17" s="68"/>
      <c r="AE17" s="68"/>
      <c r="AF17" s="68"/>
      <c r="AG17" s="68"/>
    </row>
    <row r="18" spans="1:33" ht="39.950000000000003" customHeight="1" x14ac:dyDescent="0.25">
      <c r="A18" s="222"/>
      <c r="B18" s="33">
        <v>19</v>
      </c>
      <c r="C18" s="224"/>
      <c r="D18" s="65" t="s">
        <v>41</v>
      </c>
      <c r="E18" s="86" t="s">
        <v>67</v>
      </c>
      <c r="F18" s="66" t="s">
        <v>76</v>
      </c>
      <c r="G18" s="67" t="s">
        <v>77</v>
      </c>
      <c r="H18" s="30">
        <v>6028</v>
      </c>
      <c r="I18" s="91">
        <v>1</v>
      </c>
      <c r="J18" s="134">
        <f t="shared" si="0"/>
        <v>0</v>
      </c>
      <c r="K18" s="135">
        <f t="shared" si="1"/>
        <v>0</v>
      </c>
      <c r="L18" s="136"/>
      <c r="M18" s="137">
        <f t="shared" si="2"/>
        <v>0</v>
      </c>
      <c r="N18" s="136"/>
      <c r="O18" s="136"/>
      <c r="P18" s="136"/>
      <c r="Q18" s="138">
        <f t="shared" si="3"/>
        <v>1</v>
      </c>
      <c r="R18" s="80" t="str">
        <f t="shared" si="4"/>
        <v>OK</v>
      </c>
      <c r="S18" s="199"/>
      <c r="T18" s="199"/>
      <c r="U18" s="199"/>
      <c r="V18" s="68"/>
      <c r="W18" s="68"/>
      <c r="X18" s="68"/>
      <c r="Y18" s="68"/>
      <c r="Z18" s="68"/>
      <c r="AA18" s="68"/>
      <c r="AB18" s="68"/>
      <c r="AC18" s="68"/>
      <c r="AD18" s="68"/>
      <c r="AE18" s="68"/>
      <c r="AF18" s="68"/>
      <c r="AG18" s="68"/>
    </row>
    <row r="19" spans="1:33" ht="39.950000000000003" customHeight="1" x14ac:dyDescent="0.25">
      <c r="A19" s="222"/>
      <c r="B19" s="36">
        <v>20</v>
      </c>
      <c r="C19" s="224"/>
      <c r="D19" s="49" t="s">
        <v>42</v>
      </c>
      <c r="E19" s="87" t="s">
        <v>68</v>
      </c>
      <c r="F19" s="51" t="s">
        <v>76</v>
      </c>
      <c r="G19" s="50" t="s">
        <v>77</v>
      </c>
      <c r="H19" s="28">
        <v>8100</v>
      </c>
      <c r="I19" s="91">
        <v>1</v>
      </c>
      <c r="J19" s="134">
        <f t="shared" si="0"/>
        <v>0</v>
      </c>
      <c r="K19" s="135">
        <f t="shared" si="1"/>
        <v>0</v>
      </c>
      <c r="L19" s="136"/>
      <c r="M19" s="137">
        <f t="shared" si="2"/>
        <v>0</v>
      </c>
      <c r="N19" s="136"/>
      <c r="O19" s="136"/>
      <c r="P19" s="136"/>
      <c r="Q19" s="138">
        <f t="shared" si="3"/>
        <v>1</v>
      </c>
      <c r="R19" s="80" t="str">
        <f t="shared" si="4"/>
        <v>OK</v>
      </c>
      <c r="S19" s="199"/>
      <c r="T19" s="199"/>
      <c r="U19" s="199"/>
      <c r="V19" s="8"/>
      <c r="W19" s="8"/>
      <c r="X19" s="8"/>
      <c r="Y19" s="8"/>
      <c r="Z19" s="8"/>
      <c r="AA19" s="8"/>
      <c r="AB19" s="68"/>
      <c r="AC19" s="68"/>
      <c r="AD19" s="68"/>
      <c r="AE19" s="68"/>
      <c r="AF19" s="68"/>
      <c r="AG19" s="8"/>
    </row>
    <row r="20" spans="1:33" ht="39.950000000000003" customHeight="1" x14ac:dyDescent="0.25">
      <c r="A20" s="222"/>
      <c r="B20" s="33">
        <v>21</v>
      </c>
      <c r="C20" s="224"/>
      <c r="D20" s="71" t="s">
        <v>43</v>
      </c>
      <c r="E20" s="88" t="s">
        <v>69</v>
      </c>
      <c r="F20" s="73" t="s">
        <v>76</v>
      </c>
      <c r="G20" s="72" t="s">
        <v>77</v>
      </c>
      <c r="H20" s="30">
        <v>6925.08</v>
      </c>
      <c r="I20" s="91">
        <v>1</v>
      </c>
      <c r="J20" s="134">
        <f t="shared" si="0"/>
        <v>0</v>
      </c>
      <c r="K20" s="135">
        <f t="shared" si="1"/>
        <v>0</v>
      </c>
      <c r="L20" s="136"/>
      <c r="M20" s="137">
        <f t="shared" si="2"/>
        <v>0</v>
      </c>
      <c r="N20" s="136"/>
      <c r="O20" s="136"/>
      <c r="P20" s="136"/>
      <c r="Q20" s="138">
        <f t="shared" si="3"/>
        <v>1</v>
      </c>
      <c r="R20" s="80" t="str">
        <f t="shared" si="4"/>
        <v>OK</v>
      </c>
      <c r="S20" s="199"/>
      <c r="T20" s="199"/>
      <c r="U20" s="199"/>
      <c r="V20" s="68"/>
      <c r="W20" s="68"/>
      <c r="X20" s="68"/>
      <c r="Y20" s="68"/>
      <c r="Z20" s="68"/>
      <c r="AA20" s="68"/>
      <c r="AB20" s="68"/>
      <c r="AC20" s="68"/>
      <c r="AD20" s="68"/>
      <c r="AE20" s="68"/>
      <c r="AF20" s="68"/>
      <c r="AG20" s="68"/>
    </row>
    <row r="21" spans="1:33" ht="39.950000000000003" customHeight="1" x14ac:dyDescent="0.25">
      <c r="A21" s="223"/>
      <c r="B21" s="36">
        <v>22</v>
      </c>
      <c r="C21" s="206"/>
      <c r="D21" s="71" t="s">
        <v>44</v>
      </c>
      <c r="E21" s="88" t="s">
        <v>70</v>
      </c>
      <c r="F21" s="73" t="s">
        <v>76</v>
      </c>
      <c r="G21" s="72" t="s">
        <v>77</v>
      </c>
      <c r="H21" s="30">
        <v>6762.77</v>
      </c>
      <c r="I21" s="91">
        <v>1</v>
      </c>
      <c r="J21" s="134">
        <f t="shared" si="0"/>
        <v>0</v>
      </c>
      <c r="K21" s="135">
        <f t="shared" si="1"/>
        <v>0</v>
      </c>
      <c r="L21" s="136"/>
      <c r="M21" s="137">
        <f t="shared" si="2"/>
        <v>0</v>
      </c>
      <c r="N21" s="136"/>
      <c r="O21" s="136"/>
      <c r="P21" s="136"/>
      <c r="Q21" s="138">
        <f t="shared" si="3"/>
        <v>1</v>
      </c>
      <c r="R21" s="80" t="str">
        <f t="shared" si="4"/>
        <v>OK</v>
      </c>
      <c r="S21" s="199"/>
      <c r="T21" s="199"/>
      <c r="U21" s="199"/>
      <c r="V21" s="68"/>
      <c r="W21" s="68"/>
      <c r="X21" s="68"/>
      <c r="Y21" s="68"/>
      <c r="Z21" s="68"/>
      <c r="AA21" s="68"/>
      <c r="AB21" s="68"/>
      <c r="AC21" s="68"/>
      <c r="AD21" s="68"/>
      <c r="AE21" s="68"/>
      <c r="AF21" s="68"/>
      <c r="AG21" s="68"/>
    </row>
    <row r="22" spans="1:33" ht="39.950000000000003" customHeight="1" x14ac:dyDescent="0.25">
      <c r="A22" s="46">
        <v>15</v>
      </c>
      <c r="B22" s="33">
        <v>23</v>
      </c>
      <c r="C22" s="56" t="s">
        <v>80</v>
      </c>
      <c r="D22" s="71" t="s">
        <v>45</v>
      </c>
      <c r="E22" s="88" t="s">
        <v>71</v>
      </c>
      <c r="F22" s="73" t="s">
        <v>76</v>
      </c>
      <c r="G22" s="72" t="s">
        <v>77</v>
      </c>
      <c r="H22" s="30">
        <v>30100</v>
      </c>
      <c r="I22" s="91">
        <v>0</v>
      </c>
      <c r="J22" s="134">
        <f t="shared" si="0"/>
        <v>0</v>
      </c>
      <c r="K22" s="135">
        <f t="shared" si="1"/>
        <v>0</v>
      </c>
      <c r="L22" s="136"/>
      <c r="M22" s="137">
        <f t="shared" si="2"/>
        <v>0</v>
      </c>
      <c r="N22" s="136"/>
      <c r="O22" s="136"/>
      <c r="P22" s="136"/>
      <c r="Q22" s="138">
        <f t="shared" si="3"/>
        <v>0</v>
      </c>
      <c r="R22" s="80" t="str">
        <f t="shared" si="4"/>
        <v>OK</v>
      </c>
      <c r="S22" s="199"/>
      <c r="T22" s="199"/>
      <c r="U22" s="199"/>
      <c r="V22" s="68"/>
      <c r="W22" s="68"/>
      <c r="X22" s="68"/>
      <c r="Y22" s="68"/>
      <c r="Z22" s="68"/>
      <c r="AA22" s="68"/>
      <c r="AB22" s="68"/>
      <c r="AC22" s="68"/>
      <c r="AD22" s="68"/>
      <c r="AE22" s="68"/>
      <c r="AF22" s="68"/>
      <c r="AG22" s="68"/>
    </row>
    <row r="23" spans="1:33" ht="49.5" customHeight="1" x14ac:dyDescent="0.25">
      <c r="A23" s="46">
        <v>16</v>
      </c>
      <c r="B23" s="36">
        <v>24</v>
      </c>
      <c r="C23" s="70" t="s">
        <v>86</v>
      </c>
      <c r="D23" s="71" t="s">
        <v>46</v>
      </c>
      <c r="E23" s="88" t="s">
        <v>72</v>
      </c>
      <c r="F23" s="73" t="s">
        <v>76</v>
      </c>
      <c r="G23" s="72" t="s">
        <v>77</v>
      </c>
      <c r="H23" s="30">
        <v>3239.6</v>
      </c>
      <c r="I23" s="91">
        <v>0</v>
      </c>
      <c r="J23" s="134">
        <f t="shared" si="0"/>
        <v>0</v>
      </c>
      <c r="K23" s="135">
        <f t="shared" si="1"/>
        <v>0</v>
      </c>
      <c r="L23" s="136"/>
      <c r="M23" s="137">
        <f t="shared" si="2"/>
        <v>0</v>
      </c>
      <c r="N23" s="136"/>
      <c r="O23" s="136"/>
      <c r="P23" s="136"/>
      <c r="Q23" s="138">
        <f t="shared" si="3"/>
        <v>0</v>
      </c>
      <c r="R23" s="80" t="str">
        <f t="shared" si="4"/>
        <v>OK</v>
      </c>
      <c r="S23" s="199"/>
      <c r="T23" s="199"/>
      <c r="U23" s="199"/>
      <c r="V23" s="68"/>
      <c r="W23" s="68"/>
      <c r="X23" s="68"/>
      <c r="Y23" s="68"/>
      <c r="Z23" s="68"/>
      <c r="AA23" s="68"/>
      <c r="AB23" s="68"/>
      <c r="AC23" s="68"/>
      <c r="AD23" s="68"/>
      <c r="AE23" s="68"/>
      <c r="AF23" s="68"/>
      <c r="AG23" s="68"/>
    </row>
    <row r="24" spans="1:33" ht="39.950000000000003" customHeight="1" x14ac:dyDescent="0.25">
      <c r="A24" s="46">
        <v>18</v>
      </c>
      <c r="B24" s="36">
        <v>26</v>
      </c>
      <c r="C24" s="56" t="s">
        <v>80</v>
      </c>
      <c r="D24" s="71" t="s">
        <v>47</v>
      </c>
      <c r="E24" s="88" t="s">
        <v>73</v>
      </c>
      <c r="F24" s="73" t="s">
        <v>76</v>
      </c>
      <c r="G24" s="72" t="s">
        <v>77</v>
      </c>
      <c r="H24" s="30">
        <v>2140.61</v>
      </c>
      <c r="I24" s="91">
        <v>0</v>
      </c>
      <c r="J24" s="134">
        <f t="shared" si="0"/>
        <v>3</v>
      </c>
      <c r="K24" s="135">
        <f t="shared" si="1"/>
        <v>3</v>
      </c>
      <c r="L24" s="136">
        <v>3</v>
      </c>
      <c r="M24" s="137">
        <f t="shared" si="2"/>
        <v>0</v>
      </c>
      <c r="N24" s="136"/>
      <c r="O24" s="136"/>
      <c r="P24" s="136"/>
      <c r="Q24" s="138">
        <f t="shared" si="3"/>
        <v>0</v>
      </c>
      <c r="R24" s="80" t="str">
        <f t="shared" si="4"/>
        <v>OK</v>
      </c>
      <c r="S24" s="199"/>
      <c r="T24" s="199"/>
      <c r="U24" s="196">
        <v>3</v>
      </c>
      <c r="V24" s="68"/>
      <c r="W24" s="68"/>
      <c r="X24" s="68"/>
      <c r="Y24" s="68"/>
      <c r="Z24" s="68"/>
      <c r="AA24" s="68"/>
      <c r="AB24" s="68"/>
      <c r="AC24" s="68"/>
      <c r="AD24" s="68"/>
      <c r="AE24" s="68"/>
      <c r="AF24" s="68"/>
      <c r="AG24" s="68"/>
    </row>
    <row r="25" spans="1:33" ht="39.950000000000003" customHeight="1" x14ac:dyDescent="0.25">
      <c r="A25" s="46">
        <v>19</v>
      </c>
      <c r="B25" s="33">
        <v>27</v>
      </c>
      <c r="C25" s="64" t="s">
        <v>82</v>
      </c>
      <c r="D25" s="71" t="s">
        <v>48</v>
      </c>
      <c r="E25" s="88" t="s">
        <v>74</v>
      </c>
      <c r="F25" s="73" t="s">
        <v>76</v>
      </c>
      <c r="G25" s="72" t="s">
        <v>77</v>
      </c>
      <c r="H25" s="30">
        <v>4749.99</v>
      </c>
      <c r="I25" s="91">
        <v>0</v>
      </c>
      <c r="J25" s="134">
        <f t="shared" si="0"/>
        <v>0</v>
      </c>
      <c r="K25" s="135">
        <f t="shared" si="1"/>
        <v>0</v>
      </c>
      <c r="L25" s="136"/>
      <c r="M25" s="137">
        <f t="shared" si="2"/>
        <v>0</v>
      </c>
      <c r="N25" s="136"/>
      <c r="O25" s="136"/>
      <c r="P25" s="136"/>
      <c r="Q25" s="138">
        <f t="shared" si="3"/>
        <v>0</v>
      </c>
      <c r="R25" s="80" t="str">
        <f t="shared" si="4"/>
        <v>OK</v>
      </c>
      <c r="S25" s="199"/>
      <c r="T25" s="199"/>
      <c r="U25" s="199"/>
      <c r="V25" s="68"/>
      <c r="W25" s="68"/>
      <c r="X25" s="68"/>
      <c r="Y25" s="68"/>
      <c r="Z25" s="68"/>
      <c r="AA25" s="68"/>
      <c r="AB25" s="68"/>
      <c r="AC25" s="68"/>
      <c r="AD25" s="68"/>
      <c r="AE25" s="68"/>
      <c r="AF25" s="68"/>
      <c r="AG25" s="68"/>
    </row>
    <row r="26" spans="1:33" ht="39.950000000000003" customHeight="1" x14ac:dyDescent="0.25">
      <c r="A26" s="221">
        <v>20</v>
      </c>
      <c r="B26" s="36">
        <v>28</v>
      </c>
      <c r="C26" s="225" t="s">
        <v>87</v>
      </c>
      <c r="D26" s="71" t="s">
        <v>49</v>
      </c>
      <c r="E26" s="88" t="s">
        <v>75</v>
      </c>
      <c r="F26" s="73" t="s">
        <v>76</v>
      </c>
      <c r="G26" s="72" t="s">
        <v>77</v>
      </c>
      <c r="H26" s="30">
        <v>19713</v>
      </c>
      <c r="I26" s="91">
        <v>0</v>
      </c>
      <c r="J26" s="134">
        <f t="shared" si="0"/>
        <v>0</v>
      </c>
      <c r="K26" s="135">
        <f t="shared" si="1"/>
        <v>0</v>
      </c>
      <c r="L26" s="136"/>
      <c r="M26" s="137">
        <f t="shared" si="2"/>
        <v>0</v>
      </c>
      <c r="N26" s="136"/>
      <c r="O26" s="136"/>
      <c r="P26" s="136"/>
      <c r="Q26" s="138">
        <f t="shared" si="3"/>
        <v>0</v>
      </c>
      <c r="R26" s="80" t="str">
        <f t="shared" si="4"/>
        <v>OK</v>
      </c>
      <c r="S26" s="199"/>
      <c r="T26" s="199"/>
      <c r="U26" s="199"/>
      <c r="V26" s="68"/>
      <c r="W26" s="68"/>
      <c r="X26" s="68"/>
      <c r="Y26" s="68"/>
      <c r="Z26" s="68"/>
      <c r="AA26" s="68"/>
      <c r="AB26" s="68"/>
      <c r="AC26" s="68"/>
      <c r="AD26" s="68"/>
      <c r="AE26" s="68"/>
      <c r="AF26" s="68"/>
      <c r="AG26" s="68"/>
    </row>
    <row r="27" spans="1:33" ht="39.950000000000003" customHeight="1" x14ac:dyDescent="0.25">
      <c r="A27" s="222"/>
      <c r="B27" s="33">
        <v>29</v>
      </c>
      <c r="C27" s="226"/>
      <c r="D27" s="71" t="s">
        <v>50</v>
      </c>
      <c r="E27" s="88" t="s">
        <v>75</v>
      </c>
      <c r="F27" s="73" t="s">
        <v>76</v>
      </c>
      <c r="G27" s="72" t="s">
        <v>77</v>
      </c>
      <c r="H27" s="30">
        <v>19713</v>
      </c>
      <c r="I27" s="91">
        <v>0</v>
      </c>
      <c r="J27" s="134">
        <f t="shared" si="0"/>
        <v>0</v>
      </c>
      <c r="K27" s="135">
        <f t="shared" si="1"/>
        <v>0</v>
      </c>
      <c r="L27" s="136"/>
      <c r="M27" s="137">
        <f t="shared" si="2"/>
        <v>0</v>
      </c>
      <c r="N27" s="136"/>
      <c r="O27" s="136"/>
      <c r="P27" s="136"/>
      <c r="Q27" s="138">
        <f t="shared" si="3"/>
        <v>0</v>
      </c>
      <c r="R27" s="80" t="str">
        <f t="shared" si="4"/>
        <v>OK</v>
      </c>
      <c r="S27" s="199"/>
      <c r="T27" s="199"/>
      <c r="U27" s="199"/>
      <c r="V27" s="68"/>
      <c r="W27" s="68"/>
      <c r="X27" s="68"/>
      <c r="Y27" s="68"/>
      <c r="Z27" s="68"/>
      <c r="AA27" s="68"/>
      <c r="AB27" s="68"/>
      <c r="AC27" s="68"/>
      <c r="AD27" s="68"/>
      <c r="AE27" s="68"/>
      <c r="AF27" s="68"/>
      <c r="AG27" s="68"/>
    </row>
    <row r="28" spans="1:33" ht="39.950000000000003" customHeight="1" x14ac:dyDescent="0.25">
      <c r="A28" s="222"/>
      <c r="B28" s="36">
        <v>30</v>
      </c>
      <c r="C28" s="226"/>
      <c r="D28" s="71" t="s">
        <v>51</v>
      </c>
      <c r="E28" s="88" t="s">
        <v>75</v>
      </c>
      <c r="F28" s="73" t="s">
        <v>76</v>
      </c>
      <c r="G28" s="72" t="s">
        <v>77</v>
      </c>
      <c r="H28" s="30">
        <v>26239</v>
      </c>
      <c r="I28" s="91">
        <v>1</v>
      </c>
      <c r="J28" s="134">
        <f t="shared" si="0"/>
        <v>0</v>
      </c>
      <c r="K28" s="135">
        <f t="shared" si="1"/>
        <v>0</v>
      </c>
      <c r="L28" s="136"/>
      <c r="M28" s="137">
        <f t="shared" si="2"/>
        <v>0</v>
      </c>
      <c r="N28" s="136"/>
      <c r="O28" s="136"/>
      <c r="P28" s="136"/>
      <c r="Q28" s="138">
        <f t="shared" si="3"/>
        <v>1</v>
      </c>
      <c r="R28" s="80" t="str">
        <f t="shared" si="4"/>
        <v>OK</v>
      </c>
      <c r="S28" s="199"/>
      <c r="T28" s="199"/>
      <c r="U28" s="199"/>
      <c r="V28" s="68"/>
      <c r="W28" s="68"/>
      <c r="X28" s="68"/>
      <c r="Y28" s="68"/>
      <c r="Z28" s="68"/>
      <c r="AA28" s="68"/>
      <c r="AB28" s="68"/>
      <c r="AC28" s="68"/>
      <c r="AD28" s="68"/>
      <c r="AE28" s="68"/>
      <c r="AF28" s="68"/>
      <c r="AG28" s="68"/>
    </row>
    <row r="29" spans="1:33" ht="27.95" customHeight="1" x14ac:dyDescent="0.25">
      <c r="A29" s="223"/>
      <c r="B29" s="60">
        <v>31</v>
      </c>
      <c r="C29" s="227"/>
      <c r="D29" s="49" t="s">
        <v>52</v>
      </c>
      <c r="E29" s="87" t="s">
        <v>75</v>
      </c>
      <c r="F29" s="61" t="s">
        <v>76</v>
      </c>
      <c r="G29" s="62" t="s">
        <v>77</v>
      </c>
      <c r="H29" s="63">
        <v>63503</v>
      </c>
      <c r="I29" s="91">
        <v>0</v>
      </c>
      <c r="J29" s="134">
        <f t="shared" si="0"/>
        <v>0</v>
      </c>
      <c r="K29" s="135">
        <f t="shared" si="1"/>
        <v>0</v>
      </c>
      <c r="L29" s="136"/>
      <c r="M29" s="137">
        <f t="shared" si="2"/>
        <v>0</v>
      </c>
      <c r="N29" s="136"/>
      <c r="O29" s="136"/>
      <c r="P29" s="136"/>
      <c r="Q29" s="138">
        <f t="shared" si="3"/>
        <v>0</v>
      </c>
      <c r="R29" s="80" t="str">
        <f t="shared" si="4"/>
        <v>OK</v>
      </c>
      <c r="S29" s="199"/>
      <c r="T29" s="199"/>
      <c r="U29" s="199"/>
      <c r="V29" s="8"/>
      <c r="W29" s="8"/>
      <c r="X29" s="8"/>
      <c r="Y29" s="8"/>
      <c r="Z29" s="8"/>
      <c r="AA29" s="8"/>
      <c r="AB29" s="68"/>
      <c r="AC29" s="68"/>
      <c r="AD29" s="68"/>
      <c r="AE29" s="68"/>
      <c r="AF29" s="68"/>
      <c r="AG29" s="8"/>
    </row>
    <row r="30" spans="1:33" s="45" customFormat="1" ht="15.75" x14ac:dyDescent="0.25">
      <c r="A30" s="39"/>
      <c r="B30" s="39"/>
      <c r="C30" s="89"/>
      <c r="D30" s="40"/>
      <c r="E30" s="41"/>
      <c r="F30" s="41"/>
      <c r="G30" s="41"/>
      <c r="H30" s="42"/>
      <c r="I30" s="152">
        <f>SUM(I4:I29)</f>
        <v>10</v>
      </c>
      <c r="L30" s="92"/>
      <c r="M30" s="92"/>
      <c r="N30" s="92"/>
      <c r="O30" s="92"/>
      <c r="P30" s="92"/>
      <c r="Q30" s="78">
        <f>SUM(Q4:Q29)</f>
        <v>6</v>
      </c>
      <c r="R30" s="43"/>
      <c r="S30" s="200">
        <v>23304</v>
      </c>
      <c r="T30" s="200">
        <v>5826</v>
      </c>
      <c r="U30" s="200">
        <v>6421.83</v>
      </c>
      <c r="V30" s="44">
        <f t="shared" ref="V30:AA30" si="5">SUMPRODUCT($H$4:$H$29,V4:V29)</f>
        <v>0</v>
      </c>
      <c r="W30" s="44">
        <f t="shared" si="5"/>
        <v>0</v>
      </c>
      <c r="X30" s="44">
        <f t="shared" si="5"/>
        <v>0</v>
      </c>
      <c r="Y30" s="44">
        <f t="shared" si="5"/>
        <v>0</v>
      </c>
      <c r="Z30" s="44">
        <f t="shared" si="5"/>
        <v>0</v>
      </c>
      <c r="AA30" s="44">
        <f t="shared" si="5"/>
        <v>0</v>
      </c>
      <c r="AB30" s="44"/>
      <c r="AC30" s="44"/>
      <c r="AD30" s="44"/>
      <c r="AE30" s="44"/>
      <c r="AF30" s="44"/>
      <c r="AG30" s="44">
        <f>SUMPRODUCT($H$4:$H$29,AG4:AG29)</f>
        <v>0</v>
      </c>
    </row>
    <row r="31" spans="1:33" ht="16.5" thickBot="1" x14ac:dyDescent="0.3">
      <c r="I31" s="143">
        <f>SUMPRODUCT($H$4:$H$29,I4:I29)</f>
        <v>94858.85</v>
      </c>
      <c r="J31" s="143">
        <f>SUMPRODUCT($H$4:$H$29,J4:J29)</f>
        <v>35551.83</v>
      </c>
      <c r="K31" s="143">
        <f>SUMPRODUCT($H$4:$H$29,K4:K29)</f>
        <v>35551.83</v>
      </c>
      <c r="S31" s="198"/>
      <c r="T31" s="201"/>
      <c r="U31" s="198"/>
    </row>
    <row r="32" spans="1:33" ht="15.75" thickBot="1" x14ac:dyDescent="0.3">
      <c r="C32" s="228" t="s">
        <v>103</v>
      </c>
      <c r="D32" s="229"/>
      <c r="E32" s="229"/>
      <c r="F32" s="229"/>
      <c r="G32" s="229"/>
      <c r="H32" s="230"/>
      <c r="S32" s="198"/>
      <c r="T32" s="198"/>
      <c r="U32" s="198"/>
    </row>
    <row r="33" spans="19:21" x14ac:dyDescent="0.25">
      <c r="S33" s="198"/>
      <c r="T33" s="198"/>
      <c r="U33" s="198"/>
    </row>
  </sheetData>
  <autoFilter ref="A3:AG30" xr:uid="{00000000-0001-0000-0000-000000000000}"/>
  <mergeCells count="27">
    <mergeCell ref="C32:H32"/>
    <mergeCell ref="A4:A8"/>
    <mergeCell ref="C4:C8"/>
    <mergeCell ref="A17:A21"/>
    <mergeCell ref="C17:C21"/>
    <mergeCell ref="A26:A29"/>
    <mergeCell ref="C26:C29"/>
    <mergeCell ref="AG1:AG2"/>
    <mergeCell ref="V1:V2"/>
    <mergeCell ref="W1:W2"/>
    <mergeCell ref="X1:X2"/>
    <mergeCell ref="Y1:Y2"/>
    <mergeCell ref="Z1:Z2"/>
    <mergeCell ref="AA1:AA2"/>
    <mergeCell ref="AB1:AB2"/>
    <mergeCell ref="AC1:AC2"/>
    <mergeCell ref="AD1:AD2"/>
    <mergeCell ref="AE1:AE2"/>
    <mergeCell ref="AF1:AF2"/>
    <mergeCell ref="U1:U2"/>
    <mergeCell ref="A2:H2"/>
    <mergeCell ref="I2:R2"/>
    <mergeCell ref="A1:C1"/>
    <mergeCell ref="D1:H1"/>
    <mergeCell ref="I1:R1"/>
    <mergeCell ref="S1:S2"/>
    <mergeCell ref="T1:T2"/>
  </mergeCells>
  <conditionalFormatting sqref="V4:AG29">
    <cfRule type="cellIs" dxfId="17" priority="3" stopIfTrue="1" operator="greaterThan">
      <formula>0</formula>
    </cfRule>
    <cfRule type="cellIs" dxfId="16" priority="4" stopIfTrue="1" operator="greaterThan">
      <formula>0</formula>
    </cfRule>
    <cfRule type="cellIs" dxfId="15" priority="5"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REITORIA-SETIC</vt:lpstr>
      <vt:lpstr>ESAG</vt:lpstr>
      <vt:lpstr>CEAD</vt:lpstr>
      <vt:lpstr>CEART</vt:lpstr>
      <vt:lpstr>FAED</vt:lpstr>
      <vt:lpstr>CEFID</vt:lpstr>
      <vt:lpstr>CCT</vt:lpstr>
      <vt:lpstr>CAV</vt:lpstr>
      <vt:lpstr>CEAVI</vt:lpstr>
      <vt:lpstr>CEPLAN</vt:lpstr>
      <vt:lpstr>CEO</vt:lpstr>
      <vt:lpstr>CESFI</vt:lpstr>
      <vt:lpstr>CERES</vt:lpstr>
      <vt:lpstr>GESTOR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LETÍCIA-SEGECON/FPOLIS</cp:lastModifiedBy>
  <cp:lastPrinted>2014-06-04T18:55:53Z</cp:lastPrinted>
  <dcterms:created xsi:type="dcterms:W3CDTF">2010-06-19T20:43:11Z</dcterms:created>
  <dcterms:modified xsi:type="dcterms:W3CDTF">2025-06-23T21:48:51Z</dcterms:modified>
</cp:coreProperties>
</file>